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11.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2.xml" ContentType="application/vnd.openxmlformats-officedocument.drawingml.chartshapes+xml"/>
  <Override PartName="/xl/pivotTables/pivotTable5.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pivotTables/pivotTable6.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pivotTables/pivotTable7.xml" ContentType="application/vnd.openxmlformats-officedocument.spreadsheetml.pivotTable+xml"/>
  <Override PartName="/xl/drawings/drawing1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8.xml" ContentType="application/vnd.openxmlformats-officedocument.drawingml.chartshapes+xml"/>
  <Override PartName="/xl/pivotTables/pivotTable8.xml" ContentType="application/vnd.openxmlformats-officedocument.spreadsheetml.pivotTable+xml"/>
  <Override PartName="/xl/drawings/drawing1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0.xml" ContentType="application/vnd.openxmlformats-officedocument.drawingml.chartshapes+xml"/>
  <Override PartName="/xl/pivotTables/pivotTable9.xml" ContentType="application/vnd.openxmlformats-officedocument.spreadsheetml.pivotTable+xml"/>
  <Override PartName="/xl/drawings/drawing2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2.xml" ContentType="application/vnd.openxmlformats-officedocument.drawingml.chartshapes+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DieseArbeitsmappe" hidePivotFieldList="1"/>
  <mc:AlternateContent xmlns:mc="http://schemas.openxmlformats.org/markup-compatibility/2006">
    <mc:Choice Requires="x15">
      <x15ac:absPath xmlns:x15ac="http://schemas.microsoft.com/office/spreadsheetml/2010/11/ac" url="C:\Users\Jonas\Google Drive\"/>
    </mc:Choice>
  </mc:AlternateContent>
  <xr:revisionPtr revIDLastSave="0" documentId="13_ncr:1_{29DBC279-07C3-45AC-B65F-4FAF35E96C80}" xr6:coauthVersionLast="45" xr6:coauthVersionMax="45" xr10:uidLastSave="{00000000-0000-0000-0000-000000000000}"/>
  <bookViews>
    <workbookView xWindow="-110" yWindow="-110" windowWidth="19420" windowHeight="11020" tabRatio="739" xr2:uid="{77F0B03D-2ADA-4049-8277-BC2FBF08C536}"/>
  </bookViews>
  <sheets>
    <sheet name="Dashboard" sheetId="6" r:id="rId1"/>
    <sheet name="Inhaltsverzeichnis" sheetId="25" r:id="rId2"/>
    <sheet name="Daten" sheetId="3" r:id="rId3"/>
    <sheet name="Trend" sheetId="4" r:id="rId4"/>
    <sheet name="Aktuell" sheetId="10" r:id="rId5"/>
    <sheet name="Sitze" sheetId="7" r:id="rId6"/>
    <sheet name="Groko" sheetId="18" r:id="rId7"/>
    <sheet name="SG" sheetId="20" r:id="rId8"/>
    <sheet name="Schwarz-Gelb" sheetId="21" r:id="rId9"/>
    <sheet name="Ampel" sheetId="22" r:id="rId10"/>
    <sheet name="RRG" sheetId="24" r:id="rId11"/>
    <sheet name="Jamaika" sheetId="23" r:id="rId12"/>
    <sheet name="Bundestagswahl" sheetId="12" r:id="rId13"/>
  </sheets>
  <definedNames>
    <definedName name="Datenquelle">Dashboard!$D$2</definedName>
    <definedName name="Datenschnitt_Jahre">#N/A</definedName>
    <definedName name="Datenschnitt_Monate">#N/A</definedName>
    <definedName name="ExterneDaten_1" localSheetId="12" hidden="1">Bundestagswahl!$A$1:$T$17</definedName>
    <definedName name="ExterneDaten_1" localSheetId="2" hidden="1">Daten!$A$1:$K$1557</definedName>
    <definedName name="ExterneDaten_2" localSheetId="2" hidden="1">Daten!$AU$1:$BC$2</definedName>
    <definedName name="Sitze_Bundestag" localSheetId="4">Aktuell!#REF!</definedName>
    <definedName name="Sitze_Bundestag" localSheetId="9">Ampel!$B$1</definedName>
    <definedName name="Sitze_Bundestag" localSheetId="6">Groko!$B$1</definedName>
    <definedName name="Sitze_Bundestag" localSheetId="11">Jamaika!$B$1</definedName>
    <definedName name="Sitze_Bundestag" localSheetId="10">RRG!$B$1</definedName>
    <definedName name="Sitze_Bundestag" localSheetId="8">'Schwarz-Gelb'!$B$1</definedName>
    <definedName name="Sitze_Bundestag" localSheetId="7">SG!$B$1</definedName>
    <definedName name="Sitze_Bundestag">Sitze!$B$1</definedName>
  </definedNames>
  <calcPr calcId="191029" calcMode="manual"/>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3" l="1"/>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O793" i="3"/>
  <c r="O794" i="3"/>
  <c r="O795" i="3"/>
  <c r="O796" i="3"/>
  <c r="O797" i="3"/>
  <c r="O798" i="3"/>
  <c r="O799" i="3"/>
  <c r="O800" i="3"/>
  <c r="O801" i="3"/>
  <c r="O802" i="3"/>
  <c r="O803" i="3"/>
  <c r="O804" i="3"/>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O837" i="3"/>
  <c r="O838" i="3"/>
  <c r="O839" i="3"/>
  <c r="O840" i="3"/>
  <c r="O841" i="3"/>
  <c r="O842" i="3"/>
  <c r="O843" i="3"/>
  <c r="O844" i="3"/>
  <c r="O845" i="3"/>
  <c r="O846" i="3"/>
  <c r="O847" i="3"/>
  <c r="O848" i="3"/>
  <c r="O849" i="3"/>
  <c r="O850" i="3"/>
  <c r="O851" i="3"/>
  <c r="O852" i="3"/>
  <c r="O853" i="3"/>
  <c r="O854" i="3"/>
  <c r="O855" i="3"/>
  <c r="O856" i="3"/>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O894" i="3"/>
  <c r="O895" i="3"/>
  <c r="O896" i="3"/>
  <c r="O897" i="3"/>
  <c r="O898" i="3"/>
  <c r="O899" i="3"/>
  <c r="O900" i="3"/>
  <c r="O901" i="3"/>
  <c r="O902" i="3"/>
  <c r="O903" i="3"/>
  <c r="O904" i="3"/>
  <c r="O905" i="3"/>
  <c r="O906" i="3"/>
  <c r="O907" i="3"/>
  <c r="O908" i="3"/>
  <c r="O909" i="3"/>
  <c r="O910" i="3"/>
  <c r="O911" i="3"/>
  <c r="O912" i="3"/>
  <c r="O913" i="3"/>
  <c r="O914" i="3"/>
  <c r="O915" i="3"/>
  <c r="O916" i="3"/>
  <c r="O917" i="3"/>
  <c r="O918" i="3"/>
  <c r="O919" i="3"/>
  <c r="O920" i="3"/>
  <c r="O921" i="3"/>
  <c r="O922" i="3"/>
  <c r="O923" i="3"/>
  <c r="O924" i="3"/>
  <c r="O925" i="3"/>
  <c r="O926" i="3"/>
  <c r="O927" i="3"/>
  <c r="O928" i="3"/>
  <c r="O929" i="3"/>
  <c r="O930" i="3"/>
  <c r="O931" i="3"/>
  <c r="O932" i="3"/>
  <c r="O933" i="3"/>
  <c r="O934" i="3"/>
  <c r="O935" i="3"/>
  <c r="O936" i="3"/>
  <c r="O937" i="3"/>
  <c r="O938" i="3"/>
  <c r="O939" i="3"/>
  <c r="O940" i="3"/>
  <c r="O941" i="3"/>
  <c r="O942" i="3"/>
  <c r="O943" i="3"/>
  <c r="O944" i="3"/>
  <c r="O945" i="3"/>
  <c r="O946" i="3"/>
  <c r="O947" i="3"/>
  <c r="O948" i="3"/>
  <c r="O949" i="3"/>
  <c r="O950" i="3"/>
  <c r="O951" i="3"/>
  <c r="O952" i="3"/>
  <c r="O953" i="3"/>
  <c r="O954" i="3"/>
  <c r="O955" i="3"/>
  <c r="O956" i="3"/>
  <c r="O957" i="3"/>
  <c r="O958" i="3"/>
  <c r="O959" i="3"/>
  <c r="O960" i="3"/>
  <c r="O961" i="3"/>
  <c r="O962" i="3"/>
  <c r="O963" i="3"/>
  <c r="O964" i="3"/>
  <c r="O965" i="3"/>
  <c r="O966" i="3"/>
  <c r="O967" i="3"/>
  <c r="O968" i="3"/>
  <c r="O969" i="3"/>
  <c r="O970" i="3"/>
  <c r="O971" i="3"/>
  <c r="O972" i="3"/>
  <c r="O973" i="3"/>
  <c r="O974" i="3"/>
  <c r="O975" i="3"/>
  <c r="O976" i="3"/>
  <c r="O977" i="3"/>
  <c r="O978" i="3"/>
  <c r="O979" i="3"/>
  <c r="O980" i="3"/>
  <c r="O981" i="3"/>
  <c r="O982" i="3"/>
  <c r="O983" i="3"/>
  <c r="O984" i="3"/>
  <c r="O985" i="3"/>
  <c r="O986" i="3"/>
  <c r="O987" i="3"/>
  <c r="O988" i="3"/>
  <c r="O989" i="3"/>
  <c r="O990" i="3"/>
  <c r="O991" i="3"/>
  <c r="O992" i="3"/>
  <c r="O993" i="3"/>
  <c r="O994" i="3"/>
  <c r="O995" i="3"/>
  <c r="O996" i="3"/>
  <c r="O997" i="3"/>
  <c r="O998" i="3"/>
  <c r="O999" i="3"/>
  <c r="O1000" i="3"/>
  <c r="O1001" i="3"/>
  <c r="O1002" i="3"/>
  <c r="O1003" i="3"/>
  <c r="O1004" i="3"/>
  <c r="O1005" i="3"/>
  <c r="O1006" i="3"/>
  <c r="O1007" i="3"/>
  <c r="O1008" i="3"/>
  <c r="O1009" i="3"/>
  <c r="O1010" i="3"/>
  <c r="O1011" i="3"/>
  <c r="O1012" i="3"/>
  <c r="O1013" i="3"/>
  <c r="O1014" i="3"/>
  <c r="O1015" i="3"/>
  <c r="O1016" i="3"/>
  <c r="O1017" i="3"/>
  <c r="O1018" i="3"/>
  <c r="O1019" i="3"/>
  <c r="O1020" i="3"/>
  <c r="O1021" i="3"/>
  <c r="O1022" i="3"/>
  <c r="O1023" i="3"/>
  <c r="O1024" i="3"/>
  <c r="O1025" i="3"/>
  <c r="O1026" i="3"/>
  <c r="O1027" i="3"/>
  <c r="O1028" i="3"/>
  <c r="O1029" i="3"/>
  <c r="O1030" i="3"/>
  <c r="O1031" i="3"/>
  <c r="O1032" i="3"/>
  <c r="O1033" i="3"/>
  <c r="O1034" i="3"/>
  <c r="O1035" i="3"/>
  <c r="O1036" i="3"/>
  <c r="O1037" i="3"/>
  <c r="O1038" i="3"/>
  <c r="O1039" i="3"/>
  <c r="O1040" i="3"/>
  <c r="O1041" i="3"/>
  <c r="O1042" i="3"/>
  <c r="O1043" i="3"/>
  <c r="O1044" i="3"/>
  <c r="O1045" i="3"/>
  <c r="O1046" i="3"/>
  <c r="O1047" i="3"/>
  <c r="O1048" i="3"/>
  <c r="O1049" i="3"/>
  <c r="O1050" i="3"/>
  <c r="O1051" i="3"/>
  <c r="O1052" i="3"/>
  <c r="O1053" i="3"/>
  <c r="O1054" i="3"/>
  <c r="O1055" i="3"/>
  <c r="O1056" i="3"/>
  <c r="O1057" i="3"/>
  <c r="O1058" i="3"/>
  <c r="O1059" i="3"/>
  <c r="O1060" i="3"/>
  <c r="O1061" i="3"/>
  <c r="O1062" i="3"/>
  <c r="O1063" i="3"/>
  <c r="O1064" i="3"/>
  <c r="O1065" i="3"/>
  <c r="O1066" i="3"/>
  <c r="O1067" i="3"/>
  <c r="O1068" i="3"/>
  <c r="O1069" i="3"/>
  <c r="O1070" i="3"/>
  <c r="O1071" i="3"/>
  <c r="O1072" i="3"/>
  <c r="O1073" i="3"/>
  <c r="O1074" i="3"/>
  <c r="O1075" i="3"/>
  <c r="O1076" i="3"/>
  <c r="O1077" i="3"/>
  <c r="O1078" i="3"/>
  <c r="O1079" i="3"/>
  <c r="O1080" i="3"/>
  <c r="O1081" i="3"/>
  <c r="O1082" i="3"/>
  <c r="O1083" i="3"/>
  <c r="O1084" i="3"/>
  <c r="O1085" i="3"/>
  <c r="O1086" i="3"/>
  <c r="O1087" i="3"/>
  <c r="O1088" i="3"/>
  <c r="O1089" i="3"/>
  <c r="O1090" i="3"/>
  <c r="O1091" i="3"/>
  <c r="O1092" i="3"/>
  <c r="O1093" i="3"/>
  <c r="O1094" i="3"/>
  <c r="O1095" i="3"/>
  <c r="O1096" i="3"/>
  <c r="O1097" i="3"/>
  <c r="O1098" i="3"/>
  <c r="O1099" i="3"/>
  <c r="O1100" i="3"/>
  <c r="O1101" i="3"/>
  <c r="O1102" i="3"/>
  <c r="O1103" i="3"/>
  <c r="O1104" i="3"/>
  <c r="O1105" i="3"/>
  <c r="O1106" i="3"/>
  <c r="O1107" i="3"/>
  <c r="O1108" i="3"/>
  <c r="O1109" i="3"/>
  <c r="O1110" i="3"/>
  <c r="O1111" i="3"/>
  <c r="O1112" i="3"/>
  <c r="O1113" i="3"/>
  <c r="O1114" i="3"/>
  <c r="O1115" i="3"/>
  <c r="O1116" i="3"/>
  <c r="O1117" i="3"/>
  <c r="O1118" i="3"/>
  <c r="O1119" i="3"/>
  <c r="O1120" i="3"/>
  <c r="O1121" i="3"/>
  <c r="O1122" i="3"/>
  <c r="O1123" i="3"/>
  <c r="O1124" i="3"/>
  <c r="O1125" i="3"/>
  <c r="O1126" i="3"/>
  <c r="O1127" i="3"/>
  <c r="O1128" i="3"/>
  <c r="O1129" i="3"/>
  <c r="O1130" i="3"/>
  <c r="O1131" i="3"/>
  <c r="O1132" i="3"/>
  <c r="O1133" i="3"/>
  <c r="O1134" i="3"/>
  <c r="O1135" i="3"/>
  <c r="O1136" i="3"/>
  <c r="O1137" i="3"/>
  <c r="O1138" i="3"/>
  <c r="O1139" i="3"/>
  <c r="O1140" i="3"/>
  <c r="O1141" i="3"/>
  <c r="O1142" i="3"/>
  <c r="O1143" i="3"/>
  <c r="O1144" i="3"/>
  <c r="O1145" i="3"/>
  <c r="O1146" i="3"/>
  <c r="O1147" i="3"/>
  <c r="O1148" i="3"/>
  <c r="O1149" i="3"/>
  <c r="O1150" i="3"/>
  <c r="O1151" i="3"/>
  <c r="O1152" i="3"/>
  <c r="O1153" i="3"/>
  <c r="O1154" i="3"/>
  <c r="O1155" i="3"/>
  <c r="O1156" i="3"/>
  <c r="O1157" i="3"/>
  <c r="O1158" i="3"/>
  <c r="O1159" i="3"/>
  <c r="O1160" i="3"/>
  <c r="O1161" i="3"/>
  <c r="O1162" i="3"/>
  <c r="O1163" i="3"/>
  <c r="O1164" i="3"/>
  <c r="O1165" i="3"/>
  <c r="O1166" i="3"/>
  <c r="O1167" i="3"/>
  <c r="O1168" i="3"/>
  <c r="O1169" i="3"/>
  <c r="O1170" i="3"/>
  <c r="O1171" i="3"/>
  <c r="O1172" i="3"/>
  <c r="O1173" i="3"/>
  <c r="O1174" i="3"/>
  <c r="O1175" i="3"/>
  <c r="O1176" i="3"/>
  <c r="O1177" i="3"/>
  <c r="O1178" i="3"/>
  <c r="O1179" i="3"/>
  <c r="O1180" i="3"/>
  <c r="O1181" i="3"/>
  <c r="O1182" i="3"/>
  <c r="O1183" i="3"/>
  <c r="O1184" i="3"/>
  <c r="O1185" i="3"/>
  <c r="O1186" i="3"/>
  <c r="O1187" i="3"/>
  <c r="O1188" i="3"/>
  <c r="O1189" i="3"/>
  <c r="O1190" i="3"/>
  <c r="O1191" i="3"/>
  <c r="O1192" i="3"/>
  <c r="O1193" i="3"/>
  <c r="O1194" i="3"/>
  <c r="O1195" i="3"/>
  <c r="O1196" i="3"/>
  <c r="O1197" i="3"/>
  <c r="O1198" i="3"/>
  <c r="O1199" i="3"/>
  <c r="O1200" i="3"/>
  <c r="O1201" i="3"/>
  <c r="O1202" i="3"/>
  <c r="O1203" i="3"/>
  <c r="O1204" i="3"/>
  <c r="O1205" i="3"/>
  <c r="O1206" i="3"/>
  <c r="O1207" i="3"/>
  <c r="O1208" i="3"/>
  <c r="O1209" i="3"/>
  <c r="O1210" i="3"/>
  <c r="O1211" i="3"/>
  <c r="O1212" i="3"/>
  <c r="O1213" i="3"/>
  <c r="O1214" i="3"/>
  <c r="O1215" i="3"/>
  <c r="O1216" i="3"/>
  <c r="O1217" i="3"/>
  <c r="O1218" i="3"/>
  <c r="O1219" i="3"/>
  <c r="O1220" i="3"/>
  <c r="O1221" i="3"/>
  <c r="O1222" i="3"/>
  <c r="O1223" i="3"/>
  <c r="O1224" i="3"/>
  <c r="O1225" i="3"/>
  <c r="O1226" i="3"/>
  <c r="O1227" i="3"/>
  <c r="O1228" i="3"/>
  <c r="O1229" i="3"/>
  <c r="O1230" i="3"/>
  <c r="O1231" i="3"/>
  <c r="O1232" i="3"/>
  <c r="O1233" i="3"/>
  <c r="O1234" i="3"/>
  <c r="O1235" i="3"/>
  <c r="O1236" i="3"/>
  <c r="O1237" i="3"/>
  <c r="O1238" i="3"/>
  <c r="O1239" i="3"/>
  <c r="O1240" i="3"/>
  <c r="O1241" i="3"/>
  <c r="O1242" i="3"/>
  <c r="O1243" i="3"/>
  <c r="O1244" i="3"/>
  <c r="O1245" i="3"/>
  <c r="O1246" i="3"/>
  <c r="O1247" i="3"/>
  <c r="O1248" i="3"/>
  <c r="O1249" i="3"/>
  <c r="O1250" i="3"/>
  <c r="O1251" i="3"/>
  <c r="O1252" i="3"/>
  <c r="O1253" i="3"/>
  <c r="O1254" i="3"/>
  <c r="O1255" i="3"/>
  <c r="O1256" i="3"/>
  <c r="O1257" i="3"/>
  <c r="O1258" i="3"/>
  <c r="O1259" i="3"/>
  <c r="O1260" i="3"/>
  <c r="O1261" i="3"/>
  <c r="O1262" i="3"/>
  <c r="O1263" i="3"/>
  <c r="O1264" i="3"/>
  <c r="O1265" i="3"/>
  <c r="O1266" i="3"/>
  <c r="O1267" i="3"/>
  <c r="O1268" i="3"/>
  <c r="O1269" i="3"/>
  <c r="O1270" i="3"/>
  <c r="O1271" i="3"/>
  <c r="O1272" i="3"/>
  <c r="O1273" i="3"/>
  <c r="O1274" i="3"/>
  <c r="O1275" i="3"/>
  <c r="O1276" i="3"/>
  <c r="O1277" i="3"/>
  <c r="O1278" i="3"/>
  <c r="O1279" i="3"/>
  <c r="O1280" i="3"/>
  <c r="O1281" i="3"/>
  <c r="O1282" i="3"/>
  <c r="O1283" i="3"/>
  <c r="O1284" i="3"/>
  <c r="O1285" i="3"/>
  <c r="O1286" i="3"/>
  <c r="O1287" i="3"/>
  <c r="O1288" i="3"/>
  <c r="O1289" i="3"/>
  <c r="O1290" i="3"/>
  <c r="O1291" i="3"/>
  <c r="O1292" i="3"/>
  <c r="O1293" i="3"/>
  <c r="O1294" i="3"/>
  <c r="O1295" i="3"/>
  <c r="O1296" i="3"/>
  <c r="O1297" i="3"/>
  <c r="O1298" i="3"/>
  <c r="O1299" i="3"/>
  <c r="O1300" i="3"/>
  <c r="O1301" i="3"/>
  <c r="O1302" i="3"/>
  <c r="O1303" i="3"/>
  <c r="O1304" i="3"/>
  <c r="O1305" i="3"/>
  <c r="O1306" i="3"/>
  <c r="O1307" i="3"/>
  <c r="O1308" i="3"/>
  <c r="O1309" i="3"/>
  <c r="O1310" i="3"/>
  <c r="O1311" i="3"/>
  <c r="O1312" i="3"/>
  <c r="O1313" i="3"/>
  <c r="O1314" i="3"/>
  <c r="O1315" i="3"/>
  <c r="O1316" i="3"/>
  <c r="O1317" i="3"/>
  <c r="O1318" i="3"/>
  <c r="O1319" i="3"/>
  <c r="O1320" i="3"/>
  <c r="O1321" i="3"/>
  <c r="O1322" i="3"/>
  <c r="O1323" i="3"/>
  <c r="O1324" i="3"/>
  <c r="O1325" i="3"/>
  <c r="O1326" i="3"/>
  <c r="O1327" i="3"/>
  <c r="O1328" i="3"/>
  <c r="O1329" i="3"/>
  <c r="O1330" i="3"/>
  <c r="O1331" i="3"/>
  <c r="O1332" i="3"/>
  <c r="O1333" i="3"/>
  <c r="O1334" i="3"/>
  <c r="O1335" i="3"/>
  <c r="O1336" i="3"/>
  <c r="O1337" i="3"/>
  <c r="O1338" i="3"/>
  <c r="O1339" i="3"/>
  <c r="O1340" i="3"/>
  <c r="O1341" i="3"/>
  <c r="O1342" i="3"/>
  <c r="O1343" i="3"/>
  <c r="O1344" i="3"/>
  <c r="O1345" i="3"/>
  <c r="O1346" i="3"/>
  <c r="O1347" i="3"/>
  <c r="O1348" i="3"/>
  <c r="O1349" i="3"/>
  <c r="O1350" i="3"/>
  <c r="O1351" i="3"/>
  <c r="O1352" i="3"/>
  <c r="O1353" i="3"/>
  <c r="O1354" i="3"/>
  <c r="O1355" i="3"/>
  <c r="O1356" i="3"/>
  <c r="O1357" i="3"/>
  <c r="O1358" i="3"/>
  <c r="O1359" i="3"/>
  <c r="O1360" i="3"/>
  <c r="O1361" i="3"/>
  <c r="O1362" i="3"/>
  <c r="O1363" i="3"/>
  <c r="O1364" i="3"/>
  <c r="O1365" i="3"/>
  <c r="O1366" i="3"/>
  <c r="O1367" i="3"/>
  <c r="O1368" i="3"/>
  <c r="O1369" i="3"/>
  <c r="O1370" i="3"/>
  <c r="O1371" i="3"/>
  <c r="O1372" i="3"/>
  <c r="O1373" i="3"/>
  <c r="O1374" i="3"/>
  <c r="O1375" i="3"/>
  <c r="O1376" i="3"/>
  <c r="O1377" i="3"/>
  <c r="O1378" i="3"/>
  <c r="O1379" i="3"/>
  <c r="O1380" i="3"/>
  <c r="O1381" i="3"/>
  <c r="O1382" i="3"/>
  <c r="O1383" i="3"/>
  <c r="O1384" i="3"/>
  <c r="O1385" i="3"/>
  <c r="O1386" i="3"/>
  <c r="O1387" i="3"/>
  <c r="O1388" i="3"/>
  <c r="O1389" i="3"/>
  <c r="O1390" i="3"/>
  <c r="O1391" i="3"/>
  <c r="O1392" i="3"/>
  <c r="O1393" i="3"/>
  <c r="O1394" i="3"/>
  <c r="O1395" i="3"/>
  <c r="O1396" i="3"/>
  <c r="O1397" i="3"/>
  <c r="O1398" i="3"/>
  <c r="O1399" i="3"/>
  <c r="O1400" i="3"/>
  <c r="O1401" i="3"/>
  <c r="O1402" i="3"/>
  <c r="O1403" i="3"/>
  <c r="O1404" i="3"/>
  <c r="O1405" i="3"/>
  <c r="O1406" i="3"/>
  <c r="O1407" i="3"/>
  <c r="O1408" i="3"/>
  <c r="O1409" i="3"/>
  <c r="O1410" i="3"/>
  <c r="O1411" i="3"/>
  <c r="O1412" i="3"/>
  <c r="O1413" i="3"/>
  <c r="O1414" i="3"/>
  <c r="O1415" i="3"/>
  <c r="O1416" i="3"/>
  <c r="O1417" i="3"/>
  <c r="O1418" i="3"/>
  <c r="O1419" i="3"/>
  <c r="O1420" i="3"/>
  <c r="O1421" i="3"/>
  <c r="O1422" i="3"/>
  <c r="O1423" i="3"/>
  <c r="O1424" i="3"/>
  <c r="O1425" i="3"/>
  <c r="O1426" i="3"/>
  <c r="O1427" i="3"/>
  <c r="O1428" i="3"/>
  <c r="O1429" i="3"/>
  <c r="O1430" i="3"/>
  <c r="O1431" i="3"/>
  <c r="O1432" i="3"/>
  <c r="O1433" i="3"/>
  <c r="O1434" i="3"/>
  <c r="O1435" i="3"/>
  <c r="O1436" i="3"/>
  <c r="O1437" i="3"/>
  <c r="O1438" i="3"/>
  <c r="O1439" i="3"/>
  <c r="O1440" i="3"/>
  <c r="O1441" i="3"/>
  <c r="O1442" i="3"/>
  <c r="O1443" i="3"/>
  <c r="O1444" i="3"/>
  <c r="O1445" i="3"/>
  <c r="O1446" i="3"/>
  <c r="O1447" i="3"/>
  <c r="O1448" i="3"/>
  <c r="O1449" i="3"/>
  <c r="O1450" i="3"/>
  <c r="O1451" i="3"/>
  <c r="O1452" i="3"/>
  <c r="O1453" i="3"/>
  <c r="O1454" i="3"/>
  <c r="O1455" i="3"/>
  <c r="O1456" i="3"/>
  <c r="O1457" i="3"/>
  <c r="O1458" i="3"/>
  <c r="O1459" i="3"/>
  <c r="O1460" i="3"/>
  <c r="O1461" i="3"/>
  <c r="O1462" i="3"/>
  <c r="O1463" i="3"/>
  <c r="O1464" i="3"/>
  <c r="O1465" i="3"/>
  <c r="O1466" i="3"/>
  <c r="O1467" i="3"/>
  <c r="O1468" i="3"/>
  <c r="O1469" i="3"/>
  <c r="O1470" i="3"/>
  <c r="O1471" i="3"/>
  <c r="O1472" i="3"/>
  <c r="O1473" i="3"/>
  <c r="O1474" i="3"/>
  <c r="O1475" i="3"/>
  <c r="O1476" i="3"/>
  <c r="O1477" i="3"/>
  <c r="O1478" i="3"/>
  <c r="O1479" i="3"/>
  <c r="O1480" i="3"/>
  <c r="O1481" i="3"/>
  <c r="O1482" i="3"/>
  <c r="O1483" i="3"/>
  <c r="O1484" i="3"/>
  <c r="O1485" i="3"/>
  <c r="O1486" i="3"/>
  <c r="O1487" i="3"/>
  <c r="O1488" i="3"/>
  <c r="O1489" i="3"/>
  <c r="O1490" i="3"/>
  <c r="O1491" i="3"/>
  <c r="O1492" i="3"/>
  <c r="O1493" i="3"/>
  <c r="O1494" i="3"/>
  <c r="O1495" i="3"/>
  <c r="O1496" i="3"/>
  <c r="O1497" i="3"/>
  <c r="O1498" i="3"/>
  <c r="O1499" i="3"/>
  <c r="O1500" i="3"/>
  <c r="O1501" i="3"/>
  <c r="O1502" i="3"/>
  <c r="O1503" i="3"/>
  <c r="O1504" i="3"/>
  <c r="O1505" i="3"/>
  <c r="O1506" i="3"/>
  <c r="O1507" i="3"/>
  <c r="O1508" i="3"/>
  <c r="O1509" i="3"/>
  <c r="O1510" i="3"/>
  <c r="O1511" i="3"/>
  <c r="O1512" i="3"/>
  <c r="O1513" i="3"/>
  <c r="O1514" i="3"/>
  <c r="O1515" i="3"/>
  <c r="O1516" i="3"/>
  <c r="O1517" i="3"/>
  <c r="O1518" i="3"/>
  <c r="O1519" i="3"/>
  <c r="O1520" i="3"/>
  <c r="O1521" i="3"/>
  <c r="O1522" i="3"/>
  <c r="O1523" i="3"/>
  <c r="O1524" i="3"/>
  <c r="O1525" i="3"/>
  <c r="O1526" i="3"/>
  <c r="O1527" i="3"/>
  <c r="O1528" i="3"/>
  <c r="O1529" i="3"/>
  <c r="O1530" i="3"/>
  <c r="O1531" i="3"/>
  <c r="O1532" i="3"/>
  <c r="O1533" i="3"/>
  <c r="O1534" i="3"/>
  <c r="O1535" i="3"/>
  <c r="O1536" i="3"/>
  <c r="O1537" i="3"/>
  <c r="O1538" i="3"/>
  <c r="O1539" i="3"/>
  <c r="O1540" i="3"/>
  <c r="O1541" i="3"/>
  <c r="O1542" i="3"/>
  <c r="O1543" i="3"/>
  <c r="O1544" i="3"/>
  <c r="O1545" i="3"/>
  <c r="O1546" i="3"/>
  <c r="O1547" i="3"/>
  <c r="O1548" i="3"/>
  <c r="O1549" i="3"/>
  <c r="O1550" i="3"/>
  <c r="O1551" i="3"/>
  <c r="O1552" i="3"/>
  <c r="O1553" i="3"/>
  <c r="O1554" i="3"/>
  <c r="O1555" i="3"/>
  <c r="O1556" i="3"/>
  <c r="O1557"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P1003" i="3"/>
  <c r="P1004" i="3"/>
  <c r="P1005" i="3"/>
  <c r="P1006" i="3"/>
  <c r="P1007" i="3"/>
  <c r="P1008" i="3"/>
  <c r="P1009" i="3"/>
  <c r="P1010" i="3"/>
  <c r="P1011" i="3"/>
  <c r="P1012" i="3"/>
  <c r="P1013" i="3"/>
  <c r="P1014" i="3"/>
  <c r="P1015" i="3"/>
  <c r="P1016" i="3"/>
  <c r="P1017" i="3"/>
  <c r="P1018" i="3"/>
  <c r="P1019" i="3"/>
  <c r="P1020" i="3"/>
  <c r="P1021" i="3"/>
  <c r="P1022" i="3"/>
  <c r="P1023" i="3"/>
  <c r="P1024" i="3"/>
  <c r="P1025" i="3"/>
  <c r="P1026" i="3"/>
  <c r="P1027" i="3"/>
  <c r="P1028" i="3"/>
  <c r="P1029" i="3"/>
  <c r="P1030" i="3"/>
  <c r="P1031" i="3"/>
  <c r="P1032" i="3"/>
  <c r="P1033" i="3"/>
  <c r="P1034" i="3"/>
  <c r="P1035" i="3"/>
  <c r="P1036" i="3"/>
  <c r="P1037" i="3"/>
  <c r="P1038" i="3"/>
  <c r="P1039" i="3"/>
  <c r="P1040" i="3"/>
  <c r="P1041" i="3"/>
  <c r="P1042" i="3"/>
  <c r="P1043" i="3"/>
  <c r="P1044" i="3"/>
  <c r="P1045" i="3"/>
  <c r="P1046" i="3"/>
  <c r="P1047" i="3"/>
  <c r="P1048" i="3"/>
  <c r="P1049" i="3"/>
  <c r="P1050" i="3"/>
  <c r="P1051" i="3"/>
  <c r="P1052" i="3"/>
  <c r="P1053" i="3"/>
  <c r="P1054" i="3"/>
  <c r="P1055" i="3"/>
  <c r="P1056" i="3"/>
  <c r="P1057" i="3"/>
  <c r="P1058" i="3"/>
  <c r="P1059" i="3"/>
  <c r="P1060" i="3"/>
  <c r="P1061" i="3"/>
  <c r="P1062" i="3"/>
  <c r="P1063" i="3"/>
  <c r="P1064" i="3"/>
  <c r="P1065" i="3"/>
  <c r="P1066" i="3"/>
  <c r="P1067" i="3"/>
  <c r="P1068" i="3"/>
  <c r="P1069" i="3"/>
  <c r="P1070" i="3"/>
  <c r="P1071" i="3"/>
  <c r="P1072" i="3"/>
  <c r="P1073" i="3"/>
  <c r="P1074" i="3"/>
  <c r="P1075" i="3"/>
  <c r="P1076" i="3"/>
  <c r="P1077" i="3"/>
  <c r="P1078" i="3"/>
  <c r="P1079" i="3"/>
  <c r="P1080" i="3"/>
  <c r="P1081" i="3"/>
  <c r="P1082" i="3"/>
  <c r="P1083" i="3"/>
  <c r="P1084" i="3"/>
  <c r="P1085" i="3"/>
  <c r="P1086" i="3"/>
  <c r="P1087" i="3"/>
  <c r="P1088" i="3"/>
  <c r="P1089" i="3"/>
  <c r="P1090" i="3"/>
  <c r="P1091" i="3"/>
  <c r="P1092" i="3"/>
  <c r="P1093" i="3"/>
  <c r="P1094" i="3"/>
  <c r="P1095" i="3"/>
  <c r="P1096" i="3"/>
  <c r="P1097" i="3"/>
  <c r="P1098" i="3"/>
  <c r="P1099" i="3"/>
  <c r="P1100" i="3"/>
  <c r="P1101" i="3"/>
  <c r="P1102" i="3"/>
  <c r="P1103" i="3"/>
  <c r="P1104" i="3"/>
  <c r="P1105" i="3"/>
  <c r="P1106" i="3"/>
  <c r="P1107" i="3"/>
  <c r="P1108" i="3"/>
  <c r="P1109" i="3"/>
  <c r="P1110" i="3"/>
  <c r="P1111" i="3"/>
  <c r="P1112" i="3"/>
  <c r="P1113" i="3"/>
  <c r="P1114" i="3"/>
  <c r="P1115" i="3"/>
  <c r="P1116" i="3"/>
  <c r="P1117" i="3"/>
  <c r="P1118" i="3"/>
  <c r="P1119" i="3"/>
  <c r="P1120" i="3"/>
  <c r="P1121" i="3"/>
  <c r="P1122" i="3"/>
  <c r="P1123" i="3"/>
  <c r="P1124" i="3"/>
  <c r="P1125" i="3"/>
  <c r="P1126" i="3"/>
  <c r="P1127" i="3"/>
  <c r="P1128" i="3"/>
  <c r="P1129" i="3"/>
  <c r="P1130" i="3"/>
  <c r="P1131" i="3"/>
  <c r="P1132" i="3"/>
  <c r="P1133" i="3"/>
  <c r="P1134" i="3"/>
  <c r="P1135" i="3"/>
  <c r="P1136" i="3"/>
  <c r="P1137" i="3"/>
  <c r="P1138" i="3"/>
  <c r="P1139" i="3"/>
  <c r="P1140" i="3"/>
  <c r="P1141" i="3"/>
  <c r="P1142" i="3"/>
  <c r="P1143" i="3"/>
  <c r="P1144" i="3"/>
  <c r="P1145" i="3"/>
  <c r="P1146" i="3"/>
  <c r="P1147" i="3"/>
  <c r="P1148" i="3"/>
  <c r="P1149" i="3"/>
  <c r="P1150" i="3"/>
  <c r="P1151" i="3"/>
  <c r="P1152" i="3"/>
  <c r="P1153" i="3"/>
  <c r="P1154" i="3"/>
  <c r="P1155" i="3"/>
  <c r="P1156" i="3"/>
  <c r="P1157" i="3"/>
  <c r="P1158" i="3"/>
  <c r="P1159" i="3"/>
  <c r="P1160" i="3"/>
  <c r="P1161" i="3"/>
  <c r="P1162" i="3"/>
  <c r="P1163" i="3"/>
  <c r="P1164" i="3"/>
  <c r="P1165" i="3"/>
  <c r="P1166" i="3"/>
  <c r="P1167" i="3"/>
  <c r="P1168" i="3"/>
  <c r="P1169" i="3"/>
  <c r="P1170" i="3"/>
  <c r="P1171" i="3"/>
  <c r="P1172" i="3"/>
  <c r="P1173" i="3"/>
  <c r="P1174" i="3"/>
  <c r="P1175" i="3"/>
  <c r="P1176" i="3"/>
  <c r="P1177" i="3"/>
  <c r="P1178" i="3"/>
  <c r="P1179" i="3"/>
  <c r="P1180" i="3"/>
  <c r="P1181" i="3"/>
  <c r="P1182" i="3"/>
  <c r="P1183" i="3"/>
  <c r="P1184" i="3"/>
  <c r="P1185" i="3"/>
  <c r="P1186" i="3"/>
  <c r="P1187" i="3"/>
  <c r="P1188" i="3"/>
  <c r="P1189" i="3"/>
  <c r="P1190" i="3"/>
  <c r="P1191" i="3"/>
  <c r="P1192" i="3"/>
  <c r="P1193" i="3"/>
  <c r="P1194" i="3"/>
  <c r="P1195" i="3"/>
  <c r="P1196" i="3"/>
  <c r="P1197" i="3"/>
  <c r="P1198" i="3"/>
  <c r="P1199" i="3"/>
  <c r="P1200" i="3"/>
  <c r="P1201" i="3"/>
  <c r="P1202" i="3"/>
  <c r="P1203" i="3"/>
  <c r="P1204" i="3"/>
  <c r="P1205" i="3"/>
  <c r="P1206" i="3"/>
  <c r="P1207" i="3"/>
  <c r="P1208" i="3"/>
  <c r="P1209" i="3"/>
  <c r="P1210" i="3"/>
  <c r="P1211" i="3"/>
  <c r="P1212" i="3"/>
  <c r="P1213" i="3"/>
  <c r="P1214" i="3"/>
  <c r="P1215" i="3"/>
  <c r="P1216" i="3"/>
  <c r="P1217" i="3"/>
  <c r="P1218" i="3"/>
  <c r="P1219" i="3"/>
  <c r="P1220" i="3"/>
  <c r="P1221" i="3"/>
  <c r="P1222" i="3"/>
  <c r="P1223" i="3"/>
  <c r="P1224" i="3"/>
  <c r="P1225" i="3"/>
  <c r="P1226" i="3"/>
  <c r="P1227" i="3"/>
  <c r="P1228" i="3"/>
  <c r="P1229" i="3"/>
  <c r="P1230" i="3"/>
  <c r="P1231" i="3"/>
  <c r="P1232" i="3"/>
  <c r="P1233" i="3"/>
  <c r="P1234" i="3"/>
  <c r="P1235" i="3"/>
  <c r="P1236" i="3"/>
  <c r="P1237" i="3"/>
  <c r="P1238" i="3"/>
  <c r="P1239" i="3"/>
  <c r="P1240" i="3"/>
  <c r="P1241" i="3"/>
  <c r="P1242" i="3"/>
  <c r="P1243" i="3"/>
  <c r="P1244" i="3"/>
  <c r="P1245" i="3"/>
  <c r="P1246" i="3"/>
  <c r="P1247" i="3"/>
  <c r="P1248" i="3"/>
  <c r="P1249" i="3"/>
  <c r="P1250" i="3"/>
  <c r="P1251" i="3"/>
  <c r="P1252" i="3"/>
  <c r="P1253" i="3"/>
  <c r="P1254" i="3"/>
  <c r="P1255" i="3"/>
  <c r="P1256" i="3"/>
  <c r="P1257" i="3"/>
  <c r="P1258" i="3"/>
  <c r="P1259" i="3"/>
  <c r="P1260" i="3"/>
  <c r="P1261" i="3"/>
  <c r="P1262" i="3"/>
  <c r="P1263" i="3"/>
  <c r="P1264" i="3"/>
  <c r="P1265" i="3"/>
  <c r="P1266" i="3"/>
  <c r="P1267" i="3"/>
  <c r="P1268" i="3"/>
  <c r="P1269" i="3"/>
  <c r="P1270" i="3"/>
  <c r="P1271" i="3"/>
  <c r="P1272" i="3"/>
  <c r="P1273" i="3"/>
  <c r="P1274" i="3"/>
  <c r="P1275" i="3"/>
  <c r="P1276" i="3"/>
  <c r="P1277" i="3"/>
  <c r="P1278" i="3"/>
  <c r="P1279" i="3"/>
  <c r="P1280" i="3"/>
  <c r="P1281" i="3"/>
  <c r="P1282" i="3"/>
  <c r="P1283" i="3"/>
  <c r="P1284" i="3"/>
  <c r="P1285" i="3"/>
  <c r="P1286" i="3"/>
  <c r="P1287" i="3"/>
  <c r="P1288" i="3"/>
  <c r="P1289" i="3"/>
  <c r="P1290" i="3"/>
  <c r="P1291" i="3"/>
  <c r="P1292" i="3"/>
  <c r="P1293" i="3"/>
  <c r="P1294" i="3"/>
  <c r="P1295" i="3"/>
  <c r="P1296" i="3"/>
  <c r="P1297" i="3"/>
  <c r="P1298" i="3"/>
  <c r="P1299" i="3"/>
  <c r="P1300" i="3"/>
  <c r="P1301" i="3"/>
  <c r="P1302" i="3"/>
  <c r="P1303" i="3"/>
  <c r="P1304" i="3"/>
  <c r="P1305" i="3"/>
  <c r="P1306" i="3"/>
  <c r="P1307" i="3"/>
  <c r="P1308" i="3"/>
  <c r="P1309" i="3"/>
  <c r="P1310" i="3"/>
  <c r="P1311" i="3"/>
  <c r="P1312" i="3"/>
  <c r="P1313" i="3"/>
  <c r="P1314" i="3"/>
  <c r="P1315" i="3"/>
  <c r="P1316" i="3"/>
  <c r="P1317" i="3"/>
  <c r="P1318" i="3"/>
  <c r="P1319" i="3"/>
  <c r="P1320" i="3"/>
  <c r="P1321" i="3"/>
  <c r="P1322" i="3"/>
  <c r="P1323" i="3"/>
  <c r="P1324" i="3"/>
  <c r="P1325" i="3"/>
  <c r="P1326" i="3"/>
  <c r="P1327" i="3"/>
  <c r="P1328" i="3"/>
  <c r="P1329" i="3"/>
  <c r="P1330" i="3"/>
  <c r="P1331" i="3"/>
  <c r="P1332" i="3"/>
  <c r="P1333" i="3"/>
  <c r="P1334" i="3"/>
  <c r="P1335" i="3"/>
  <c r="P1336" i="3"/>
  <c r="P1337" i="3"/>
  <c r="P1338" i="3"/>
  <c r="P1339" i="3"/>
  <c r="P1340" i="3"/>
  <c r="P1341" i="3"/>
  <c r="P1342" i="3"/>
  <c r="P1343" i="3"/>
  <c r="P1344" i="3"/>
  <c r="P1345" i="3"/>
  <c r="P1346" i="3"/>
  <c r="P1347" i="3"/>
  <c r="P1348" i="3"/>
  <c r="P1349" i="3"/>
  <c r="P1350" i="3"/>
  <c r="P1351" i="3"/>
  <c r="P1352" i="3"/>
  <c r="P1353" i="3"/>
  <c r="P1354" i="3"/>
  <c r="P1355" i="3"/>
  <c r="P1356" i="3"/>
  <c r="P1357" i="3"/>
  <c r="P1358" i="3"/>
  <c r="P1359" i="3"/>
  <c r="P1360" i="3"/>
  <c r="P1361" i="3"/>
  <c r="P1362" i="3"/>
  <c r="P1363" i="3"/>
  <c r="P1364" i="3"/>
  <c r="P1365" i="3"/>
  <c r="P1366" i="3"/>
  <c r="P1367" i="3"/>
  <c r="P1368" i="3"/>
  <c r="P1369" i="3"/>
  <c r="P1370" i="3"/>
  <c r="P1371" i="3"/>
  <c r="P1372" i="3"/>
  <c r="P1373" i="3"/>
  <c r="P1374" i="3"/>
  <c r="P1375" i="3"/>
  <c r="P1376" i="3"/>
  <c r="P1377" i="3"/>
  <c r="P1378" i="3"/>
  <c r="P1379" i="3"/>
  <c r="P1380" i="3"/>
  <c r="P1381" i="3"/>
  <c r="P1382" i="3"/>
  <c r="P1383" i="3"/>
  <c r="P1384" i="3"/>
  <c r="P1385" i="3"/>
  <c r="P1386" i="3"/>
  <c r="P1387" i="3"/>
  <c r="P1388" i="3"/>
  <c r="P1389" i="3"/>
  <c r="P1390" i="3"/>
  <c r="P1391" i="3"/>
  <c r="P1392" i="3"/>
  <c r="P1393" i="3"/>
  <c r="P1394" i="3"/>
  <c r="P1395" i="3"/>
  <c r="P1396" i="3"/>
  <c r="P1397" i="3"/>
  <c r="P1398" i="3"/>
  <c r="P1399" i="3"/>
  <c r="P1400" i="3"/>
  <c r="P1401" i="3"/>
  <c r="P1402" i="3"/>
  <c r="P1403" i="3"/>
  <c r="P1404" i="3"/>
  <c r="P1405" i="3"/>
  <c r="P1406" i="3"/>
  <c r="P1407" i="3"/>
  <c r="P1408" i="3"/>
  <c r="P1409" i="3"/>
  <c r="P1410" i="3"/>
  <c r="P1411" i="3"/>
  <c r="P1412" i="3"/>
  <c r="P1413" i="3"/>
  <c r="P1414" i="3"/>
  <c r="P1415" i="3"/>
  <c r="P1416" i="3"/>
  <c r="P1417" i="3"/>
  <c r="P1418" i="3"/>
  <c r="P1419" i="3"/>
  <c r="P1420" i="3"/>
  <c r="P1421" i="3"/>
  <c r="P1422" i="3"/>
  <c r="P1423" i="3"/>
  <c r="P1424" i="3"/>
  <c r="P1425" i="3"/>
  <c r="P1426" i="3"/>
  <c r="P1427" i="3"/>
  <c r="P1428" i="3"/>
  <c r="P1429" i="3"/>
  <c r="P1430" i="3"/>
  <c r="P1431" i="3"/>
  <c r="P1432" i="3"/>
  <c r="P1433" i="3"/>
  <c r="P1434" i="3"/>
  <c r="P1435" i="3"/>
  <c r="P1436" i="3"/>
  <c r="P1437" i="3"/>
  <c r="P1438" i="3"/>
  <c r="P1439" i="3"/>
  <c r="P1440" i="3"/>
  <c r="P1441" i="3"/>
  <c r="P1442" i="3"/>
  <c r="P1443" i="3"/>
  <c r="P1444" i="3"/>
  <c r="P1445" i="3"/>
  <c r="P1446" i="3"/>
  <c r="P1447" i="3"/>
  <c r="P1448" i="3"/>
  <c r="P1449" i="3"/>
  <c r="P1450" i="3"/>
  <c r="P1451" i="3"/>
  <c r="P1452" i="3"/>
  <c r="P1453" i="3"/>
  <c r="P1454" i="3"/>
  <c r="P1455" i="3"/>
  <c r="P1456" i="3"/>
  <c r="P1457" i="3"/>
  <c r="P1458" i="3"/>
  <c r="P1459" i="3"/>
  <c r="P1460" i="3"/>
  <c r="P1461" i="3"/>
  <c r="P1462" i="3"/>
  <c r="P1463" i="3"/>
  <c r="P1464" i="3"/>
  <c r="P1465" i="3"/>
  <c r="P1466" i="3"/>
  <c r="P1467" i="3"/>
  <c r="P1468" i="3"/>
  <c r="P1469" i="3"/>
  <c r="P1470" i="3"/>
  <c r="P1471" i="3"/>
  <c r="P1472" i="3"/>
  <c r="P1473" i="3"/>
  <c r="P1474" i="3"/>
  <c r="P1475" i="3"/>
  <c r="P1476" i="3"/>
  <c r="P1477" i="3"/>
  <c r="P1478" i="3"/>
  <c r="P1479" i="3"/>
  <c r="P1480" i="3"/>
  <c r="P1481" i="3"/>
  <c r="P1482" i="3"/>
  <c r="P1483" i="3"/>
  <c r="P1484" i="3"/>
  <c r="P1485" i="3"/>
  <c r="P1486" i="3"/>
  <c r="P1487" i="3"/>
  <c r="P1488" i="3"/>
  <c r="P1489" i="3"/>
  <c r="P1490" i="3"/>
  <c r="P1491" i="3"/>
  <c r="P1492" i="3"/>
  <c r="P1493" i="3"/>
  <c r="P1494" i="3"/>
  <c r="P1495" i="3"/>
  <c r="P1496" i="3"/>
  <c r="P1497" i="3"/>
  <c r="P1498" i="3"/>
  <c r="P1499" i="3"/>
  <c r="P1500" i="3"/>
  <c r="P1501" i="3"/>
  <c r="P1502" i="3"/>
  <c r="P1503" i="3"/>
  <c r="P1504" i="3"/>
  <c r="P1505" i="3"/>
  <c r="P1506" i="3"/>
  <c r="P1507" i="3"/>
  <c r="P1508" i="3"/>
  <c r="P1509" i="3"/>
  <c r="P1510" i="3"/>
  <c r="P1511" i="3"/>
  <c r="P1512" i="3"/>
  <c r="P1513" i="3"/>
  <c r="P1514" i="3"/>
  <c r="P1515" i="3"/>
  <c r="P1516" i="3"/>
  <c r="P1517" i="3"/>
  <c r="P1518" i="3"/>
  <c r="P1519" i="3"/>
  <c r="P1520" i="3"/>
  <c r="P1521" i="3"/>
  <c r="P1522" i="3"/>
  <c r="P1523" i="3"/>
  <c r="P1524" i="3"/>
  <c r="P1525" i="3"/>
  <c r="P1526" i="3"/>
  <c r="P1527" i="3"/>
  <c r="P1528" i="3"/>
  <c r="P1529" i="3"/>
  <c r="P1530" i="3"/>
  <c r="P1531" i="3"/>
  <c r="P1532" i="3"/>
  <c r="P1533" i="3"/>
  <c r="P1534" i="3"/>
  <c r="P1535" i="3"/>
  <c r="P1536" i="3"/>
  <c r="P1537" i="3"/>
  <c r="P1538" i="3"/>
  <c r="P1539" i="3"/>
  <c r="P1540" i="3"/>
  <c r="P1541" i="3"/>
  <c r="P1542" i="3"/>
  <c r="P1543" i="3"/>
  <c r="P1544" i="3"/>
  <c r="P1545" i="3"/>
  <c r="P1546" i="3"/>
  <c r="P1547" i="3"/>
  <c r="P1548" i="3"/>
  <c r="P1549" i="3"/>
  <c r="P1550" i="3"/>
  <c r="P1551" i="3"/>
  <c r="P1552" i="3"/>
  <c r="P1553" i="3"/>
  <c r="P1554" i="3"/>
  <c r="P1555" i="3"/>
  <c r="P1556" i="3"/>
  <c r="P1557"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Q502" i="3"/>
  <c r="Q503" i="3"/>
  <c r="Q504" i="3"/>
  <c r="Q505" i="3"/>
  <c r="Q506" i="3"/>
  <c r="Q507" i="3"/>
  <c r="Q508" i="3"/>
  <c r="Q509" i="3"/>
  <c r="Q510" i="3"/>
  <c r="Q511" i="3"/>
  <c r="Q512" i="3"/>
  <c r="Q513" i="3"/>
  <c r="Q514" i="3"/>
  <c r="Q515" i="3"/>
  <c r="Q516" i="3"/>
  <c r="Q517" i="3"/>
  <c r="Q518" i="3"/>
  <c r="Q519" i="3"/>
  <c r="Q520" i="3"/>
  <c r="Q521" i="3"/>
  <c r="Q522" i="3"/>
  <c r="Q523" i="3"/>
  <c r="Q524" i="3"/>
  <c r="Q525" i="3"/>
  <c r="Q526" i="3"/>
  <c r="Q527" i="3"/>
  <c r="Q528" i="3"/>
  <c r="Q529" i="3"/>
  <c r="Q530" i="3"/>
  <c r="Q531" i="3"/>
  <c r="Q532" i="3"/>
  <c r="Q533" i="3"/>
  <c r="Q534" i="3"/>
  <c r="Q535" i="3"/>
  <c r="Q536" i="3"/>
  <c r="Q537" i="3"/>
  <c r="Q538" i="3"/>
  <c r="Q539" i="3"/>
  <c r="Q540" i="3"/>
  <c r="Q541" i="3"/>
  <c r="Q542" i="3"/>
  <c r="Q543" i="3"/>
  <c r="Q544" i="3"/>
  <c r="Q545" i="3"/>
  <c r="Q546" i="3"/>
  <c r="Q547" i="3"/>
  <c r="Q548" i="3"/>
  <c r="Q549" i="3"/>
  <c r="Q550" i="3"/>
  <c r="Q551" i="3"/>
  <c r="Q552" i="3"/>
  <c r="Q553" i="3"/>
  <c r="Q554" i="3"/>
  <c r="Q555" i="3"/>
  <c r="Q556" i="3"/>
  <c r="Q557" i="3"/>
  <c r="Q558" i="3"/>
  <c r="Q559" i="3"/>
  <c r="Q560" i="3"/>
  <c r="Q561" i="3"/>
  <c r="Q562" i="3"/>
  <c r="Q563" i="3"/>
  <c r="Q564" i="3"/>
  <c r="Q565" i="3"/>
  <c r="Q566" i="3"/>
  <c r="Q567" i="3"/>
  <c r="Q568" i="3"/>
  <c r="Q569" i="3"/>
  <c r="Q570" i="3"/>
  <c r="Q571" i="3"/>
  <c r="Q572" i="3"/>
  <c r="Q573" i="3"/>
  <c r="Q574" i="3"/>
  <c r="Q575" i="3"/>
  <c r="Q576" i="3"/>
  <c r="Q577" i="3"/>
  <c r="Q578" i="3"/>
  <c r="Q579" i="3"/>
  <c r="Q580" i="3"/>
  <c r="Q581" i="3"/>
  <c r="Q582" i="3"/>
  <c r="Q583" i="3"/>
  <c r="Q584" i="3"/>
  <c r="Q585" i="3"/>
  <c r="Q586" i="3"/>
  <c r="Q587" i="3"/>
  <c r="Q588" i="3"/>
  <c r="Q589" i="3"/>
  <c r="Q590" i="3"/>
  <c r="Q591" i="3"/>
  <c r="Q592" i="3"/>
  <c r="Q593" i="3"/>
  <c r="Q594" i="3"/>
  <c r="Q595" i="3"/>
  <c r="Q596" i="3"/>
  <c r="Q597" i="3"/>
  <c r="Q598" i="3"/>
  <c r="Q599" i="3"/>
  <c r="Q600" i="3"/>
  <c r="Q601" i="3"/>
  <c r="Q602" i="3"/>
  <c r="Q603" i="3"/>
  <c r="Q604" i="3"/>
  <c r="Q605" i="3"/>
  <c r="Q606" i="3"/>
  <c r="Q607" i="3"/>
  <c r="Q608" i="3"/>
  <c r="Q609" i="3"/>
  <c r="Q610" i="3"/>
  <c r="Q611" i="3"/>
  <c r="Q612" i="3"/>
  <c r="Q613" i="3"/>
  <c r="Q614" i="3"/>
  <c r="Q615" i="3"/>
  <c r="Q616" i="3"/>
  <c r="Q617" i="3"/>
  <c r="Q618" i="3"/>
  <c r="Q619" i="3"/>
  <c r="Q620" i="3"/>
  <c r="Q621" i="3"/>
  <c r="Q622" i="3"/>
  <c r="Q623" i="3"/>
  <c r="Q624" i="3"/>
  <c r="Q625" i="3"/>
  <c r="Q626" i="3"/>
  <c r="Q627" i="3"/>
  <c r="Q628" i="3"/>
  <c r="Q629" i="3"/>
  <c r="Q630" i="3"/>
  <c r="Q631" i="3"/>
  <c r="Q632" i="3"/>
  <c r="Q633" i="3"/>
  <c r="Q634" i="3"/>
  <c r="Q635" i="3"/>
  <c r="Q636" i="3"/>
  <c r="Q637" i="3"/>
  <c r="Q638" i="3"/>
  <c r="Q639" i="3"/>
  <c r="Q640" i="3"/>
  <c r="Q641" i="3"/>
  <c r="Q642" i="3"/>
  <c r="Q643" i="3"/>
  <c r="Q644" i="3"/>
  <c r="Q645" i="3"/>
  <c r="Q646" i="3"/>
  <c r="Q647" i="3"/>
  <c r="Q648" i="3"/>
  <c r="Q649" i="3"/>
  <c r="Q650" i="3"/>
  <c r="Q651" i="3"/>
  <c r="Q652" i="3"/>
  <c r="Q653" i="3"/>
  <c r="Q654" i="3"/>
  <c r="Q655" i="3"/>
  <c r="Q656" i="3"/>
  <c r="Q657" i="3"/>
  <c r="Q658" i="3"/>
  <c r="Q659" i="3"/>
  <c r="Q660" i="3"/>
  <c r="Q661" i="3"/>
  <c r="Q662" i="3"/>
  <c r="Q663" i="3"/>
  <c r="Q664" i="3"/>
  <c r="Q665" i="3"/>
  <c r="Q666" i="3"/>
  <c r="Q667" i="3"/>
  <c r="Q668" i="3"/>
  <c r="Q669" i="3"/>
  <c r="Q670" i="3"/>
  <c r="Q671" i="3"/>
  <c r="Q672" i="3"/>
  <c r="Q673" i="3"/>
  <c r="Q674" i="3"/>
  <c r="Q675" i="3"/>
  <c r="Q676" i="3"/>
  <c r="Q677" i="3"/>
  <c r="Q678" i="3"/>
  <c r="Q679" i="3"/>
  <c r="Q680" i="3"/>
  <c r="Q681" i="3"/>
  <c r="Q682" i="3"/>
  <c r="Q683" i="3"/>
  <c r="Q684" i="3"/>
  <c r="Q685" i="3"/>
  <c r="Q686" i="3"/>
  <c r="Q687" i="3"/>
  <c r="Q688" i="3"/>
  <c r="Q689" i="3"/>
  <c r="Q690" i="3"/>
  <c r="Q691" i="3"/>
  <c r="Q692" i="3"/>
  <c r="Q693" i="3"/>
  <c r="Q694" i="3"/>
  <c r="Q695" i="3"/>
  <c r="Q696" i="3"/>
  <c r="Q697" i="3"/>
  <c r="Q698" i="3"/>
  <c r="Q699" i="3"/>
  <c r="Q700" i="3"/>
  <c r="Q701" i="3"/>
  <c r="Q702" i="3"/>
  <c r="Q703" i="3"/>
  <c r="Q704" i="3"/>
  <c r="Q705" i="3"/>
  <c r="Q706" i="3"/>
  <c r="Q707" i="3"/>
  <c r="Q708" i="3"/>
  <c r="Q709" i="3"/>
  <c r="Q710" i="3"/>
  <c r="Q711" i="3"/>
  <c r="Q712" i="3"/>
  <c r="Q713" i="3"/>
  <c r="Q714" i="3"/>
  <c r="Q715" i="3"/>
  <c r="Q716" i="3"/>
  <c r="Q717" i="3"/>
  <c r="Q718" i="3"/>
  <c r="Q719" i="3"/>
  <c r="Q720" i="3"/>
  <c r="Q721" i="3"/>
  <c r="Q722" i="3"/>
  <c r="Q723" i="3"/>
  <c r="Q724" i="3"/>
  <c r="Q725" i="3"/>
  <c r="Q726" i="3"/>
  <c r="Q727" i="3"/>
  <c r="Q728" i="3"/>
  <c r="Q729" i="3"/>
  <c r="Q730" i="3"/>
  <c r="Q731" i="3"/>
  <c r="Q732" i="3"/>
  <c r="Q733" i="3"/>
  <c r="Q734" i="3"/>
  <c r="Q735" i="3"/>
  <c r="Q736" i="3"/>
  <c r="Q737" i="3"/>
  <c r="Q738" i="3"/>
  <c r="Q739" i="3"/>
  <c r="Q740" i="3"/>
  <c r="Q741" i="3"/>
  <c r="Q742" i="3"/>
  <c r="Q743" i="3"/>
  <c r="Q744" i="3"/>
  <c r="Q745" i="3"/>
  <c r="Q746" i="3"/>
  <c r="Q747" i="3"/>
  <c r="Q748" i="3"/>
  <c r="Q749" i="3"/>
  <c r="Q750" i="3"/>
  <c r="Q751" i="3"/>
  <c r="Q752" i="3"/>
  <c r="Q753" i="3"/>
  <c r="Q754" i="3"/>
  <c r="Q755" i="3"/>
  <c r="Q756" i="3"/>
  <c r="Q757" i="3"/>
  <c r="Q758" i="3"/>
  <c r="Q759" i="3"/>
  <c r="Q760" i="3"/>
  <c r="Q761" i="3"/>
  <c r="Q762" i="3"/>
  <c r="Q763" i="3"/>
  <c r="Q764" i="3"/>
  <c r="Q765" i="3"/>
  <c r="Q766" i="3"/>
  <c r="Q767" i="3"/>
  <c r="Q768" i="3"/>
  <c r="Q769" i="3"/>
  <c r="Q770" i="3"/>
  <c r="Q771" i="3"/>
  <c r="Q772" i="3"/>
  <c r="Q773" i="3"/>
  <c r="Q774" i="3"/>
  <c r="Q775" i="3"/>
  <c r="Q776" i="3"/>
  <c r="Q777" i="3"/>
  <c r="Q778" i="3"/>
  <c r="Q779" i="3"/>
  <c r="Q780" i="3"/>
  <c r="Q781" i="3"/>
  <c r="Q782" i="3"/>
  <c r="Q783" i="3"/>
  <c r="Q784" i="3"/>
  <c r="Q785" i="3"/>
  <c r="Q786" i="3"/>
  <c r="Q787" i="3"/>
  <c r="Q788" i="3"/>
  <c r="Q789" i="3"/>
  <c r="Q790" i="3"/>
  <c r="Q791" i="3"/>
  <c r="Q792" i="3"/>
  <c r="Q793" i="3"/>
  <c r="Q794" i="3"/>
  <c r="Q795" i="3"/>
  <c r="Q796" i="3"/>
  <c r="Q797" i="3"/>
  <c r="Q798" i="3"/>
  <c r="Q799" i="3"/>
  <c r="Q800" i="3"/>
  <c r="Q801" i="3"/>
  <c r="Q802" i="3"/>
  <c r="Q803" i="3"/>
  <c r="Q804" i="3"/>
  <c r="Q805" i="3"/>
  <c r="Q806" i="3"/>
  <c r="Q807" i="3"/>
  <c r="Q808" i="3"/>
  <c r="Q809" i="3"/>
  <c r="Q810" i="3"/>
  <c r="Q811" i="3"/>
  <c r="Q812" i="3"/>
  <c r="Q813" i="3"/>
  <c r="Q814" i="3"/>
  <c r="Q815" i="3"/>
  <c r="Q816" i="3"/>
  <c r="Q817" i="3"/>
  <c r="Q818" i="3"/>
  <c r="Q819" i="3"/>
  <c r="Q820" i="3"/>
  <c r="Q821" i="3"/>
  <c r="Q822" i="3"/>
  <c r="Q823" i="3"/>
  <c r="Q824" i="3"/>
  <c r="Q825" i="3"/>
  <c r="Q826" i="3"/>
  <c r="Q827" i="3"/>
  <c r="Q828" i="3"/>
  <c r="Q829" i="3"/>
  <c r="Q830" i="3"/>
  <c r="Q831" i="3"/>
  <c r="Q832" i="3"/>
  <c r="Q833" i="3"/>
  <c r="Q834" i="3"/>
  <c r="Q835" i="3"/>
  <c r="Q836" i="3"/>
  <c r="Q837" i="3"/>
  <c r="Q838" i="3"/>
  <c r="Q839" i="3"/>
  <c r="Q840" i="3"/>
  <c r="Q841" i="3"/>
  <c r="Q842" i="3"/>
  <c r="Q843" i="3"/>
  <c r="Q844" i="3"/>
  <c r="Q845" i="3"/>
  <c r="Q846" i="3"/>
  <c r="Q847" i="3"/>
  <c r="Q848" i="3"/>
  <c r="Q849" i="3"/>
  <c r="Q850" i="3"/>
  <c r="Q851" i="3"/>
  <c r="Q852" i="3"/>
  <c r="Q853" i="3"/>
  <c r="Q854" i="3"/>
  <c r="Q855" i="3"/>
  <c r="Q856" i="3"/>
  <c r="Q857" i="3"/>
  <c r="Q858" i="3"/>
  <c r="Q859" i="3"/>
  <c r="Q860" i="3"/>
  <c r="Q861" i="3"/>
  <c r="Q862" i="3"/>
  <c r="Q863" i="3"/>
  <c r="Q864" i="3"/>
  <c r="Q865" i="3"/>
  <c r="Q866" i="3"/>
  <c r="Q867" i="3"/>
  <c r="Q868" i="3"/>
  <c r="Q869" i="3"/>
  <c r="Q870" i="3"/>
  <c r="Q871" i="3"/>
  <c r="Q872" i="3"/>
  <c r="Q873" i="3"/>
  <c r="Q874" i="3"/>
  <c r="Q875" i="3"/>
  <c r="Q876" i="3"/>
  <c r="Q877" i="3"/>
  <c r="Q878" i="3"/>
  <c r="Q879" i="3"/>
  <c r="Q880" i="3"/>
  <c r="Q881" i="3"/>
  <c r="Q882" i="3"/>
  <c r="Q883" i="3"/>
  <c r="Q884" i="3"/>
  <c r="Q885" i="3"/>
  <c r="Q886" i="3"/>
  <c r="Q887" i="3"/>
  <c r="Q888" i="3"/>
  <c r="Q889" i="3"/>
  <c r="Q890" i="3"/>
  <c r="Q891" i="3"/>
  <c r="Q892" i="3"/>
  <c r="Q893" i="3"/>
  <c r="Q894" i="3"/>
  <c r="Q895" i="3"/>
  <c r="Q896" i="3"/>
  <c r="Q897" i="3"/>
  <c r="Q898" i="3"/>
  <c r="Q899" i="3"/>
  <c r="Q900" i="3"/>
  <c r="Q901" i="3"/>
  <c r="Q902" i="3"/>
  <c r="Q903" i="3"/>
  <c r="Q904" i="3"/>
  <c r="Q905" i="3"/>
  <c r="Q906" i="3"/>
  <c r="Q907" i="3"/>
  <c r="Q908" i="3"/>
  <c r="Q909" i="3"/>
  <c r="Q910" i="3"/>
  <c r="Q911" i="3"/>
  <c r="Q912" i="3"/>
  <c r="Q913" i="3"/>
  <c r="Q914" i="3"/>
  <c r="Q915" i="3"/>
  <c r="Q916" i="3"/>
  <c r="Q917" i="3"/>
  <c r="Q918" i="3"/>
  <c r="Q919" i="3"/>
  <c r="Q920" i="3"/>
  <c r="Q921" i="3"/>
  <c r="Q922" i="3"/>
  <c r="Q923" i="3"/>
  <c r="Q924" i="3"/>
  <c r="Q925" i="3"/>
  <c r="Q926" i="3"/>
  <c r="Q927" i="3"/>
  <c r="Q928" i="3"/>
  <c r="Q929" i="3"/>
  <c r="Q930" i="3"/>
  <c r="Q931" i="3"/>
  <c r="Q932" i="3"/>
  <c r="Q933" i="3"/>
  <c r="Q934" i="3"/>
  <c r="Q935" i="3"/>
  <c r="Q936" i="3"/>
  <c r="Q937" i="3"/>
  <c r="Q938" i="3"/>
  <c r="Q939" i="3"/>
  <c r="Q940" i="3"/>
  <c r="Q941" i="3"/>
  <c r="Q942" i="3"/>
  <c r="Q943" i="3"/>
  <c r="Q944" i="3"/>
  <c r="Q945" i="3"/>
  <c r="Q946" i="3"/>
  <c r="Q947" i="3"/>
  <c r="Q948" i="3"/>
  <c r="Q949" i="3"/>
  <c r="Q950" i="3"/>
  <c r="Q951" i="3"/>
  <c r="Q952" i="3"/>
  <c r="Q953" i="3"/>
  <c r="Q954" i="3"/>
  <c r="Q955" i="3"/>
  <c r="Q956" i="3"/>
  <c r="Q957" i="3"/>
  <c r="Q958" i="3"/>
  <c r="Q959" i="3"/>
  <c r="Q960" i="3"/>
  <c r="Q961" i="3"/>
  <c r="Q962" i="3"/>
  <c r="Q963" i="3"/>
  <c r="Q964" i="3"/>
  <c r="Q965" i="3"/>
  <c r="Q966" i="3"/>
  <c r="Q967" i="3"/>
  <c r="Q968" i="3"/>
  <c r="Q969" i="3"/>
  <c r="Q970" i="3"/>
  <c r="Q971" i="3"/>
  <c r="Q972" i="3"/>
  <c r="Q973" i="3"/>
  <c r="Q974" i="3"/>
  <c r="Q975" i="3"/>
  <c r="Q976" i="3"/>
  <c r="Q977" i="3"/>
  <c r="Q978" i="3"/>
  <c r="Q979" i="3"/>
  <c r="Q980" i="3"/>
  <c r="Q981" i="3"/>
  <c r="Q982" i="3"/>
  <c r="Q983" i="3"/>
  <c r="Q984" i="3"/>
  <c r="Q985" i="3"/>
  <c r="Q986" i="3"/>
  <c r="Q987" i="3"/>
  <c r="Q988" i="3"/>
  <c r="Q989" i="3"/>
  <c r="Q990" i="3"/>
  <c r="Q991" i="3"/>
  <c r="Q992" i="3"/>
  <c r="Q993" i="3"/>
  <c r="Q994" i="3"/>
  <c r="Q995" i="3"/>
  <c r="Q996" i="3"/>
  <c r="Q997" i="3"/>
  <c r="Q998" i="3"/>
  <c r="Q999" i="3"/>
  <c r="Q1000" i="3"/>
  <c r="Q1001" i="3"/>
  <c r="Q1002" i="3"/>
  <c r="Q1003" i="3"/>
  <c r="Q1004" i="3"/>
  <c r="Q1005" i="3"/>
  <c r="Q1006" i="3"/>
  <c r="Q1007" i="3"/>
  <c r="Q1008" i="3"/>
  <c r="Q1009" i="3"/>
  <c r="Q1010" i="3"/>
  <c r="Q1011" i="3"/>
  <c r="Q1012" i="3"/>
  <c r="Q1013" i="3"/>
  <c r="Q1014" i="3"/>
  <c r="Q1015" i="3"/>
  <c r="Q1016" i="3"/>
  <c r="Q1017" i="3"/>
  <c r="Q1018" i="3"/>
  <c r="Q1019" i="3"/>
  <c r="Q1020" i="3"/>
  <c r="Q1021" i="3"/>
  <c r="Q1022" i="3"/>
  <c r="Q1023" i="3"/>
  <c r="Q1024" i="3"/>
  <c r="Q1025" i="3"/>
  <c r="Q1026" i="3"/>
  <c r="Q1027" i="3"/>
  <c r="Q1028" i="3"/>
  <c r="Q1029" i="3"/>
  <c r="Q1030" i="3"/>
  <c r="Q1031" i="3"/>
  <c r="Q1032" i="3"/>
  <c r="Q1033" i="3"/>
  <c r="Q1034" i="3"/>
  <c r="Q1035" i="3"/>
  <c r="Q1036" i="3"/>
  <c r="Q1037" i="3"/>
  <c r="Q1038" i="3"/>
  <c r="Q1039" i="3"/>
  <c r="Q1040" i="3"/>
  <c r="Q1041" i="3"/>
  <c r="Q1042" i="3"/>
  <c r="Q1043" i="3"/>
  <c r="Q1044" i="3"/>
  <c r="Q1045" i="3"/>
  <c r="Q1046" i="3"/>
  <c r="Q1047" i="3"/>
  <c r="Q1048" i="3"/>
  <c r="Q1049" i="3"/>
  <c r="Q1050" i="3"/>
  <c r="Q1051" i="3"/>
  <c r="Q1052" i="3"/>
  <c r="Q1053" i="3"/>
  <c r="Q1054" i="3"/>
  <c r="Q1055" i="3"/>
  <c r="Q1056" i="3"/>
  <c r="Q1057" i="3"/>
  <c r="Q1058" i="3"/>
  <c r="Q1059" i="3"/>
  <c r="Q1060" i="3"/>
  <c r="Q1061" i="3"/>
  <c r="Q1062" i="3"/>
  <c r="Q1063" i="3"/>
  <c r="Q1064" i="3"/>
  <c r="Q1065" i="3"/>
  <c r="Q1066" i="3"/>
  <c r="Q1067" i="3"/>
  <c r="Q1068" i="3"/>
  <c r="Q1069" i="3"/>
  <c r="Q1070" i="3"/>
  <c r="Q1071" i="3"/>
  <c r="Q1072" i="3"/>
  <c r="Q1073" i="3"/>
  <c r="Q1074" i="3"/>
  <c r="Q1075" i="3"/>
  <c r="Q1076" i="3"/>
  <c r="Q1077" i="3"/>
  <c r="Q1078" i="3"/>
  <c r="Q1079" i="3"/>
  <c r="Q1080" i="3"/>
  <c r="Q1081" i="3"/>
  <c r="Q1082" i="3"/>
  <c r="Q1083" i="3"/>
  <c r="Q1084" i="3"/>
  <c r="Q1085" i="3"/>
  <c r="Q1086" i="3"/>
  <c r="Q1087" i="3"/>
  <c r="Q1088" i="3"/>
  <c r="Q1089" i="3"/>
  <c r="Q1090" i="3"/>
  <c r="Q1091" i="3"/>
  <c r="Q1092" i="3"/>
  <c r="Q1093" i="3"/>
  <c r="Q1094" i="3"/>
  <c r="Q1095" i="3"/>
  <c r="Q1096" i="3"/>
  <c r="Q1097" i="3"/>
  <c r="Q1098" i="3"/>
  <c r="Q1099" i="3"/>
  <c r="Q1100" i="3"/>
  <c r="Q1101" i="3"/>
  <c r="Q1102" i="3"/>
  <c r="Q1103" i="3"/>
  <c r="Q1104" i="3"/>
  <c r="Q1105" i="3"/>
  <c r="Q1106" i="3"/>
  <c r="Q1107" i="3"/>
  <c r="Q1108" i="3"/>
  <c r="Q1109" i="3"/>
  <c r="Q1110" i="3"/>
  <c r="Q1111" i="3"/>
  <c r="Q1112" i="3"/>
  <c r="Q1113" i="3"/>
  <c r="Q1114" i="3"/>
  <c r="Q1115" i="3"/>
  <c r="Q1116" i="3"/>
  <c r="Q1117" i="3"/>
  <c r="Q1118" i="3"/>
  <c r="Q1119" i="3"/>
  <c r="Q1120" i="3"/>
  <c r="Q1121" i="3"/>
  <c r="Q1122" i="3"/>
  <c r="Q1123" i="3"/>
  <c r="Q1124" i="3"/>
  <c r="Q1125" i="3"/>
  <c r="Q1126" i="3"/>
  <c r="Q1127" i="3"/>
  <c r="Q1128" i="3"/>
  <c r="Q1129" i="3"/>
  <c r="Q1130" i="3"/>
  <c r="Q1131" i="3"/>
  <c r="Q1132" i="3"/>
  <c r="Q1133" i="3"/>
  <c r="Q1134" i="3"/>
  <c r="Q1135" i="3"/>
  <c r="Q1136" i="3"/>
  <c r="Q1137" i="3"/>
  <c r="Q1138" i="3"/>
  <c r="Q1139" i="3"/>
  <c r="Q1140" i="3"/>
  <c r="Q1141" i="3"/>
  <c r="Q1142" i="3"/>
  <c r="Q1143" i="3"/>
  <c r="Q1144" i="3"/>
  <c r="Q1145" i="3"/>
  <c r="Q1146" i="3"/>
  <c r="Q1147" i="3"/>
  <c r="Q1148" i="3"/>
  <c r="Q1149" i="3"/>
  <c r="Q1150" i="3"/>
  <c r="Q1151" i="3"/>
  <c r="Q1152" i="3"/>
  <c r="Q1153" i="3"/>
  <c r="Q1154" i="3"/>
  <c r="Q1155" i="3"/>
  <c r="Q1156" i="3"/>
  <c r="Q1157" i="3"/>
  <c r="Q1158" i="3"/>
  <c r="Q1159" i="3"/>
  <c r="Q1160" i="3"/>
  <c r="Q1161" i="3"/>
  <c r="Q1162" i="3"/>
  <c r="Q1163" i="3"/>
  <c r="Q1164" i="3"/>
  <c r="Q1165" i="3"/>
  <c r="Q1166" i="3"/>
  <c r="Q1167" i="3"/>
  <c r="Q1168" i="3"/>
  <c r="Q1169" i="3"/>
  <c r="Q1170" i="3"/>
  <c r="Q1171" i="3"/>
  <c r="Q1172" i="3"/>
  <c r="Q1173" i="3"/>
  <c r="Q1174" i="3"/>
  <c r="Q1175" i="3"/>
  <c r="Q1176" i="3"/>
  <c r="Q1177" i="3"/>
  <c r="Q1178" i="3"/>
  <c r="Q1179" i="3"/>
  <c r="Q1180" i="3"/>
  <c r="Q1181" i="3"/>
  <c r="Q1182" i="3"/>
  <c r="Q1183" i="3"/>
  <c r="Q1184" i="3"/>
  <c r="Q1185" i="3"/>
  <c r="Q1186" i="3"/>
  <c r="Q1187" i="3"/>
  <c r="Q1188" i="3"/>
  <c r="Q1189" i="3"/>
  <c r="Q1190" i="3"/>
  <c r="Q1191" i="3"/>
  <c r="Q1192" i="3"/>
  <c r="Q1193" i="3"/>
  <c r="Q1194" i="3"/>
  <c r="Q1195" i="3"/>
  <c r="Q1196" i="3"/>
  <c r="Q1197" i="3"/>
  <c r="Q1198" i="3"/>
  <c r="Q1199" i="3"/>
  <c r="Q1200" i="3"/>
  <c r="Q1201" i="3"/>
  <c r="Q1202" i="3"/>
  <c r="Q1203" i="3"/>
  <c r="Q1204" i="3"/>
  <c r="Q1205" i="3"/>
  <c r="Q1206" i="3"/>
  <c r="Q1207" i="3"/>
  <c r="Q1208" i="3"/>
  <c r="Q1209" i="3"/>
  <c r="Q1210" i="3"/>
  <c r="Q1211" i="3"/>
  <c r="Q1212" i="3"/>
  <c r="Q1213" i="3"/>
  <c r="Q1214" i="3"/>
  <c r="Q1215" i="3"/>
  <c r="Q1216" i="3"/>
  <c r="Q1217" i="3"/>
  <c r="Q1218" i="3"/>
  <c r="Q1219" i="3"/>
  <c r="Q1220" i="3"/>
  <c r="Q1221" i="3"/>
  <c r="Q1222" i="3"/>
  <c r="Q1223" i="3"/>
  <c r="Q1224" i="3"/>
  <c r="Q1225" i="3"/>
  <c r="Q1226" i="3"/>
  <c r="Q1227" i="3"/>
  <c r="Q1228" i="3"/>
  <c r="Q1229" i="3"/>
  <c r="Q1230" i="3"/>
  <c r="Q1231" i="3"/>
  <c r="Q1232" i="3"/>
  <c r="Q1233" i="3"/>
  <c r="Q1234" i="3"/>
  <c r="Q1235" i="3"/>
  <c r="Q1236" i="3"/>
  <c r="Q1237" i="3"/>
  <c r="Q1238" i="3"/>
  <c r="Q1239" i="3"/>
  <c r="Q1240" i="3"/>
  <c r="Q1241" i="3"/>
  <c r="Q1242" i="3"/>
  <c r="Q1243" i="3"/>
  <c r="Q1244" i="3"/>
  <c r="Q1245" i="3"/>
  <c r="Q1246" i="3"/>
  <c r="Q1247" i="3"/>
  <c r="Q1248" i="3"/>
  <c r="Q1249" i="3"/>
  <c r="Q1250" i="3"/>
  <c r="Q1251" i="3"/>
  <c r="Q1252" i="3"/>
  <c r="Q1253" i="3"/>
  <c r="Q1254" i="3"/>
  <c r="Q1255" i="3"/>
  <c r="Q1256" i="3"/>
  <c r="Q1257" i="3"/>
  <c r="Q1258" i="3"/>
  <c r="Q1259" i="3"/>
  <c r="Q1260" i="3"/>
  <c r="Q1261" i="3"/>
  <c r="Q1262" i="3"/>
  <c r="Q1263" i="3"/>
  <c r="Q1264" i="3"/>
  <c r="Q1265" i="3"/>
  <c r="Q1266" i="3"/>
  <c r="Q1267" i="3"/>
  <c r="Q1268" i="3"/>
  <c r="Q1269" i="3"/>
  <c r="Q1270" i="3"/>
  <c r="Q1271" i="3"/>
  <c r="Q1272" i="3"/>
  <c r="Q1273" i="3"/>
  <c r="Q1274" i="3"/>
  <c r="Q1275" i="3"/>
  <c r="Q1276" i="3"/>
  <c r="Q1277" i="3"/>
  <c r="Q1278" i="3"/>
  <c r="Q1279" i="3"/>
  <c r="Q1280" i="3"/>
  <c r="Q1281" i="3"/>
  <c r="Q1282" i="3"/>
  <c r="Q1283" i="3"/>
  <c r="Q1284" i="3"/>
  <c r="Q1285" i="3"/>
  <c r="Q1286" i="3"/>
  <c r="Q1287" i="3"/>
  <c r="Q1288" i="3"/>
  <c r="Q1289" i="3"/>
  <c r="Q1290" i="3"/>
  <c r="Q1291" i="3"/>
  <c r="Q1292" i="3"/>
  <c r="Q1293" i="3"/>
  <c r="Q1294" i="3"/>
  <c r="Q1295" i="3"/>
  <c r="Q1296" i="3"/>
  <c r="Q1297" i="3"/>
  <c r="Q1298" i="3"/>
  <c r="Q1299" i="3"/>
  <c r="Q1300" i="3"/>
  <c r="Q1301" i="3"/>
  <c r="Q1302" i="3"/>
  <c r="Q1303" i="3"/>
  <c r="Q1304" i="3"/>
  <c r="Q1305" i="3"/>
  <c r="Q1306" i="3"/>
  <c r="Q1307" i="3"/>
  <c r="Q1308" i="3"/>
  <c r="Q1309" i="3"/>
  <c r="Q1310" i="3"/>
  <c r="Q1311" i="3"/>
  <c r="Q1312" i="3"/>
  <c r="Q1313" i="3"/>
  <c r="Q1314" i="3"/>
  <c r="Q1315" i="3"/>
  <c r="Q1316" i="3"/>
  <c r="Q1317" i="3"/>
  <c r="Q1318" i="3"/>
  <c r="Q1319" i="3"/>
  <c r="Q1320" i="3"/>
  <c r="Q1321" i="3"/>
  <c r="Q1322" i="3"/>
  <c r="Q1323" i="3"/>
  <c r="Q1324" i="3"/>
  <c r="Q1325" i="3"/>
  <c r="Q1326" i="3"/>
  <c r="Q1327" i="3"/>
  <c r="Q1328" i="3"/>
  <c r="Q1329" i="3"/>
  <c r="Q1330" i="3"/>
  <c r="Q1331" i="3"/>
  <c r="Q1332" i="3"/>
  <c r="Q1333" i="3"/>
  <c r="Q1334" i="3"/>
  <c r="Q1335" i="3"/>
  <c r="Q1336" i="3"/>
  <c r="Q1337" i="3"/>
  <c r="Q1338" i="3"/>
  <c r="Q1339" i="3"/>
  <c r="Q1340" i="3"/>
  <c r="Q1341" i="3"/>
  <c r="Q1342" i="3"/>
  <c r="Q1343" i="3"/>
  <c r="Q1344" i="3"/>
  <c r="Q1345" i="3"/>
  <c r="Q1346" i="3"/>
  <c r="Q1347" i="3"/>
  <c r="Q1348" i="3"/>
  <c r="Q1349" i="3"/>
  <c r="Q1350" i="3"/>
  <c r="Q1351" i="3"/>
  <c r="Q1352" i="3"/>
  <c r="Q1353" i="3"/>
  <c r="Q1354" i="3"/>
  <c r="Q1355" i="3"/>
  <c r="Q1356" i="3"/>
  <c r="Q1357" i="3"/>
  <c r="Q1358" i="3"/>
  <c r="Q1359" i="3"/>
  <c r="Q1360" i="3"/>
  <c r="Q1361" i="3"/>
  <c r="Q1362" i="3"/>
  <c r="Q1363" i="3"/>
  <c r="Q1364" i="3"/>
  <c r="Q1365" i="3"/>
  <c r="Q1366" i="3"/>
  <c r="Q1367" i="3"/>
  <c r="Q1368" i="3"/>
  <c r="Q1369" i="3"/>
  <c r="Q1370" i="3"/>
  <c r="Q1371" i="3"/>
  <c r="Q1372" i="3"/>
  <c r="Q1373" i="3"/>
  <c r="Q1374" i="3"/>
  <c r="Q1375" i="3"/>
  <c r="Q1376" i="3"/>
  <c r="Q1377" i="3"/>
  <c r="Q1378" i="3"/>
  <c r="Q1379" i="3"/>
  <c r="Q1380" i="3"/>
  <c r="Q1381" i="3"/>
  <c r="Q1382" i="3"/>
  <c r="Q1383" i="3"/>
  <c r="Q1384" i="3"/>
  <c r="Q1385" i="3"/>
  <c r="Q1386" i="3"/>
  <c r="Q1387" i="3"/>
  <c r="Q1388" i="3"/>
  <c r="Q1389" i="3"/>
  <c r="Q1390" i="3"/>
  <c r="Q1391" i="3"/>
  <c r="Q1392" i="3"/>
  <c r="Q1393" i="3"/>
  <c r="Q1394" i="3"/>
  <c r="Q1395" i="3"/>
  <c r="Q1396" i="3"/>
  <c r="Q1397" i="3"/>
  <c r="Q1398" i="3"/>
  <c r="Q1399" i="3"/>
  <c r="Q1400" i="3"/>
  <c r="Q1401" i="3"/>
  <c r="Q1402" i="3"/>
  <c r="Q1403" i="3"/>
  <c r="Q1404" i="3"/>
  <c r="Q1405" i="3"/>
  <c r="Q1406" i="3"/>
  <c r="Q1407" i="3"/>
  <c r="Q1408" i="3"/>
  <c r="Q1409" i="3"/>
  <c r="Q1410" i="3"/>
  <c r="Q1411" i="3"/>
  <c r="Q1412" i="3"/>
  <c r="Q1413" i="3"/>
  <c r="Q1414" i="3"/>
  <c r="Q1415" i="3"/>
  <c r="Q1416" i="3"/>
  <c r="Q1417" i="3"/>
  <c r="Q1418" i="3"/>
  <c r="Q1419" i="3"/>
  <c r="Q1420" i="3"/>
  <c r="Q1421" i="3"/>
  <c r="Q1422" i="3"/>
  <c r="Q1423" i="3"/>
  <c r="Q1424" i="3"/>
  <c r="Q1425" i="3"/>
  <c r="Q1426" i="3"/>
  <c r="Q1427" i="3"/>
  <c r="Q1428" i="3"/>
  <c r="Q1429" i="3"/>
  <c r="Q1430" i="3"/>
  <c r="Q1431" i="3"/>
  <c r="Q1432" i="3"/>
  <c r="Q1433" i="3"/>
  <c r="Q1434" i="3"/>
  <c r="Q1435" i="3"/>
  <c r="Q1436" i="3"/>
  <c r="Q1437" i="3"/>
  <c r="Q1438" i="3"/>
  <c r="Q1439" i="3"/>
  <c r="Q1440" i="3"/>
  <c r="Q1441" i="3"/>
  <c r="Q1442" i="3"/>
  <c r="Q1443" i="3"/>
  <c r="Q1444" i="3"/>
  <c r="Q1445" i="3"/>
  <c r="Q1446" i="3"/>
  <c r="Q1447" i="3"/>
  <c r="Q1448" i="3"/>
  <c r="Q1449" i="3"/>
  <c r="Q1450" i="3"/>
  <c r="Q1451" i="3"/>
  <c r="Q1452" i="3"/>
  <c r="Q1453" i="3"/>
  <c r="Q1454" i="3"/>
  <c r="Q1455" i="3"/>
  <c r="Q1456" i="3"/>
  <c r="Q1457" i="3"/>
  <c r="Q1458" i="3"/>
  <c r="Q1459" i="3"/>
  <c r="Q1460" i="3"/>
  <c r="Q1461" i="3"/>
  <c r="Q1462" i="3"/>
  <c r="Q1463" i="3"/>
  <c r="Q1464" i="3"/>
  <c r="Q1465" i="3"/>
  <c r="Q1466" i="3"/>
  <c r="Q1467" i="3"/>
  <c r="Q1468" i="3"/>
  <c r="Q1469" i="3"/>
  <c r="Q1470" i="3"/>
  <c r="Q1471" i="3"/>
  <c r="Q1472" i="3"/>
  <c r="Q1473" i="3"/>
  <c r="Q1474" i="3"/>
  <c r="Q1475" i="3"/>
  <c r="Q1476" i="3"/>
  <c r="Q1477" i="3"/>
  <c r="Q1478" i="3"/>
  <c r="Q1479" i="3"/>
  <c r="Q1480" i="3"/>
  <c r="Q1481" i="3"/>
  <c r="Q1482" i="3"/>
  <c r="Q1483" i="3"/>
  <c r="Q1484" i="3"/>
  <c r="Q1485" i="3"/>
  <c r="Q1486" i="3"/>
  <c r="Q1487" i="3"/>
  <c r="Q1488" i="3"/>
  <c r="Q1489" i="3"/>
  <c r="Q1490" i="3"/>
  <c r="Q1491" i="3"/>
  <c r="Q1492" i="3"/>
  <c r="Q1493" i="3"/>
  <c r="Q1494" i="3"/>
  <c r="Q1495" i="3"/>
  <c r="Q1496" i="3"/>
  <c r="Q1497" i="3"/>
  <c r="Q1498" i="3"/>
  <c r="Q1499" i="3"/>
  <c r="Q1500" i="3"/>
  <c r="Q1501" i="3"/>
  <c r="Q1502" i="3"/>
  <c r="Q1503" i="3"/>
  <c r="Q1504" i="3"/>
  <c r="Q1505" i="3"/>
  <c r="Q1506" i="3"/>
  <c r="Q1507" i="3"/>
  <c r="Q1508" i="3"/>
  <c r="Q1509" i="3"/>
  <c r="Q1510" i="3"/>
  <c r="Q1511" i="3"/>
  <c r="Q1512" i="3"/>
  <c r="Q1513" i="3"/>
  <c r="Q1514" i="3"/>
  <c r="Q1515" i="3"/>
  <c r="Q1516" i="3"/>
  <c r="Q1517" i="3"/>
  <c r="Q1518" i="3"/>
  <c r="Q1519" i="3"/>
  <c r="Q1520" i="3"/>
  <c r="Q1521" i="3"/>
  <c r="Q1522" i="3"/>
  <c r="Q1523" i="3"/>
  <c r="Q1524" i="3"/>
  <c r="Q1525" i="3"/>
  <c r="Q1526" i="3"/>
  <c r="Q1527" i="3"/>
  <c r="Q1528" i="3"/>
  <c r="Q1529" i="3"/>
  <c r="Q1530" i="3"/>
  <c r="Q1531" i="3"/>
  <c r="Q1532" i="3"/>
  <c r="Q1533" i="3"/>
  <c r="Q1534" i="3"/>
  <c r="Q1535" i="3"/>
  <c r="Q1536" i="3"/>
  <c r="Q1537" i="3"/>
  <c r="Q1538" i="3"/>
  <c r="Q1539" i="3"/>
  <c r="Q1540" i="3"/>
  <c r="Q1541" i="3"/>
  <c r="Q1542" i="3"/>
  <c r="Q1543" i="3"/>
  <c r="Q1544" i="3"/>
  <c r="Q1545" i="3"/>
  <c r="Q1546" i="3"/>
  <c r="Q1547" i="3"/>
  <c r="Q1548" i="3"/>
  <c r="Q1549" i="3"/>
  <c r="Q1550" i="3"/>
  <c r="Q1551" i="3"/>
  <c r="Q1552" i="3"/>
  <c r="Q1553" i="3"/>
  <c r="Q1554" i="3"/>
  <c r="Q1555" i="3"/>
  <c r="Q1556" i="3"/>
  <c r="Q1557"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976" i="3"/>
  <c r="R977" i="3"/>
  <c r="R978" i="3"/>
  <c r="R979" i="3"/>
  <c r="R980" i="3"/>
  <c r="R981" i="3"/>
  <c r="R982" i="3"/>
  <c r="R983" i="3"/>
  <c r="R984" i="3"/>
  <c r="R985" i="3"/>
  <c r="R986" i="3"/>
  <c r="R987" i="3"/>
  <c r="R988" i="3"/>
  <c r="R989" i="3"/>
  <c r="R990" i="3"/>
  <c r="R991" i="3"/>
  <c r="R992" i="3"/>
  <c r="R993" i="3"/>
  <c r="R994" i="3"/>
  <c r="R995" i="3"/>
  <c r="R996" i="3"/>
  <c r="R997" i="3"/>
  <c r="R998" i="3"/>
  <c r="R999" i="3"/>
  <c r="R1000" i="3"/>
  <c r="R1001" i="3"/>
  <c r="R1002" i="3"/>
  <c r="R1003" i="3"/>
  <c r="R1004" i="3"/>
  <c r="R1005" i="3"/>
  <c r="R1006" i="3"/>
  <c r="R1007" i="3"/>
  <c r="R1008" i="3"/>
  <c r="R1009" i="3"/>
  <c r="R1010" i="3"/>
  <c r="R1011" i="3"/>
  <c r="R1012" i="3"/>
  <c r="R1013" i="3"/>
  <c r="R1014" i="3"/>
  <c r="R1015" i="3"/>
  <c r="R1016" i="3"/>
  <c r="R1017" i="3"/>
  <c r="R1018" i="3"/>
  <c r="R1019" i="3"/>
  <c r="R1020" i="3"/>
  <c r="R1021" i="3"/>
  <c r="R1022" i="3"/>
  <c r="R1023" i="3"/>
  <c r="R1024" i="3"/>
  <c r="R1025" i="3"/>
  <c r="R1026" i="3"/>
  <c r="R1027" i="3"/>
  <c r="R1028" i="3"/>
  <c r="R1029" i="3"/>
  <c r="R1030" i="3"/>
  <c r="R1031" i="3"/>
  <c r="R1032" i="3"/>
  <c r="R1033" i="3"/>
  <c r="R1034" i="3"/>
  <c r="R1035" i="3"/>
  <c r="R1036" i="3"/>
  <c r="R1037" i="3"/>
  <c r="R1038" i="3"/>
  <c r="R1039" i="3"/>
  <c r="R1040" i="3"/>
  <c r="R1041" i="3"/>
  <c r="R1042" i="3"/>
  <c r="R1043" i="3"/>
  <c r="R1044" i="3"/>
  <c r="R1045" i="3"/>
  <c r="R1046" i="3"/>
  <c r="R1047" i="3"/>
  <c r="R1048" i="3"/>
  <c r="R1049" i="3"/>
  <c r="R1050" i="3"/>
  <c r="R1051" i="3"/>
  <c r="R1052" i="3"/>
  <c r="R1053" i="3"/>
  <c r="R1054" i="3"/>
  <c r="R1055" i="3"/>
  <c r="R1056" i="3"/>
  <c r="R1057" i="3"/>
  <c r="R1058" i="3"/>
  <c r="R1059" i="3"/>
  <c r="R1060" i="3"/>
  <c r="R1061" i="3"/>
  <c r="R1062" i="3"/>
  <c r="R1063" i="3"/>
  <c r="R1064" i="3"/>
  <c r="R1065" i="3"/>
  <c r="R1066" i="3"/>
  <c r="R1067" i="3"/>
  <c r="R1068" i="3"/>
  <c r="R1069" i="3"/>
  <c r="R1070" i="3"/>
  <c r="R1071" i="3"/>
  <c r="R1072" i="3"/>
  <c r="R1073" i="3"/>
  <c r="R1074" i="3"/>
  <c r="R1075" i="3"/>
  <c r="R1076" i="3"/>
  <c r="R1077" i="3"/>
  <c r="R1078" i="3"/>
  <c r="R1079" i="3"/>
  <c r="R1080" i="3"/>
  <c r="R1081" i="3"/>
  <c r="R1082" i="3"/>
  <c r="R1083" i="3"/>
  <c r="R1084" i="3"/>
  <c r="R1085" i="3"/>
  <c r="R1086" i="3"/>
  <c r="R1087" i="3"/>
  <c r="R1088" i="3"/>
  <c r="R1089" i="3"/>
  <c r="R1090" i="3"/>
  <c r="R1091" i="3"/>
  <c r="R1092" i="3"/>
  <c r="R1093" i="3"/>
  <c r="R1094" i="3"/>
  <c r="R1095" i="3"/>
  <c r="R1096" i="3"/>
  <c r="R1097" i="3"/>
  <c r="R1098" i="3"/>
  <c r="R1099" i="3"/>
  <c r="R1100" i="3"/>
  <c r="R1101" i="3"/>
  <c r="R1102" i="3"/>
  <c r="R1103" i="3"/>
  <c r="R1104" i="3"/>
  <c r="R1105" i="3"/>
  <c r="R1106" i="3"/>
  <c r="R1107" i="3"/>
  <c r="R1108" i="3"/>
  <c r="R1109" i="3"/>
  <c r="R1110" i="3"/>
  <c r="R1111" i="3"/>
  <c r="R1112" i="3"/>
  <c r="R1113" i="3"/>
  <c r="R1114" i="3"/>
  <c r="R1115" i="3"/>
  <c r="R1116" i="3"/>
  <c r="R1117" i="3"/>
  <c r="R1118" i="3"/>
  <c r="R1119" i="3"/>
  <c r="R1120" i="3"/>
  <c r="R1121" i="3"/>
  <c r="R1122" i="3"/>
  <c r="R1123" i="3"/>
  <c r="R1124" i="3"/>
  <c r="R1125" i="3"/>
  <c r="R1126" i="3"/>
  <c r="R1127" i="3"/>
  <c r="R1128" i="3"/>
  <c r="R1129" i="3"/>
  <c r="R1130" i="3"/>
  <c r="R1131" i="3"/>
  <c r="R1132" i="3"/>
  <c r="R1133" i="3"/>
  <c r="R1134" i="3"/>
  <c r="R1135" i="3"/>
  <c r="R1136" i="3"/>
  <c r="R1137" i="3"/>
  <c r="R1138" i="3"/>
  <c r="R1139" i="3"/>
  <c r="R1140" i="3"/>
  <c r="R1141" i="3"/>
  <c r="R1142" i="3"/>
  <c r="R1143" i="3"/>
  <c r="R1144" i="3"/>
  <c r="R1145" i="3"/>
  <c r="R1146" i="3"/>
  <c r="R1147" i="3"/>
  <c r="R1148" i="3"/>
  <c r="R1149" i="3"/>
  <c r="R1150" i="3"/>
  <c r="R1151" i="3"/>
  <c r="R1152" i="3"/>
  <c r="R1153" i="3"/>
  <c r="R1154" i="3"/>
  <c r="R1155" i="3"/>
  <c r="R1156" i="3"/>
  <c r="R1157" i="3"/>
  <c r="R1158" i="3"/>
  <c r="R1159" i="3"/>
  <c r="R1160" i="3"/>
  <c r="R1161" i="3"/>
  <c r="R1162" i="3"/>
  <c r="R1163" i="3"/>
  <c r="R1164" i="3"/>
  <c r="R1165" i="3"/>
  <c r="R1166" i="3"/>
  <c r="R1167" i="3"/>
  <c r="R1168" i="3"/>
  <c r="R1169" i="3"/>
  <c r="R1170" i="3"/>
  <c r="R1171" i="3"/>
  <c r="R1172" i="3"/>
  <c r="R1173" i="3"/>
  <c r="R1174" i="3"/>
  <c r="R1175" i="3"/>
  <c r="R1176" i="3"/>
  <c r="R1177" i="3"/>
  <c r="R1178" i="3"/>
  <c r="R1179" i="3"/>
  <c r="R1180" i="3"/>
  <c r="R1181" i="3"/>
  <c r="R1182" i="3"/>
  <c r="R1183" i="3"/>
  <c r="R1184" i="3"/>
  <c r="R1185" i="3"/>
  <c r="R1186" i="3"/>
  <c r="R1187" i="3"/>
  <c r="R1188" i="3"/>
  <c r="R1189" i="3"/>
  <c r="R1190" i="3"/>
  <c r="R1191" i="3"/>
  <c r="R1192" i="3"/>
  <c r="R1193" i="3"/>
  <c r="R1194" i="3"/>
  <c r="R1195" i="3"/>
  <c r="R1196" i="3"/>
  <c r="R1197" i="3"/>
  <c r="R1198" i="3"/>
  <c r="R1199" i="3"/>
  <c r="R1200" i="3"/>
  <c r="R1201" i="3"/>
  <c r="R1202" i="3"/>
  <c r="R1203" i="3"/>
  <c r="R1204" i="3"/>
  <c r="R1205" i="3"/>
  <c r="R1206" i="3"/>
  <c r="R1207" i="3"/>
  <c r="R1208" i="3"/>
  <c r="R1209" i="3"/>
  <c r="R1210" i="3"/>
  <c r="R1211" i="3"/>
  <c r="R1212" i="3"/>
  <c r="R1213" i="3"/>
  <c r="R1214" i="3"/>
  <c r="R1215" i="3"/>
  <c r="R1216" i="3"/>
  <c r="R1217" i="3"/>
  <c r="R1218" i="3"/>
  <c r="R1219" i="3"/>
  <c r="R1220" i="3"/>
  <c r="R1221" i="3"/>
  <c r="R1222" i="3"/>
  <c r="R1223" i="3"/>
  <c r="R1224" i="3"/>
  <c r="R1225" i="3"/>
  <c r="R1226" i="3"/>
  <c r="R1227" i="3"/>
  <c r="R1228" i="3"/>
  <c r="R1229" i="3"/>
  <c r="R1230" i="3"/>
  <c r="R1231" i="3"/>
  <c r="R1232" i="3"/>
  <c r="R1233" i="3"/>
  <c r="R1234" i="3"/>
  <c r="R1235" i="3"/>
  <c r="R1236" i="3"/>
  <c r="R1237" i="3"/>
  <c r="R1238" i="3"/>
  <c r="R1239" i="3"/>
  <c r="R1240" i="3"/>
  <c r="R1241" i="3"/>
  <c r="R1242" i="3"/>
  <c r="R1243" i="3"/>
  <c r="R1244" i="3"/>
  <c r="R1245" i="3"/>
  <c r="R1246" i="3"/>
  <c r="R1247" i="3"/>
  <c r="R1248" i="3"/>
  <c r="R1249" i="3"/>
  <c r="R1250" i="3"/>
  <c r="R1251" i="3"/>
  <c r="R1252" i="3"/>
  <c r="R1253" i="3"/>
  <c r="R1254" i="3"/>
  <c r="R1255" i="3"/>
  <c r="R1256" i="3"/>
  <c r="R1257" i="3"/>
  <c r="R1258" i="3"/>
  <c r="R1259" i="3"/>
  <c r="R1260" i="3"/>
  <c r="R1261" i="3"/>
  <c r="R1262" i="3"/>
  <c r="R1263" i="3"/>
  <c r="R1264" i="3"/>
  <c r="R1265" i="3"/>
  <c r="R1266" i="3"/>
  <c r="R1267" i="3"/>
  <c r="R1268" i="3"/>
  <c r="R1269" i="3"/>
  <c r="R1270" i="3"/>
  <c r="R1271" i="3"/>
  <c r="R1272" i="3"/>
  <c r="R1273" i="3"/>
  <c r="R1274" i="3"/>
  <c r="R1275" i="3"/>
  <c r="R1276" i="3"/>
  <c r="R1277" i="3"/>
  <c r="R1278" i="3"/>
  <c r="R1279" i="3"/>
  <c r="R1280" i="3"/>
  <c r="R1281" i="3"/>
  <c r="R1282" i="3"/>
  <c r="R1283" i="3"/>
  <c r="R1284" i="3"/>
  <c r="R1285" i="3"/>
  <c r="R1286" i="3"/>
  <c r="R1287" i="3"/>
  <c r="R1288" i="3"/>
  <c r="R1289" i="3"/>
  <c r="R1290" i="3"/>
  <c r="R1291" i="3"/>
  <c r="R1292" i="3"/>
  <c r="R1293" i="3"/>
  <c r="R1294" i="3"/>
  <c r="R1295" i="3"/>
  <c r="R1296" i="3"/>
  <c r="R1297" i="3"/>
  <c r="R1298" i="3"/>
  <c r="R1299" i="3"/>
  <c r="R1300" i="3"/>
  <c r="R1301" i="3"/>
  <c r="R1302" i="3"/>
  <c r="R1303" i="3"/>
  <c r="R1304" i="3"/>
  <c r="R1305" i="3"/>
  <c r="R1306" i="3"/>
  <c r="R1307" i="3"/>
  <c r="R1308" i="3"/>
  <c r="R1309" i="3"/>
  <c r="R1310" i="3"/>
  <c r="R1311" i="3"/>
  <c r="R1312" i="3"/>
  <c r="R1313" i="3"/>
  <c r="R1314" i="3"/>
  <c r="R1315" i="3"/>
  <c r="R1316" i="3"/>
  <c r="R1317" i="3"/>
  <c r="R1318" i="3"/>
  <c r="R1319" i="3"/>
  <c r="R1320" i="3"/>
  <c r="R1321" i="3"/>
  <c r="R1322" i="3"/>
  <c r="R1323" i="3"/>
  <c r="R1324" i="3"/>
  <c r="R1325" i="3"/>
  <c r="R1326" i="3"/>
  <c r="R1327" i="3"/>
  <c r="R1328" i="3"/>
  <c r="R1329" i="3"/>
  <c r="R1330" i="3"/>
  <c r="R1331" i="3"/>
  <c r="R1332" i="3"/>
  <c r="R1333" i="3"/>
  <c r="R1334" i="3"/>
  <c r="R1335" i="3"/>
  <c r="R1336" i="3"/>
  <c r="R1337" i="3"/>
  <c r="R1338" i="3"/>
  <c r="R1339" i="3"/>
  <c r="R1340" i="3"/>
  <c r="R1341" i="3"/>
  <c r="R1342" i="3"/>
  <c r="R1343" i="3"/>
  <c r="R1344" i="3"/>
  <c r="R1345" i="3"/>
  <c r="R1346" i="3"/>
  <c r="R1347" i="3"/>
  <c r="R1348" i="3"/>
  <c r="R1349" i="3"/>
  <c r="R1350" i="3"/>
  <c r="R1351" i="3"/>
  <c r="R1352" i="3"/>
  <c r="R1353" i="3"/>
  <c r="R1354" i="3"/>
  <c r="R1355" i="3"/>
  <c r="R1356" i="3"/>
  <c r="R1357" i="3"/>
  <c r="R1358" i="3"/>
  <c r="R1359" i="3"/>
  <c r="R1360" i="3"/>
  <c r="R1361" i="3"/>
  <c r="R1362" i="3"/>
  <c r="R1363" i="3"/>
  <c r="R1364" i="3"/>
  <c r="R1365" i="3"/>
  <c r="R1366" i="3"/>
  <c r="R1367" i="3"/>
  <c r="R1368" i="3"/>
  <c r="R1369" i="3"/>
  <c r="R1370" i="3"/>
  <c r="R1371" i="3"/>
  <c r="R1372" i="3"/>
  <c r="R1373" i="3"/>
  <c r="R1374" i="3"/>
  <c r="R1375" i="3"/>
  <c r="R1376" i="3"/>
  <c r="R1377" i="3"/>
  <c r="R1378" i="3"/>
  <c r="R1379" i="3"/>
  <c r="R1380" i="3"/>
  <c r="R1381" i="3"/>
  <c r="R1382" i="3"/>
  <c r="R1383" i="3"/>
  <c r="R1384" i="3"/>
  <c r="R1385" i="3"/>
  <c r="R1386" i="3"/>
  <c r="R1387" i="3"/>
  <c r="R1388" i="3"/>
  <c r="R1389" i="3"/>
  <c r="R1390" i="3"/>
  <c r="R1391" i="3"/>
  <c r="R1392" i="3"/>
  <c r="R1393" i="3"/>
  <c r="R1394" i="3"/>
  <c r="R1395" i="3"/>
  <c r="R1396" i="3"/>
  <c r="R1397" i="3"/>
  <c r="R1398" i="3"/>
  <c r="R1399" i="3"/>
  <c r="R1400" i="3"/>
  <c r="R1401" i="3"/>
  <c r="R1402" i="3"/>
  <c r="R1403" i="3"/>
  <c r="R1404" i="3"/>
  <c r="R1405" i="3"/>
  <c r="R1406" i="3"/>
  <c r="R1407" i="3"/>
  <c r="R1408" i="3"/>
  <c r="R1409" i="3"/>
  <c r="R1410" i="3"/>
  <c r="R1411" i="3"/>
  <c r="R1412" i="3"/>
  <c r="R1413" i="3"/>
  <c r="R1414" i="3"/>
  <c r="R1415" i="3"/>
  <c r="R1416" i="3"/>
  <c r="R1417" i="3"/>
  <c r="R1418" i="3"/>
  <c r="R1419" i="3"/>
  <c r="R1420" i="3"/>
  <c r="R1421" i="3"/>
  <c r="R1422" i="3"/>
  <c r="R1423" i="3"/>
  <c r="R1424" i="3"/>
  <c r="R1425" i="3"/>
  <c r="R1426" i="3"/>
  <c r="R1427" i="3"/>
  <c r="R1428" i="3"/>
  <c r="R1429" i="3"/>
  <c r="R1430" i="3"/>
  <c r="R1431" i="3"/>
  <c r="R1432" i="3"/>
  <c r="R1433" i="3"/>
  <c r="R1434" i="3"/>
  <c r="R1435" i="3"/>
  <c r="R1436" i="3"/>
  <c r="R1437" i="3"/>
  <c r="R1438" i="3"/>
  <c r="R1439" i="3"/>
  <c r="R1440" i="3"/>
  <c r="R1441" i="3"/>
  <c r="R1442" i="3"/>
  <c r="R1443" i="3"/>
  <c r="R1444" i="3"/>
  <c r="R1445" i="3"/>
  <c r="R1446" i="3"/>
  <c r="R1447" i="3"/>
  <c r="R1448" i="3"/>
  <c r="R1449" i="3"/>
  <c r="R1450" i="3"/>
  <c r="R1451" i="3"/>
  <c r="R1452" i="3"/>
  <c r="R1453" i="3"/>
  <c r="R1454" i="3"/>
  <c r="R1455" i="3"/>
  <c r="R1456" i="3"/>
  <c r="R1457" i="3"/>
  <c r="R1458" i="3"/>
  <c r="R1459" i="3"/>
  <c r="R1460" i="3"/>
  <c r="R1461" i="3"/>
  <c r="R1462" i="3"/>
  <c r="R1463" i="3"/>
  <c r="R1464" i="3"/>
  <c r="R1465" i="3"/>
  <c r="R1466" i="3"/>
  <c r="R1467" i="3"/>
  <c r="R1468" i="3"/>
  <c r="R1469" i="3"/>
  <c r="R1470" i="3"/>
  <c r="R1471" i="3"/>
  <c r="R1472" i="3"/>
  <c r="R1473" i="3"/>
  <c r="R1474" i="3"/>
  <c r="R1475" i="3"/>
  <c r="R1476" i="3"/>
  <c r="R1477" i="3"/>
  <c r="R1478" i="3"/>
  <c r="R1479" i="3"/>
  <c r="R1480" i="3"/>
  <c r="R1481" i="3"/>
  <c r="R1482" i="3"/>
  <c r="R1483" i="3"/>
  <c r="R1484" i="3"/>
  <c r="R1485" i="3"/>
  <c r="R1486" i="3"/>
  <c r="R1487" i="3"/>
  <c r="R1488" i="3"/>
  <c r="R1489" i="3"/>
  <c r="R1490" i="3"/>
  <c r="R1491" i="3"/>
  <c r="R1492" i="3"/>
  <c r="R1493" i="3"/>
  <c r="R1494" i="3"/>
  <c r="R1495" i="3"/>
  <c r="R1496" i="3"/>
  <c r="R1497" i="3"/>
  <c r="R1498" i="3"/>
  <c r="R1499" i="3"/>
  <c r="R1500" i="3"/>
  <c r="R1501" i="3"/>
  <c r="R1502" i="3"/>
  <c r="R1503" i="3"/>
  <c r="R1504" i="3"/>
  <c r="R1505" i="3"/>
  <c r="R1506" i="3"/>
  <c r="R1507" i="3"/>
  <c r="R1508" i="3"/>
  <c r="R1509" i="3"/>
  <c r="R1510" i="3"/>
  <c r="R1511" i="3"/>
  <c r="R1512" i="3"/>
  <c r="R1513" i="3"/>
  <c r="R1514" i="3"/>
  <c r="R1515" i="3"/>
  <c r="R1516" i="3"/>
  <c r="R1517" i="3"/>
  <c r="R1518" i="3"/>
  <c r="R1519" i="3"/>
  <c r="R1520" i="3"/>
  <c r="R1521" i="3"/>
  <c r="R1522" i="3"/>
  <c r="R1523" i="3"/>
  <c r="R1524" i="3"/>
  <c r="R1525" i="3"/>
  <c r="R1526" i="3"/>
  <c r="R1527" i="3"/>
  <c r="R1528" i="3"/>
  <c r="R1529" i="3"/>
  <c r="R1530" i="3"/>
  <c r="R1531" i="3"/>
  <c r="R1532" i="3"/>
  <c r="R1533" i="3"/>
  <c r="R1534" i="3"/>
  <c r="R1535" i="3"/>
  <c r="R1536" i="3"/>
  <c r="R1537" i="3"/>
  <c r="R1538" i="3"/>
  <c r="R1539" i="3"/>
  <c r="R1540" i="3"/>
  <c r="R1541" i="3"/>
  <c r="R1542" i="3"/>
  <c r="R1543" i="3"/>
  <c r="R1544" i="3"/>
  <c r="R1545" i="3"/>
  <c r="R1546" i="3"/>
  <c r="R1547" i="3"/>
  <c r="R1548" i="3"/>
  <c r="R1549" i="3"/>
  <c r="R1550" i="3"/>
  <c r="R1551" i="3"/>
  <c r="R1552" i="3"/>
  <c r="R1553" i="3"/>
  <c r="R1554" i="3"/>
  <c r="R1555" i="3"/>
  <c r="R1556" i="3"/>
  <c r="R1557"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S409" i="3"/>
  <c r="S410" i="3"/>
  <c r="S411" i="3"/>
  <c r="S412" i="3"/>
  <c r="S413" i="3"/>
  <c r="S414" i="3"/>
  <c r="S415" i="3"/>
  <c r="S416" i="3"/>
  <c r="S417" i="3"/>
  <c r="S418" i="3"/>
  <c r="S419" i="3"/>
  <c r="S420" i="3"/>
  <c r="S421"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7" i="3"/>
  <c r="S618" i="3"/>
  <c r="S619" i="3"/>
  <c r="S620" i="3"/>
  <c r="S621" i="3"/>
  <c r="S622" i="3"/>
  <c r="S623" i="3"/>
  <c r="S624" i="3"/>
  <c r="S625" i="3"/>
  <c r="S626" i="3"/>
  <c r="S627" i="3"/>
  <c r="S628" i="3"/>
  <c r="S629" i="3"/>
  <c r="S630" i="3"/>
  <c r="S631" i="3"/>
  <c r="S632" i="3"/>
  <c r="S633" i="3"/>
  <c r="S634" i="3"/>
  <c r="S635" i="3"/>
  <c r="S636" i="3"/>
  <c r="S637" i="3"/>
  <c r="S638" i="3"/>
  <c r="S639" i="3"/>
  <c r="S640" i="3"/>
  <c r="S641" i="3"/>
  <c r="S642" i="3"/>
  <c r="S643" i="3"/>
  <c r="S644" i="3"/>
  <c r="S645" i="3"/>
  <c r="S646" i="3"/>
  <c r="S647" i="3"/>
  <c r="S648" i="3"/>
  <c r="S649" i="3"/>
  <c r="S650" i="3"/>
  <c r="S651" i="3"/>
  <c r="S652" i="3"/>
  <c r="S653" i="3"/>
  <c r="S654" i="3"/>
  <c r="S655" i="3"/>
  <c r="S656" i="3"/>
  <c r="S657" i="3"/>
  <c r="S658" i="3"/>
  <c r="S659" i="3"/>
  <c r="S660" i="3"/>
  <c r="S661" i="3"/>
  <c r="S662" i="3"/>
  <c r="S663" i="3"/>
  <c r="S664" i="3"/>
  <c r="S665" i="3"/>
  <c r="S666" i="3"/>
  <c r="S667" i="3"/>
  <c r="S668" i="3"/>
  <c r="S669" i="3"/>
  <c r="S670" i="3"/>
  <c r="S671" i="3"/>
  <c r="S672" i="3"/>
  <c r="S673" i="3"/>
  <c r="S674" i="3"/>
  <c r="S675" i="3"/>
  <c r="S676" i="3"/>
  <c r="S677" i="3"/>
  <c r="S678" i="3"/>
  <c r="S679" i="3"/>
  <c r="S680" i="3"/>
  <c r="S681" i="3"/>
  <c r="S682" i="3"/>
  <c r="S683" i="3"/>
  <c r="S684" i="3"/>
  <c r="S685" i="3"/>
  <c r="S686" i="3"/>
  <c r="S687" i="3"/>
  <c r="S688" i="3"/>
  <c r="S689" i="3"/>
  <c r="S690" i="3"/>
  <c r="S691" i="3"/>
  <c r="S692" i="3"/>
  <c r="S693" i="3"/>
  <c r="S694" i="3"/>
  <c r="S695" i="3"/>
  <c r="S696" i="3"/>
  <c r="S697" i="3"/>
  <c r="S698" i="3"/>
  <c r="S699" i="3"/>
  <c r="S700" i="3"/>
  <c r="S701" i="3"/>
  <c r="S702" i="3"/>
  <c r="S703" i="3"/>
  <c r="S704" i="3"/>
  <c r="S705" i="3"/>
  <c r="S706" i="3"/>
  <c r="S707" i="3"/>
  <c r="S708" i="3"/>
  <c r="S709" i="3"/>
  <c r="S710" i="3"/>
  <c r="S711" i="3"/>
  <c r="S712" i="3"/>
  <c r="S713" i="3"/>
  <c r="S714" i="3"/>
  <c r="S715" i="3"/>
  <c r="S716" i="3"/>
  <c r="S717" i="3"/>
  <c r="S718" i="3"/>
  <c r="S719" i="3"/>
  <c r="S720" i="3"/>
  <c r="S721" i="3"/>
  <c r="S722" i="3"/>
  <c r="S723" i="3"/>
  <c r="S724" i="3"/>
  <c r="S725" i="3"/>
  <c r="S726" i="3"/>
  <c r="S727" i="3"/>
  <c r="S728" i="3"/>
  <c r="S729" i="3"/>
  <c r="S730" i="3"/>
  <c r="S731" i="3"/>
  <c r="S732" i="3"/>
  <c r="S733" i="3"/>
  <c r="S734" i="3"/>
  <c r="S735" i="3"/>
  <c r="S736" i="3"/>
  <c r="S737" i="3"/>
  <c r="S738" i="3"/>
  <c r="S739" i="3"/>
  <c r="S740" i="3"/>
  <c r="S741" i="3"/>
  <c r="S742" i="3"/>
  <c r="S743" i="3"/>
  <c r="S744" i="3"/>
  <c r="S745" i="3"/>
  <c r="S746" i="3"/>
  <c r="S747" i="3"/>
  <c r="S748" i="3"/>
  <c r="S749" i="3"/>
  <c r="S750" i="3"/>
  <c r="S751" i="3"/>
  <c r="S752" i="3"/>
  <c r="S753" i="3"/>
  <c r="S754" i="3"/>
  <c r="S755" i="3"/>
  <c r="S756" i="3"/>
  <c r="S757" i="3"/>
  <c r="S758" i="3"/>
  <c r="S759" i="3"/>
  <c r="S760" i="3"/>
  <c r="S761" i="3"/>
  <c r="S762" i="3"/>
  <c r="S763" i="3"/>
  <c r="S764" i="3"/>
  <c r="S765" i="3"/>
  <c r="S766" i="3"/>
  <c r="S767" i="3"/>
  <c r="S768" i="3"/>
  <c r="S769" i="3"/>
  <c r="S770" i="3"/>
  <c r="S771" i="3"/>
  <c r="S772" i="3"/>
  <c r="S773" i="3"/>
  <c r="S774" i="3"/>
  <c r="S775" i="3"/>
  <c r="S776" i="3"/>
  <c r="S777" i="3"/>
  <c r="S778" i="3"/>
  <c r="S779" i="3"/>
  <c r="S780" i="3"/>
  <c r="S781" i="3"/>
  <c r="S782" i="3"/>
  <c r="S783" i="3"/>
  <c r="S784" i="3"/>
  <c r="S785" i="3"/>
  <c r="S786" i="3"/>
  <c r="S787" i="3"/>
  <c r="S788" i="3"/>
  <c r="S789" i="3"/>
  <c r="S790" i="3"/>
  <c r="S791" i="3"/>
  <c r="S792" i="3"/>
  <c r="S793" i="3"/>
  <c r="S794" i="3"/>
  <c r="S795" i="3"/>
  <c r="S796" i="3"/>
  <c r="S797" i="3"/>
  <c r="S798" i="3"/>
  <c r="S799" i="3"/>
  <c r="S800" i="3"/>
  <c r="S801" i="3"/>
  <c r="S802" i="3"/>
  <c r="S803" i="3"/>
  <c r="S804" i="3"/>
  <c r="S805" i="3"/>
  <c r="S806" i="3"/>
  <c r="S807" i="3"/>
  <c r="S808" i="3"/>
  <c r="S809" i="3"/>
  <c r="S810" i="3"/>
  <c r="S811" i="3"/>
  <c r="S812" i="3"/>
  <c r="S813" i="3"/>
  <c r="S814" i="3"/>
  <c r="S815" i="3"/>
  <c r="S816" i="3"/>
  <c r="S817" i="3"/>
  <c r="S818" i="3"/>
  <c r="S819" i="3"/>
  <c r="S820" i="3"/>
  <c r="S821" i="3"/>
  <c r="S822" i="3"/>
  <c r="S823" i="3"/>
  <c r="S824" i="3"/>
  <c r="S825" i="3"/>
  <c r="S826" i="3"/>
  <c r="S827" i="3"/>
  <c r="S828" i="3"/>
  <c r="S829" i="3"/>
  <c r="S830" i="3"/>
  <c r="S831" i="3"/>
  <c r="S832" i="3"/>
  <c r="S833" i="3"/>
  <c r="S834" i="3"/>
  <c r="S835" i="3"/>
  <c r="S836" i="3"/>
  <c r="S837" i="3"/>
  <c r="S838" i="3"/>
  <c r="S839" i="3"/>
  <c r="S840" i="3"/>
  <c r="S841" i="3"/>
  <c r="S842" i="3"/>
  <c r="S843" i="3"/>
  <c r="S844" i="3"/>
  <c r="S845" i="3"/>
  <c r="S846" i="3"/>
  <c r="S847" i="3"/>
  <c r="S848" i="3"/>
  <c r="S849" i="3"/>
  <c r="S850" i="3"/>
  <c r="S851" i="3"/>
  <c r="S852" i="3"/>
  <c r="S853" i="3"/>
  <c r="S854" i="3"/>
  <c r="S855" i="3"/>
  <c r="S856" i="3"/>
  <c r="S857" i="3"/>
  <c r="S858" i="3"/>
  <c r="S859" i="3"/>
  <c r="S860" i="3"/>
  <c r="S861" i="3"/>
  <c r="S862" i="3"/>
  <c r="S863" i="3"/>
  <c r="S864" i="3"/>
  <c r="S865" i="3"/>
  <c r="S866" i="3"/>
  <c r="S867" i="3"/>
  <c r="S868" i="3"/>
  <c r="S869" i="3"/>
  <c r="S870" i="3"/>
  <c r="S871" i="3"/>
  <c r="S872" i="3"/>
  <c r="S873" i="3"/>
  <c r="S874" i="3"/>
  <c r="S875" i="3"/>
  <c r="S876" i="3"/>
  <c r="S877" i="3"/>
  <c r="S878" i="3"/>
  <c r="S879" i="3"/>
  <c r="S880" i="3"/>
  <c r="S881" i="3"/>
  <c r="S882" i="3"/>
  <c r="S883" i="3"/>
  <c r="S884" i="3"/>
  <c r="S885" i="3"/>
  <c r="S886" i="3"/>
  <c r="S887" i="3"/>
  <c r="S888" i="3"/>
  <c r="S889" i="3"/>
  <c r="S890" i="3"/>
  <c r="S891" i="3"/>
  <c r="S892" i="3"/>
  <c r="S893" i="3"/>
  <c r="S894" i="3"/>
  <c r="S895" i="3"/>
  <c r="S896" i="3"/>
  <c r="S897" i="3"/>
  <c r="S898" i="3"/>
  <c r="S899" i="3"/>
  <c r="S900" i="3"/>
  <c r="S901" i="3"/>
  <c r="S902" i="3"/>
  <c r="S903" i="3"/>
  <c r="S904" i="3"/>
  <c r="S905" i="3"/>
  <c r="S906" i="3"/>
  <c r="S907" i="3"/>
  <c r="S908" i="3"/>
  <c r="S909" i="3"/>
  <c r="S910" i="3"/>
  <c r="S911" i="3"/>
  <c r="S912" i="3"/>
  <c r="S913" i="3"/>
  <c r="S914" i="3"/>
  <c r="S915" i="3"/>
  <c r="S916" i="3"/>
  <c r="S917" i="3"/>
  <c r="S918" i="3"/>
  <c r="S919" i="3"/>
  <c r="S920" i="3"/>
  <c r="S921" i="3"/>
  <c r="S922" i="3"/>
  <c r="S923" i="3"/>
  <c r="S924" i="3"/>
  <c r="S925" i="3"/>
  <c r="S926" i="3"/>
  <c r="S927" i="3"/>
  <c r="S928" i="3"/>
  <c r="S929" i="3"/>
  <c r="S930" i="3"/>
  <c r="S931" i="3"/>
  <c r="S932" i="3"/>
  <c r="S933" i="3"/>
  <c r="S934" i="3"/>
  <c r="S935" i="3"/>
  <c r="S936" i="3"/>
  <c r="S937" i="3"/>
  <c r="S938" i="3"/>
  <c r="S939" i="3"/>
  <c r="S940" i="3"/>
  <c r="S941" i="3"/>
  <c r="S942" i="3"/>
  <c r="S943" i="3"/>
  <c r="S944" i="3"/>
  <c r="S945" i="3"/>
  <c r="S946" i="3"/>
  <c r="S947" i="3"/>
  <c r="S948" i="3"/>
  <c r="S949" i="3"/>
  <c r="S950" i="3"/>
  <c r="S951" i="3"/>
  <c r="S952" i="3"/>
  <c r="S953" i="3"/>
  <c r="S954" i="3"/>
  <c r="S955" i="3"/>
  <c r="S956" i="3"/>
  <c r="S957" i="3"/>
  <c r="S958" i="3"/>
  <c r="S959" i="3"/>
  <c r="S960" i="3"/>
  <c r="S961" i="3"/>
  <c r="S962" i="3"/>
  <c r="S963" i="3"/>
  <c r="S964" i="3"/>
  <c r="S965" i="3"/>
  <c r="S966" i="3"/>
  <c r="S967" i="3"/>
  <c r="S968" i="3"/>
  <c r="S969" i="3"/>
  <c r="S970" i="3"/>
  <c r="S971" i="3"/>
  <c r="S972" i="3"/>
  <c r="S973" i="3"/>
  <c r="S974" i="3"/>
  <c r="S975" i="3"/>
  <c r="S976" i="3"/>
  <c r="S977" i="3"/>
  <c r="S978" i="3"/>
  <c r="S979" i="3"/>
  <c r="S980" i="3"/>
  <c r="S981" i="3"/>
  <c r="S982" i="3"/>
  <c r="S983" i="3"/>
  <c r="S984" i="3"/>
  <c r="S985" i="3"/>
  <c r="S986" i="3"/>
  <c r="S987" i="3"/>
  <c r="S988" i="3"/>
  <c r="S989" i="3"/>
  <c r="S990" i="3"/>
  <c r="S991" i="3"/>
  <c r="S992" i="3"/>
  <c r="S993" i="3"/>
  <c r="S994" i="3"/>
  <c r="S995" i="3"/>
  <c r="S996" i="3"/>
  <c r="S997" i="3"/>
  <c r="S998" i="3"/>
  <c r="S999" i="3"/>
  <c r="S1000" i="3"/>
  <c r="S1001" i="3"/>
  <c r="S1002" i="3"/>
  <c r="S1003" i="3"/>
  <c r="S1004" i="3"/>
  <c r="S1005" i="3"/>
  <c r="S1006" i="3"/>
  <c r="S1007" i="3"/>
  <c r="S1008" i="3"/>
  <c r="S1009" i="3"/>
  <c r="S1010" i="3"/>
  <c r="S1011" i="3"/>
  <c r="S1012" i="3"/>
  <c r="S1013" i="3"/>
  <c r="S1014" i="3"/>
  <c r="S1015" i="3"/>
  <c r="S1016" i="3"/>
  <c r="S1017" i="3"/>
  <c r="S1018" i="3"/>
  <c r="S1019" i="3"/>
  <c r="S1020" i="3"/>
  <c r="S1021" i="3"/>
  <c r="S1022" i="3"/>
  <c r="S1023" i="3"/>
  <c r="S1024" i="3"/>
  <c r="S1025" i="3"/>
  <c r="S1026" i="3"/>
  <c r="S1027" i="3"/>
  <c r="S1028" i="3"/>
  <c r="S1029" i="3"/>
  <c r="S1030" i="3"/>
  <c r="S1031" i="3"/>
  <c r="S1032" i="3"/>
  <c r="S1033" i="3"/>
  <c r="S1034" i="3"/>
  <c r="S1035" i="3"/>
  <c r="S1036" i="3"/>
  <c r="S1037" i="3"/>
  <c r="S1038" i="3"/>
  <c r="S1039" i="3"/>
  <c r="S1040" i="3"/>
  <c r="S1041" i="3"/>
  <c r="S1042" i="3"/>
  <c r="S1043" i="3"/>
  <c r="S1044" i="3"/>
  <c r="S1045" i="3"/>
  <c r="S1046" i="3"/>
  <c r="S1047" i="3"/>
  <c r="S1048" i="3"/>
  <c r="S1049" i="3"/>
  <c r="S1050" i="3"/>
  <c r="S1051" i="3"/>
  <c r="S1052" i="3"/>
  <c r="S1053" i="3"/>
  <c r="S1054" i="3"/>
  <c r="S1055" i="3"/>
  <c r="S1056" i="3"/>
  <c r="S1057" i="3"/>
  <c r="S1058" i="3"/>
  <c r="S1059" i="3"/>
  <c r="S1060" i="3"/>
  <c r="S1061" i="3"/>
  <c r="S1062" i="3"/>
  <c r="S1063" i="3"/>
  <c r="S1064" i="3"/>
  <c r="S1065" i="3"/>
  <c r="S1066" i="3"/>
  <c r="S1067" i="3"/>
  <c r="S1068" i="3"/>
  <c r="S1069" i="3"/>
  <c r="S1070" i="3"/>
  <c r="S1071" i="3"/>
  <c r="S1072" i="3"/>
  <c r="S1073" i="3"/>
  <c r="S1074" i="3"/>
  <c r="S1075" i="3"/>
  <c r="S1076" i="3"/>
  <c r="S1077" i="3"/>
  <c r="S1078" i="3"/>
  <c r="S1079" i="3"/>
  <c r="S1080" i="3"/>
  <c r="S1081" i="3"/>
  <c r="S1082" i="3"/>
  <c r="S1083" i="3"/>
  <c r="S1084" i="3"/>
  <c r="S1085" i="3"/>
  <c r="S1086" i="3"/>
  <c r="S1087" i="3"/>
  <c r="S1088" i="3"/>
  <c r="S1089" i="3"/>
  <c r="S1090" i="3"/>
  <c r="S1091" i="3"/>
  <c r="S1092" i="3"/>
  <c r="S1093" i="3"/>
  <c r="S1094" i="3"/>
  <c r="S1095" i="3"/>
  <c r="S1096" i="3"/>
  <c r="S1097" i="3"/>
  <c r="S1098" i="3"/>
  <c r="S1099" i="3"/>
  <c r="S1100" i="3"/>
  <c r="S1101" i="3"/>
  <c r="S1102" i="3"/>
  <c r="S1103" i="3"/>
  <c r="S1104" i="3"/>
  <c r="S1105" i="3"/>
  <c r="S1106" i="3"/>
  <c r="S1107" i="3"/>
  <c r="S1108" i="3"/>
  <c r="S1109" i="3"/>
  <c r="S1110" i="3"/>
  <c r="S1111" i="3"/>
  <c r="S1112" i="3"/>
  <c r="S1113" i="3"/>
  <c r="S1114" i="3"/>
  <c r="S1115" i="3"/>
  <c r="S1116" i="3"/>
  <c r="S1117" i="3"/>
  <c r="S1118" i="3"/>
  <c r="S1119" i="3"/>
  <c r="S1120" i="3"/>
  <c r="S1121" i="3"/>
  <c r="S1122" i="3"/>
  <c r="S1123" i="3"/>
  <c r="S1124" i="3"/>
  <c r="S1125" i="3"/>
  <c r="S1126" i="3"/>
  <c r="S1127" i="3"/>
  <c r="S1128" i="3"/>
  <c r="S1129" i="3"/>
  <c r="S1130" i="3"/>
  <c r="S1131" i="3"/>
  <c r="S1132" i="3"/>
  <c r="S1133" i="3"/>
  <c r="S1134" i="3"/>
  <c r="S1135" i="3"/>
  <c r="S1136" i="3"/>
  <c r="S1137" i="3"/>
  <c r="S1138" i="3"/>
  <c r="S1139" i="3"/>
  <c r="S1140" i="3"/>
  <c r="S1141" i="3"/>
  <c r="S1142" i="3"/>
  <c r="S1143" i="3"/>
  <c r="S1144" i="3"/>
  <c r="S1145" i="3"/>
  <c r="S1146" i="3"/>
  <c r="S1147" i="3"/>
  <c r="S1148" i="3"/>
  <c r="S1149" i="3"/>
  <c r="S1150" i="3"/>
  <c r="S1151" i="3"/>
  <c r="S1152" i="3"/>
  <c r="S1153" i="3"/>
  <c r="S1154" i="3"/>
  <c r="S1155" i="3"/>
  <c r="S1156" i="3"/>
  <c r="S1157" i="3"/>
  <c r="S1158" i="3"/>
  <c r="S1159" i="3"/>
  <c r="S1160" i="3"/>
  <c r="S1161" i="3"/>
  <c r="S1162" i="3"/>
  <c r="S1163" i="3"/>
  <c r="S1164" i="3"/>
  <c r="S1165" i="3"/>
  <c r="S1166" i="3"/>
  <c r="S1167" i="3"/>
  <c r="S1168" i="3"/>
  <c r="S1169" i="3"/>
  <c r="S1170" i="3"/>
  <c r="S1171" i="3"/>
  <c r="S1172" i="3"/>
  <c r="S1173" i="3"/>
  <c r="S1174" i="3"/>
  <c r="S1175" i="3"/>
  <c r="S1176" i="3"/>
  <c r="S1177" i="3"/>
  <c r="S1178" i="3"/>
  <c r="S1179" i="3"/>
  <c r="S1180" i="3"/>
  <c r="S1181" i="3"/>
  <c r="S1182" i="3"/>
  <c r="S1183" i="3"/>
  <c r="S1184" i="3"/>
  <c r="S1185" i="3"/>
  <c r="S1186" i="3"/>
  <c r="S1187" i="3"/>
  <c r="S1188" i="3"/>
  <c r="S1189" i="3"/>
  <c r="S1190" i="3"/>
  <c r="S1191" i="3"/>
  <c r="S1192" i="3"/>
  <c r="S1193" i="3"/>
  <c r="S1194" i="3"/>
  <c r="S1195" i="3"/>
  <c r="S1196" i="3"/>
  <c r="S1197" i="3"/>
  <c r="S1198" i="3"/>
  <c r="S1199" i="3"/>
  <c r="S1200" i="3"/>
  <c r="S1201" i="3"/>
  <c r="S1202" i="3"/>
  <c r="S1203" i="3"/>
  <c r="S1204" i="3"/>
  <c r="S1205" i="3"/>
  <c r="S1206" i="3"/>
  <c r="S1207" i="3"/>
  <c r="S1208" i="3"/>
  <c r="S1209" i="3"/>
  <c r="S1210" i="3"/>
  <c r="S1211" i="3"/>
  <c r="S1212" i="3"/>
  <c r="S1213" i="3"/>
  <c r="S1214" i="3"/>
  <c r="S1215" i="3"/>
  <c r="S1216" i="3"/>
  <c r="S1217" i="3"/>
  <c r="S1218" i="3"/>
  <c r="S1219" i="3"/>
  <c r="S1220" i="3"/>
  <c r="S1221" i="3"/>
  <c r="S1222" i="3"/>
  <c r="S1223" i="3"/>
  <c r="S1224" i="3"/>
  <c r="S1225" i="3"/>
  <c r="S1226" i="3"/>
  <c r="S1227" i="3"/>
  <c r="S1228" i="3"/>
  <c r="S1229" i="3"/>
  <c r="S1230" i="3"/>
  <c r="S1231" i="3"/>
  <c r="S1232" i="3"/>
  <c r="S1233" i="3"/>
  <c r="S1234" i="3"/>
  <c r="S1235" i="3"/>
  <c r="S1236" i="3"/>
  <c r="S1237" i="3"/>
  <c r="S1238" i="3"/>
  <c r="S1239" i="3"/>
  <c r="S1240" i="3"/>
  <c r="S1241" i="3"/>
  <c r="S1242" i="3"/>
  <c r="S1243" i="3"/>
  <c r="S1244" i="3"/>
  <c r="S1245" i="3"/>
  <c r="S1246" i="3"/>
  <c r="S1247" i="3"/>
  <c r="S1248" i="3"/>
  <c r="S1249" i="3"/>
  <c r="S1250" i="3"/>
  <c r="S1251" i="3"/>
  <c r="S1252" i="3"/>
  <c r="S1253" i="3"/>
  <c r="S1254" i="3"/>
  <c r="S1255" i="3"/>
  <c r="S1256" i="3"/>
  <c r="S1257" i="3"/>
  <c r="S1258" i="3"/>
  <c r="S1259" i="3"/>
  <c r="S1260" i="3"/>
  <c r="S1261" i="3"/>
  <c r="S1262" i="3"/>
  <c r="S1263" i="3"/>
  <c r="S1264" i="3"/>
  <c r="S1265" i="3"/>
  <c r="S1266" i="3"/>
  <c r="S1267" i="3"/>
  <c r="S1268" i="3"/>
  <c r="S1269" i="3"/>
  <c r="S1270" i="3"/>
  <c r="S1271" i="3"/>
  <c r="S1272" i="3"/>
  <c r="S1273" i="3"/>
  <c r="S1274" i="3"/>
  <c r="S1275" i="3"/>
  <c r="S1276" i="3"/>
  <c r="S1277" i="3"/>
  <c r="S1278" i="3"/>
  <c r="S1279" i="3"/>
  <c r="S1280" i="3"/>
  <c r="S1281" i="3"/>
  <c r="S1282" i="3"/>
  <c r="S1283" i="3"/>
  <c r="S1284" i="3"/>
  <c r="S1285" i="3"/>
  <c r="S1286" i="3"/>
  <c r="S1287" i="3"/>
  <c r="S1288" i="3"/>
  <c r="S1289" i="3"/>
  <c r="S1290" i="3"/>
  <c r="S1291" i="3"/>
  <c r="S1292" i="3"/>
  <c r="S1293" i="3"/>
  <c r="S1294" i="3"/>
  <c r="S1295" i="3"/>
  <c r="S1296" i="3"/>
  <c r="S1297" i="3"/>
  <c r="S1298" i="3"/>
  <c r="S1299" i="3"/>
  <c r="S1300" i="3"/>
  <c r="S1301" i="3"/>
  <c r="S1302" i="3"/>
  <c r="S1303" i="3"/>
  <c r="S1304" i="3"/>
  <c r="S1305" i="3"/>
  <c r="S1306" i="3"/>
  <c r="S1307" i="3"/>
  <c r="S1308" i="3"/>
  <c r="S1309" i="3"/>
  <c r="S1310" i="3"/>
  <c r="S1311" i="3"/>
  <c r="S1312" i="3"/>
  <c r="S1313" i="3"/>
  <c r="S1314" i="3"/>
  <c r="S1315" i="3"/>
  <c r="S1316" i="3"/>
  <c r="S1317" i="3"/>
  <c r="S1318" i="3"/>
  <c r="S1319" i="3"/>
  <c r="S1320" i="3"/>
  <c r="S1321" i="3"/>
  <c r="S1322" i="3"/>
  <c r="S1323" i="3"/>
  <c r="S1324" i="3"/>
  <c r="S1325" i="3"/>
  <c r="S1326" i="3"/>
  <c r="S1327" i="3"/>
  <c r="S1328" i="3"/>
  <c r="S1329" i="3"/>
  <c r="S1330" i="3"/>
  <c r="S1331" i="3"/>
  <c r="S1332" i="3"/>
  <c r="S1333" i="3"/>
  <c r="S1334" i="3"/>
  <c r="S1335" i="3"/>
  <c r="S1336" i="3"/>
  <c r="S1337" i="3"/>
  <c r="S1338" i="3"/>
  <c r="S1339" i="3"/>
  <c r="S1340" i="3"/>
  <c r="S1341" i="3"/>
  <c r="S1342" i="3"/>
  <c r="S1343" i="3"/>
  <c r="S1344" i="3"/>
  <c r="S1345" i="3"/>
  <c r="S1346" i="3"/>
  <c r="S1347" i="3"/>
  <c r="S1348" i="3"/>
  <c r="S1349" i="3"/>
  <c r="S1350" i="3"/>
  <c r="S1351" i="3"/>
  <c r="S1352" i="3"/>
  <c r="S1353" i="3"/>
  <c r="S1354" i="3"/>
  <c r="S1355" i="3"/>
  <c r="S1356" i="3"/>
  <c r="S1357" i="3"/>
  <c r="S1358" i="3"/>
  <c r="S1359" i="3"/>
  <c r="S1360" i="3"/>
  <c r="S1361" i="3"/>
  <c r="S1362" i="3"/>
  <c r="S1363" i="3"/>
  <c r="S1364" i="3"/>
  <c r="S1365" i="3"/>
  <c r="S1366" i="3"/>
  <c r="S1367" i="3"/>
  <c r="S1368" i="3"/>
  <c r="S1369" i="3"/>
  <c r="S1370" i="3"/>
  <c r="S1371" i="3"/>
  <c r="S1372" i="3"/>
  <c r="S1373" i="3"/>
  <c r="S1374" i="3"/>
  <c r="S1375" i="3"/>
  <c r="S1376" i="3"/>
  <c r="S1377" i="3"/>
  <c r="S1378" i="3"/>
  <c r="S1379" i="3"/>
  <c r="S1380" i="3"/>
  <c r="S1381" i="3"/>
  <c r="S1382" i="3"/>
  <c r="S1383" i="3"/>
  <c r="S1384" i="3"/>
  <c r="S1385" i="3"/>
  <c r="S1386" i="3"/>
  <c r="S1387" i="3"/>
  <c r="S1388" i="3"/>
  <c r="S1389" i="3"/>
  <c r="S1390" i="3"/>
  <c r="S1391" i="3"/>
  <c r="S1392" i="3"/>
  <c r="S1393" i="3"/>
  <c r="S1394" i="3"/>
  <c r="S1395" i="3"/>
  <c r="S1396" i="3"/>
  <c r="S1397" i="3"/>
  <c r="S1398" i="3"/>
  <c r="S1399" i="3"/>
  <c r="S1400" i="3"/>
  <c r="S1401" i="3"/>
  <c r="S1402" i="3"/>
  <c r="S1403" i="3"/>
  <c r="S1404" i="3"/>
  <c r="S1405" i="3"/>
  <c r="S1406" i="3"/>
  <c r="S1407" i="3"/>
  <c r="S1408" i="3"/>
  <c r="S1409" i="3"/>
  <c r="S1410" i="3"/>
  <c r="S1411" i="3"/>
  <c r="S1412" i="3"/>
  <c r="S1413" i="3"/>
  <c r="S1414" i="3"/>
  <c r="S1415" i="3"/>
  <c r="S1416" i="3"/>
  <c r="S1417" i="3"/>
  <c r="S1418" i="3"/>
  <c r="S1419" i="3"/>
  <c r="S1420" i="3"/>
  <c r="S1421" i="3"/>
  <c r="S1422" i="3"/>
  <c r="S1423" i="3"/>
  <c r="S1424" i="3"/>
  <c r="S1425" i="3"/>
  <c r="S1426" i="3"/>
  <c r="S1427" i="3"/>
  <c r="S1428" i="3"/>
  <c r="S1429" i="3"/>
  <c r="S1430" i="3"/>
  <c r="S1431" i="3"/>
  <c r="S1432" i="3"/>
  <c r="S1433" i="3"/>
  <c r="S1434" i="3"/>
  <c r="S1435" i="3"/>
  <c r="S1436" i="3"/>
  <c r="S1437" i="3"/>
  <c r="S1438" i="3"/>
  <c r="S1439" i="3"/>
  <c r="S1440" i="3"/>
  <c r="S1441" i="3"/>
  <c r="S1442" i="3"/>
  <c r="S1443" i="3"/>
  <c r="S1444" i="3"/>
  <c r="S1445" i="3"/>
  <c r="S1446" i="3"/>
  <c r="S1447" i="3"/>
  <c r="S1448" i="3"/>
  <c r="S1449" i="3"/>
  <c r="S1450" i="3"/>
  <c r="S1451" i="3"/>
  <c r="S1452" i="3"/>
  <c r="S1453" i="3"/>
  <c r="S1454" i="3"/>
  <c r="S1455" i="3"/>
  <c r="S1456" i="3"/>
  <c r="S1457" i="3"/>
  <c r="S1458" i="3"/>
  <c r="S1459" i="3"/>
  <c r="S1460" i="3"/>
  <c r="S1461" i="3"/>
  <c r="S1462" i="3"/>
  <c r="S1463" i="3"/>
  <c r="S1464" i="3"/>
  <c r="S1465" i="3"/>
  <c r="S1466" i="3"/>
  <c r="S1467" i="3"/>
  <c r="S1468" i="3"/>
  <c r="S1469" i="3"/>
  <c r="S1470" i="3"/>
  <c r="S1471" i="3"/>
  <c r="S1472" i="3"/>
  <c r="S1473" i="3"/>
  <c r="S1474" i="3"/>
  <c r="S1475" i="3"/>
  <c r="S1476" i="3"/>
  <c r="S1477" i="3"/>
  <c r="S1478" i="3"/>
  <c r="S1479" i="3"/>
  <c r="S1480" i="3"/>
  <c r="S1481" i="3"/>
  <c r="S1482" i="3"/>
  <c r="S1483" i="3"/>
  <c r="S1484" i="3"/>
  <c r="S1485" i="3"/>
  <c r="S1486" i="3"/>
  <c r="S1487" i="3"/>
  <c r="S1488" i="3"/>
  <c r="S1489" i="3"/>
  <c r="S1490" i="3"/>
  <c r="S1491" i="3"/>
  <c r="S1492" i="3"/>
  <c r="S1493" i="3"/>
  <c r="S1494" i="3"/>
  <c r="S1495" i="3"/>
  <c r="S1496" i="3"/>
  <c r="S1497" i="3"/>
  <c r="S1498" i="3"/>
  <c r="S1499" i="3"/>
  <c r="S1500" i="3"/>
  <c r="S1501" i="3"/>
  <c r="S1502" i="3"/>
  <c r="S1503" i="3"/>
  <c r="S1504" i="3"/>
  <c r="S1505" i="3"/>
  <c r="S1506" i="3"/>
  <c r="S1507" i="3"/>
  <c r="S1508" i="3"/>
  <c r="S1509" i="3"/>
  <c r="S1510" i="3"/>
  <c r="S1511" i="3"/>
  <c r="S1512" i="3"/>
  <c r="S1513" i="3"/>
  <c r="S1514" i="3"/>
  <c r="S1515" i="3"/>
  <c r="S1516" i="3"/>
  <c r="S1517" i="3"/>
  <c r="S1518" i="3"/>
  <c r="S1519" i="3"/>
  <c r="S1520" i="3"/>
  <c r="S1521" i="3"/>
  <c r="S1522" i="3"/>
  <c r="S1523" i="3"/>
  <c r="S1524" i="3"/>
  <c r="S1525" i="3"/>
  <c r="S1526" i="3"/>
  <c r="S1527" i="3"/>
  <c r="S1528" i="3"/>
  <c r="S1529" i="3"/>
  <c r="S1530" i="3"/>
  <c r="S1531" i="3"/>
  <c r="S1532" i="3"/>
  <c r="S1533" i="3"/>
  <c r="S1534" i="3"/>
  <c r="S1535" i="3"/>
  <c r="S1536" i="3"/>
  <c r="S1537" i="3"/>
  <c r="S1538" i="3"/>
  <c r="S1539" i="3"/>
  <c r="S1540" i="3"/>
  <c r="S1541" i="3"/>
  <c r="S1542" i="3"/>
  <c r="S1543" i="3"/>
  <c r="S1544" i="3"/>
  <c r="S1545" i="3"/>
  <c r="S1546" i="3"/>
  <c r="S1547" i="3"/>
  <c r="S1548" i="3"/>
  <c r="S1549" i="3"/>
  <c r="S1550" i="3"/>
  <c r="S1551" i="3"/>
  <c r="S1552" i="3"/>
  <c r="S1553" i="3"/>
  <c r="S1554" i="3"/>
  <c r="S1555" i="3"/>
  <c r="S1556" i="3"/>
  <c r="S1557"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634" i="3"/>
  <c r="T635" i="3"/>
  <c r="T636" i="3"/>
  <c r="T637" i="3"/>
  <c r="T638" i="3"/>
  <c r="T639" i="3"/>
  <c r="T640" i="3"/>
  <c r="T641" i="3"/>
  <c r="T642" i="3"/>
  <c r="T643" i="3"/>
  <c r="T644" i="3"/>
  <c r="T645" i="3"/>
  <c r="T646" i="3"/>
  <c r="T647" i="3"/>
  <c r="T648" i="3"/>
  <c r="T649" i="3"/>
  <c r="T650" i="3"/>
  <c r="T651" i="3"/>
  <c r="T652" i="3"/>
  <c r="T653" i="3"/>
  <c r="T654" i="3"/>
  <c r="T655" i="3"/>
  <c r="T656" i="3"/>
  <c r="T657" i="3"/>
  <c r="T658" i="3"/>
  <c r="T659" i="3"/>
  <c r="T660" i="3"/>
  <c r="T661" i="3"/>
  <c r="T662" i="3"/>
  <c r="T663" i="3"/>
  <c r="T664" i="3"/>
  <c r="T665" i="3"/>
  <c r="T666" i="3"/>
  <c r="T667" i="3"/>
  <c r="T668" i="3"/>
  <c r="T669" i="3"/>
  <c r="T670" i="3"/>
  <c r="T671" i="3"/>
  <c r="T672" i="3"/>
  <c r="T673" i="3"/>
  <c r="T674" i="3"/>
  <c r="T675" i="3"/>
  <c r="T676" i="3"/>
  <c r="T677" i="3"/>
  <c r="T678" i="3"/>
  <c r="T679" i="3"/>
  <c r="T680" i="3"/>
  <c r="T681" i="3"/>
  <c r="T682" i="3"/>
  <c r="T683" i="3"/>
  <c r="T684" i="3"/>
  <c r="T685" i="3"/>
  <c r="T686" i="3"/>
  <c r="T687" i="3"/>
  <c r="T688" i="3"/>
  <c r="T689" i="3"/>
  <c r="T690" i="3"/>
  <c r="T691" i="3"/>
  <c r="T692" i="3"/>
  <c r="T693" i="3"/>
  <c r="T694" i="3"/>
  <c r="T695" i="3"/>
  <c r="T696" i="3"/>
  <c r="T697" i="3"/>
  <c r="T698" i="3"/>
  <c r="T699" i="3"/>
  <c r="T700" i="3"/>
  <c r="T701" i="3"/>
  <c r="T702" i="3"/>
  <c r="T703" i="3"/>
  <c r="T704" i="3"/>
  <c r="T705" i="3"/>
  <c r="T706" i="3"/>
  <c r="T707" i="3"/>
  <c r="T708" i="3"/>
  <c r="T709" i="3"/>
  <c r="T710" i="3"/>
  <c r="T711" i="3"/>
  <c r="T712" i="3"/>
  <c r="T713" i="3"/>
  <c r="T714" i="3"/>
  <c r="T715" i="3"/>
  <c r="T716" i="3"/>
  <c r="T717" i="3"/>
  <c r="T718" i="3"/>
  <c r="T719" i="3"/>
  <c r="T720" i="3"/>
  <c r="T721" i="3"/>
  <c r="T722" i="3"/>
  <c r="T723" i="3"/>
  <c r="T724" i="3"/>
  <c r="T725" i="3"/>
  <c r="T726" i="3"/>
  <c r="T727" i="3"/>
  <c r="T728" i="3"/>
  <c r="T729" i="3"/>
  <c r="T730" i="3"/>
  <c r="T731" i="3"/>
  <c r="T732" i="3"/>
  <c r="T733" i="3"/>
  <c r="T734" i="3"/>
  <c r="T735" i="3"/>
  <c r="T736" i="3"/>
  <c r="T737" i="3"/>
  <c r="T738" i="3"/>
  <c r="T739" i="3"/>
  <c r="T740" i="3"/>
  <c r="T741" i="3"/>
  <c r="T742" i="3"/>
  <c r="T743" i="3"/>
  <c r="T744" i="3"/>
  <c r="T745" i="3"/>
  <c r="T746" i="3"/>
  <c r="T747" i="3"/>
  <c r="T748" i="3"/>
  <c r="T749" i="3"/>
  <c r="T750" i="3"/>
  <c r="T751" i="3"/>
  <c r="T752" i="3"/>
  <c r="T753" i="3"/>
  <c r="T754" i="3"/>
  <c r="T755" i="3"/>
  <c r="T756" i="3"/>
  <c r="T757" i="3"/>
  <c r="T758" i="3"/>
  <c r="T759" i="3"/>
  <c r="T760" i="3"/>
  <c r="T761" i="3"/>
  <c r="T762" i="3"/>
  <c r="T763" i="3"/>
  <c r="T764" i="3"/>
  <c r="T765" i="3"/>
  <c r="T766" i="3"/>
  <c r="T767" i="3"/>
  <c r="T768" i="3"/>
  <c r="T769" i="3"/>
  <c r="T770" i="3"/>
  <c r="T771" i="3"/>
  <c r="T772" i="3"/>
  <c r="T773" i="3"/>
  <c r="T774" i="3"/>
  <c r="T775" i="3"/>
  <c r="T776" i="3"/>
  <c r="T777" i="3"/>
  <c r="T778" i="3"/>
  <c r="T779" i="3"/>
  <c r="T780" i="3"/>
  <c r="T781" i="3"/>
  <c r="T782" i="3"/>
  <c r="T783" i="3"/>
  <c r="T784" i="3"/>
  <c r="T785" i="3"/>
  <c r="T786" i="3"/>
  <c r="T787" i="3"/>
  <c r="T788" i="3"/>
  <c r="T789" i="3"/>
  <c r="T790" i="3"/>
  <c r="T791" i="3"/>
  <c r="T792" i="3"/>
  <c r="T793" i="3"/>
  <c r="T794" i="3"/>
  <c r="T795" i="3"/>
  <c r="T796" i="3"/>
  <c r="T797" i="3"/>
  <c r="T798" i="3"/>
  <c r="T799" i="3"/>
  <c r="T800" i="3"/>
  <c r="T801" i="3"/>
  <c r="T802" i="3"/>
  <c r="T803" i="3"/>
  <c r="T804" i="3"/>
  <c r="T805" i="3"/>
  <c r="T806" i="3"/>
  <c r="T807" i="3"/>
  <c r="T808" i="3"/>
  <c r="T809" i="3"/>
  <c r="T810" i="3"/>
  <c r="T811" i="3"/>
  <c r="T812" i="3"/>
  <c r="T813" i="3"/>
  <c r="T814" i="3"/>
  <c r="T815" i="3"/>
  <c r="T816" i="3"/>
  <c r="T817" i="3"/>
  <c r="T818" i="3"/>
  <c r="T819" i="3"/>
  <c r="T820" i="3"/>
  <c r="T821" i="3"/>
  <c r="T822" i="3"/>
  <c r="T823" i="3"/>
  <c r="T824" i="3"/>
  <c r="T825" i="3"/>
  <c r="T826" i="3"/>
  <c r="T827" i="3"/>
  <c r="T828" i="3"/>
  <c r="T829" i="3"/>
  <c r="T830" i="3"/>
  <c r="T831" i="3"/>
  <c r="T832" i="3"/>
  <c r="T833" i="3"/>
  <c r="T834" i="3"/>
  <c r="T835" i="3"/>
  <c r="T836" i="3"/>
  <c r="T837" i="3"/>
  <c r="T838" i="3"/>
  <c r="T839" i="3"/>
  <c r="T840" i="3"/>
  <c r="T841" i="3"/>
  <c r="T842" i="3"/>
  <c r="T843" i="3"/>
  <c r="T844" i="3"/>
  <c r="T845" i="3"/>
  <c r="T846" i="3"/>
  <c r="T847" i="3"/>
  <c r="T848" i="3"/>
  <c r="T849" i="3"/>
  <c r="T850" i="3"/>
  <c r="T851" i="3"/>
  <c r="T852" i="3"/>
  <c r="T853" i="3"/>
  <c r="T854" i="3"/>
  <c r="T855" i="3"/>
  <c r="T856" i="3"/>
  <c r="T857" i="3"/>
  <c r="T858" i="3"/>
  <c r="T859" i="3"/>
  <c r="T860" i="3"/>
  <c r="T861" i="3"/>
  <c r="T862" i="3"/>
  <c r="T863" i="3"/>
  <c r="T864" i="3"/>
  <c r="T865" i="3"/>
  <c r="T866" i="3"/>
  <c r="T867" i="3"/>
  <c r="T868" i="3"/>
  <c r="T869" i="3"/>
  <c r="T870" i="3"/>
  <c r="T871" i="3"/>
  <c r="T872" i="3"/>
  <c r="T873" i="3"/>
  <c r="T874" i="3"/>
  <c r="T875" i="3"/>
  <c r="T876" i="3"/>
  <c r="T877" i="3"/>
  <c r="T878" i="3"/>
  <c r="T879" i="3"/>
  <c r="T880" i="3"/>
  <c r="T881" i="3"/>
  <c r="T882" i="3"/>
  <c r="T883" i="3"/>
  <c r="T884" i="3"/>
  <c r="T885" i="3"/>
  <c r="T886" i="3"/>
  <c r="T887" i="3"/>
  <c r="T888" i="3"/>
  <c r="T889" i="3"/>
  <c r="T890" i="3"/>
  <c r="T891" i="3"/>
  <c r="T892" i="3"/>
  <c r="T893" i="3"/>
  <c r="T894" i="3"/>
  <c r="T895" i="3"/>
  <c r="T896" i="3"/>
  <c r="T897" i="3"/>
  <c r="T898" i="3"/>
  <c r="T899" i="3"/>
  <c r="T900" i="3"/>
  <c r="T901" i="3"/>
  <c r="T902" i="3"/>
  <c r="T903" i="3"/>
  <c r="T904" i="3"/>
  <c r="T905" i="3"/>
  <c r="T906" i="3"/>
  <c r="T907" i="3"/>
  <c r="T908" i="3"/>
  <c r="T909" i="3"/>
  <c r="T910" i="3"/>
  <c r="T911" i="3"/>
  <c r="T912" i="3"/>
  <c r="T913" i="3"/>
  <c r="T914" i="3"/>
  <c r="T915" i="3"/>
  <c r="T916" i="3"/>
  <c r="T917" i="3"/>
  <c r="T918" i="3"/>
  <c r="T919" i="3"/>
  <c r="T920" i="3"/>
  <c r="T921" i="3"/>
  <c r="T922" i="3"/>
  <c r="T923" i="3"/>
  <c r="T924" i="3"/>
  <c r="T925" i="3"/>
  <c r="T926" i="3"/>
  <c r="T927" i="3"/>
  <c r="T928" i="3"/>
  <c r="T929" i="3"/>
  <c r="T930" i="3"/>
  <c r="T931" i="3"/>
  <c r="T932" i="3"/>
  <c r="T933" i="3"/>
  <c r="T934" i="3"/>
  <c r="T935" i="3"/>
  <c r="T936" i="3"/>
  <c r="T937" i="3"/>
  <c r="T938" i="3"/>
  <c r="T939" i="3"/>
  <c r="T940" i="3"/>
  <c r="T941" i="3"/>
  <c r="T942" i="3"/>
  <c r="T943" i="3"/>
  <c r="T944" i="3"/>
  <c r="T945" i="3"/>
  <c r="T946" i="3"/>
  <c r="T947" i="3"/>
  <c r="T948" i="3"/>
  <c r="T949" i="3"/>
  <c r="T950" i="3"/>
  <c r="T951" i="3"/>
  <c r="T952" i="3"/>
  <c r="T953" i="3"/>
  <c r="T954" i="3"/>
  <c r="T955" i="3"/>
  <c r="T956" i="3"/>
  <c r="T957" i="3"/>
  <c r="T958" i="3"/>
  <c r="T959" i="3"/>
  <c r="T960" i="3"/>
  <c r="T961" i="3"/>
  <c r="T962" i="3"/>
  <c r="T963" i="3"/>
  <c r="T964" i="3"/>
  <c r="T965" i="3"/>
  <c r="T966" i="3"/>
  <c r="T967" i="3"/>
  <c r="T968" i="3"/>
  <c r="T969" i="3"/>
  <c r="T970" i="3"/>
  <c r="T971" i="3"/>
  <c r="T972" i="3"/>
  <c r="T973" i="3"/>
  <c r="T974" i="3"/>
  <c r="T975" i="3"/>
  <c r="T976" i="3"/>
  <c r="T977" i="3"/>
  <c r="T978" i="3"/>
  <c r="T979" i="3"/>
  <c r="T980" i="3"/>
  <c r="T981" i="3"/>
  <c r="T982" i="3"/>
  <c r="T983" i="3"/>
  <c r="T984" i="3"/>
  <c r="T985" i="3"/>
  <c r="T986" i="3"/>
  <c r="T987" i="3"/>
  <c r="T988" i="3"/>
  <c r="T989" i="3"/>
  <c r="T990" i="3"/>
  <c r="T991" i="3"/>
  <c r="T992" i="3"/>
  <c r="T993" i="3"/>
  <c r="T994" i="3"/>
  <c r="T995" i="3"/>
  <c r="T996" i="3"/>
  <c r="T997" i="3"/>
  <c r="T998" i="3"/>
  <c r="T999" i="3"/>
  <c r="T1000" i="3"/>
  <c r="T1001" i="3"/>
  <c r="T1002" i="3"/>
  <c r="T1003" i="3"/>
  <c r="T1004" i="3"/>
  <c r="T1005" i="3"/>
  <c r="T1006" i="3"/>
  <c r="T1007" i="3"/>
  <c r="T1008" i="3"/>
  <c r="T1009" i="3"/>
  <c r="T1010" i="3"/>
  <c r="T1011" i="3"/>
  <c r="T1012" i="3"/>
  <c r="T1013" i="3"/>
  <c r="T1014" i="3"/>
  <c r="T1015" i="3"/>
  <c r="T1016" i="3"/>
  <c r="T1017" i="3"/>
  <c r="T1018" i="3"/>
  <c r="T1019" i="3"/>
  <c r="T1020" i="3"/>
  <c r="T1021" i="3"/>
  <c r="T1022" i="3"/>
  <c r="T1023" i="3"/>
  <c r="T1024" i="3"/>
  <c r="T1025" i="3"/>
  <c r="T1026" i="3"/>
  <c r="T1027" i="3"/>
  <c r="T1028" i="3"/>
  <c r="T1029" i="3"/>
  <c r="T1030" i="3"/>
  <c r="T1031" i="3"/>
  <c r="T1032" i="3"/>
  <c r="T1033" i="3"/>
  <c r="T1034" i="3"/>
  <c r="T1035" i="3"/>
  <c r="T1036" i="3"/>
  <c r="T1037" i="3"/>
  <c r="T1038" i="3"/>
  <c r="T1039" i="3"/>
  <c r="T1040" i="3"/>
  <c r="T1041" i="3"/>
  <c r="T1042" i="3"/>
  <c r="T1043" i="3"/>
  <c r="T1044" i="3"/>
  <c r="T1045" i="3"/>
  <c r="T1046" i="3"/>
  <c r="T1047" i="3"/>
  <c r="T1048" i="3"/>
  <c r="T1049" i="3"/>
  <c r="T1050" i="3"/>
  <c r="T1051" i="3"/>
  <c r="T1052" i="3"/>
  <c r="T1053" i="3"/>
  <c r="T1054" i="3"/>
  <c r="T1055" i="3"/>
  <c r="T1056" i="3"/>
  <c r="T1057" i="3"/>
  <c r="T1058" i="3"/>
  <c r="T1059" i="3"/>
  <c r="T1060" i="3"/>
  <c r="T1061" i="3"/>
  <c r="T1062" i="3"/>
  <c r="T1063" i="3"/>
  <c r="T1064" i="3"/>
  <c r="T1065" i="3"/>
  <c r="T1066" i="3"/>
  <c r="T1067" i="3"/>
  <c r="T1068" i="3"/>
  <c r="T1069" i="3"/>
  <c r="T1070" i="3"/>
  <c r="T1071" i="3"/>
  <c r="T1072" i="3"/>
  <c r="T1073" i="3"/>
  <c r="T1074" i="3"/>
  <c r="T1075" i="3"/>
  <c r="T1076" i="3"/>
  <c r="T1077" i="3"/>
  <c r="T1078" i="3"/>
  <c r="T1079" i="3"/>
  <c r="T1080" i="3"/>
  <c r="T1081" i="3"/>
  <c r="T1082" i="3"/>
  <c r="T1083" i="3"/>
  <c r="T1084" i="3"/>
  <c r="T1085" i="3"/>
  <c r="T1086" i="3"/>
  <c r="T1087" i="3"/>
  <c r="T1088" i="3"/>
  <c r="T1089" i="3"/>
  <c r="T1090" i="3"/>
  <c r="T1091" i="3"/>
  <c r="T1092" i="3"/>
  <c r="T1093" i="3"/>
  <c r="T1094" i="3"/>
  <c r="T1095" i="3"/>
  <c r="T1096" i="3"/>
  <c r="T1097" i="3"/>
  <c r="T1098" i="3"/>
  <c r="T1099" i="3"/>
  <c r="T1100" i="3"/>
  <c r="T1101" i="3"/>
  <c r="T1102" i="3"/>
  <c r="T1103" i="3"/>
  <c r="T1104" i="3"/>
  <c r="T1105" i="3"/>
  <c r="T1106" i="3"/>
  <c r="T1107" i="3"/>
  <c r="T1108" i="3"/>
  <c r="T1109" i="3"/>
  <c r="T1110" i="3"/>
  <c r="T1111" i="3"/>
  <c r="T1112" i="3"/>
  <c r="T1113" i="3"/>
  <c r="T1114" i="3"/>
  <c r="T1115" i="3"/>
  <c r="T1116" i="3"/>
  <c r="T1117" i="3"/>
  <c r="T1118" i="3"/>
  <c r="T1119" i="3"/>
  <c r="T1120" i="3"/>
  <c r="T1121" i="3"/>
  <c r="T1122" i="3"/>
  <c r="T1123" i="3"/>
  <c r="T1124" i="3"/>
  <c r="T1125" i="3"/>
  <c r="T1126" i="3"/>
  <c r="T1127" i="3"/>
  <c r="T1128" i="3"/>
  <c r="T1129" i="3"/>
  <c r="T1130" i="3"/>
  <c r="T1131" i="3"/>
  <c r="T1132" i="3"/>
  <c r="T1133" i="3"/>
  <c r="T1134" i="3"/>
  <c r="T1135" i="3"/>
  <c r="T1136" i="3"/>
  <c r="T1137" i="3"/>
  <c r="T1138" i="3"/>
  <c r="T1139" i="3"/>
  <c r="T1140" i="3"/>
  <c r="T1141" i="3"/>
  <c r="T1142" i="3"/>
  <c r="T1143" i="3"/>
  <c r="T1144" i="3"/>
  <c r="T1145" i="3"/>
  <c r="T1146" i="3"/>
  <c r="T1147" i="3"/>
  <c r="T1148" i="3"/>
  <c r="T1149" i="3"/>
  <c r="T1150" i="3"/>
  <c r="T1151" i="3"/>
  <c r="T1152" i="3"/>
  <c r="T1153" i="3"/>
  <c r="T1154" i="3"/>
  <c r="T1155" i="3"/>
  <c r="T1156" i="3"/>
  <c r="T1157" i="3"/>
  <c r="T1158" i="3"/>
  <c r="T1159" i="3"/>
  <c r="T1160" i="3"/>
  <c r="T1161" i="3"/>
  <c r="T1162" i="3"/>
  <c r="T1163" i="3"/>
  <c r="T1164" i="3"/>
  <c r="T1165" i="3"/>
  <c r="T1166" i="3"/>
  <c r="T1167" i="3"/>
  <c r="T1168" i="3"/>
  <c r="T1169" i="3"/>
  <c r="T1170" i="3"/>
  <c r="T1171" i="3"/>
  <c r="T1172" i="3"/>
  <c r="T1173" i="3"/>
  <c r="T1174" i="3"/>
  <c r="T1175" i="3"/>
  <c r="T1176" i="3"/>
  <c r="T1177" i="3"/>
  <c r="T1178" i="3"/>
  <c r="T1179" i="3"/>
  <c r="T1180" i="3"/>
  <c r="T1181" i="3"/>
  <c r="T1182" i="3"/>
  <c r="T1183" i="3"/>
  <c r="T1184" i="3"/>
  <c r="T1185" i="3"/>
  <c r="T1186" i="3"/>
  <c r="T1187" i="3"/>
  <c r="T1188" i="3"/>
  <c r="T1189" i="3"/>
  <c r="T1190" i="3"/>
  <c r="T1191" i="3"/>
  <c r="T1192" i="3"/>
  <c r="T1193" i="3"/>
  <c r="T1194" i="3"/>
  <c r="T1195" i="3"/>
  <c r="T1196" i="3"/>
  <c r="T1197" i="3"/>
  <c r="T1198" i="3"/>
  <c r="T1199" i="3"/>
  <c r="T1200" i="3"/>
  <c r="T1201" i="3"/>
  <c r="T1202" i="3"/>
  <c r="T1203" i="3"/>
  <c r="T1204" i="3"/>
  <c r="T1205" i="3"/>
  <c r="T1206" i="3"/>
  <c r="T1207" i="3"/>
  <c r="T1208" i="3"/>
  <c r="T1209" i="3"/>
  <c r="T1210" i="3"/>
  <c r="T1211" i="3"/>
  <c r="T1212" i="3"/>
  <c r="T1213" i="3"/>
  <c r="T1214" i="3"/>
  <c r="T1215" i="3"/>
  <c r="T1216" i="3"/>
  <c r="T1217" i="3"/>
  <c r="T1218" i="3"/>
  <c r="T1219" i="3"/>
  <c r="T1220" i="3"/>
  <c r="T1221" i="3"/>
  <c r="T1222" i="3"/>
  <c r="T1223" i="3"/>
  <c r="T1224" i="3"/>
  <c r="T1225" i="3"/>
  <c r="T1226" i="3"/>
  <c r="T1227" i="3"/>
  <c r="T1228" i="3"/>
  <c r="T1229" i="3"/>
  <c r="T1230" i="3"/>
  <c r="T1231" i="3"/>
  <c r="T1232" i="3"/>
  <c r="T1233" i="3"/>
  <c r="T1234" i="3"/>
  <c r="T1235" i="3"/>
  <c r="T1236" i="3"/>
  <c r="T1237" i="3"/>
  <c r="T1238" i="3"/>
  <c r="T1239" i="3"/>
  <c r="T1240" i="3"/>
  <c r="T1241" i="3"/>
  <c r="T1242" i="3"/>
  <c r="T1243" i="3"/>
  <c r="T1244" i="3"/>
  <c r="T1245" i="3"/>
  <c r="T1246" i="3"/>
  <c r="T1247" i="3"/>
  <c r="T1248" i="3"/>
  <c r="T1249" i="3"/>
  <c r="T1250" i="3"/>
  <c r="T1251" i="3"/>
  <c r="T1252" i="3"/>
  <c r="T1253" i="3"/>
  <c r="T1254" i="3"/>
  <c r="T1255" i="3"/>
  <c r="T1256" i="3"/>
  <c r="T1257" i="3"/>
  <c r="T1258" i="3"/>
  <c r="T1259" i="3"/>
  <c r="T1260" i="3"/>
  <c r="T1261" i="3"/>
  <c r="T1262" i="3"/>
  <c r="T1263" i="3"/>
  <c r="T1264" i="3"/>
  <c r="T1265" i="3"/>
  <c r="T1266" i="3"/>
  <c r="T1267" i="3"/>
  <c r="T1268" i="3"/>
  <c r="T1269" i="3"/>
  <c r="T1270" i="3"/>
  <c r="T1271" i="3"/>
  <c r="T1272" i="3"/>
  <c r="T1273" i="3"/>
  <c r="T1274" i="3"/>
  <c r="T1275" i="3"/>
  <c r="T1276" i="3"/>
  <c r="T1277" i="3"/>
  <c r="T1278" i="3"/>
  <c r="T1279" i="3"/>
  <c r="T1280" i="3"/>
  <c r="T1281" i="3"/>
  <c r="T1282" i="3"/>
  <c r="T1283" i="3"/>
  <c r="T1284" i="3"/>
  <c r="T1285" i="3"/>
  <c r="T1286" i="3"/>
  <c r="T1287" i="3"/>
  <c r="T1288" i="3"/>
  <c r="T1289" i="3"/>
  <c r="T1290" i="3"/>
  <c r="T1291" i="3"/>
  <c r="T1292" i="3"/>
  <c r="T1293" i="3"/>
  <c r="T1294" i="3"/>
  <c r="T1295" i="3"/>
  <c r="T1296" i="3"/>
  <c r="T1297" i="3"/>
  <c r="T1298" i="3"/>
  <c r="T1299" i="3"/>
  <c r="T1300" i="3"/>
  <c r="T1301" i="3"/>
  <c r="T1302" i="3"/>
  <c r="T1303" i="3"/>
  <c r="T1304" i="3"/>
  <c r="T1305" i="3"/>
  <c r="T1306" i="3"/>
  <c r="T1307" i="3"/>
  <c r="T1308" i="3"/>
  <c r="T1309" i="3"/>
  <c r="T1310" i="3"/>
  <c r="T1311" i="3"/>
  <c r="T1312" i="3"/>
  <c r="T1313" i="3"/>
  <c r="T1314" i="3"/>
  <c r="T1315" i="3"/>
  <c r="T1316" i="3"/>
  <c r="T1317" i="3"/>
  <c r="T1318" i="3"/>
  <c r="T1319" i="3"/>
  <c r="T1320" i="3"/>
  <c r="T1321" i="3"/>
  <c r="T1322" i="3"/>
  <c r="T1323" i="3"/>
  <c r="T1324" i="3"/>
  <c r="T1325" i="3"/>
  <c r="T1326" i="3"/>
  <c r="T1327" i="3"/>
  <c r="T1328" i="3"/>
  <c r="T1329" i="3"/>
  <c r="T1330" i="3"/>
  <c r="T1331" i="3"/>
  <c r="T1332" i="3"/>
  <c r="T1333" i="3"/>
  <c r="T1334" i="3"/>
  <c r="T1335" i="3"/>
  <c r="T1336" i="3"/>
  <c r="T1337" i="3"/>
  <c r="T1338" i="3"/>
  <c r="T1339" i="3"/>
  <c r="T1340" i="3"/>
  <c r="T1341" i="3"/>
  <c r="T1342" i="3"/>
  <c r="T1343" i="3"/>
  <c r="T1344" i="3"/>
  <c r="T1345" i="3"/>
  <c r="T1346" i="3"/>
  <c r="T1347" i="3"/>
  <c r="T1348" i="3"/>
  <c r="T1349" i="3"/>
  <c r="T1350" i="3"/>
  <c r="T1351" i="3"/>
  <c r="T1352" i="3"/>
  <c r="T1353" i="3"/>
  <c r="T1354" i="3"/>
  <c r="T1355" i="3"/>
  <c r="T1356" i="3"/>
  <c r="T1357" i="3"/>
  <c r="T1358" i="3"/>
  <c r="T1359" i="3"/>
  <c r="T1360" i="3"/>
  <c r="T1361" i="3"/>
  <c r="T1362" i="3"/>
  <c r="T1363" i="3"/>
  <c r="T1364" i="3"/>
  <c r="T1365" i="3"/>
  <c r="T1366" i="3"/>
  <c r="T1367" i="3"/>
  <c r="T1368" i="3"/>
  <c r="T1369" i="3"/>
  <c r="T1370" i="3"/>
  <c r="T1371" i="3"/>
  <c r="T1372" i="3"/>
  <c r="T1373" i="3"/>
  <c r="T1374" i="3"/>
  <c r="T1375" i="3"/>
  <c r="T1376" i="3"/>
  <c r="T1377" i="3"/>
  <c r="T1378" i="3"/>
  <c r="T1379" i="3"/>
  <c r="T1380" i="3"/>
  <c r="T1381" i="3"/>
  <c r="T1382" i="3"/>
  <c r="T1383" i="3"/>
  <c r="T1384" i="3"/>
  <c r="T1385" i="3"/>
  <c r="T1386" i="3"/>
  <c r="T1387" i="3"/>
  <c r="T1388" i="3"/>
  <c r="T1389" i="3"/>
  <c r="T1390" i="3"/>
  <c r="T1391" i="3"/>
  <c r="T1392" i="3"/>
  <c r="T1393" i="3"/>
  <c r="T1394" i="3"/>
  <c r="T1395" i="3"/>
  <c r="T1396" i="3"/>
  <c r="T1397" i="3"/>
  <c r="T1398" i="3"/>
  <c r="T1399" i="3"/>
  <c r="T1400" i="3"/>
  <c r="T1401" i="3"/>
  <c r="T1402" i="3"/>
  <c r="T1403" i="3"/>
  <c r="T1404" i="3"/>
  <c r="T1405" i="3"/>
  <c r="T1406" i="3"/>
  <c r="T1407" i="3"/>
  <c r="T1408" i="3"/>
  <c r="T1409" i="3"/>
  <c r="T1410" i="3"/>
  <c r="T1411" i="3"/>
  <c r="T1412" i="3"/>
  <c r="T1413" i="3"/>
  <c r="T1414" i="3"/>
  <c r="T1415" i="3"/>
  <c r="T1416" i="3"/>
  <c r="T1417" i="3"/>
  <c r="T1418" i="3"/>
  <c r="T1419" i="3"/>
  <c r="T1420" i="3"/>
  <c r="T1421" i="3"/>
  <c r="T1422" i="3"/>
  <c r="T1423" i="3"/>
  <c r="T1424" i="3"/>
  <c r="T1425" i="3"/>
  <c r="T1426" i="3"/>
  <c r="T1427" i="3"/>
  <c r="T1428" i="3"/>
  <c r="T1429" i="3"/>
  <c r="T1430" i="3"/>
  <c r="T1431" i="3"/>
  <c r="T1432" i="3"/>
  <c r="T1433" i="3"/>
  <c r="T1434" i="3"/>
  <c r="T1435" i="3"/>
  <c r="T1436" i="3"/>
  <c r="T1437" i="3"/>
  <c r="T1438" i="3"/>
  <c r="T1439" i="3"/>
  <c r="T1440" i="3"/>
  <c r="T1441" i="3"/>
  <c r="T1442" i="3"/>
  <c r="T1443" i="3"/>
  <c r="T1444" i="3"/>
  <c r="T1445" i="3"/>
  <c r="T1446" i="3"/>
  <c r="T1447" i="3"/>
  <c r="T1448" i="3"/>
  <c r="T1449" i="3"/>
  <c r="T1450" i="3"/>
  <c r="T1451" i="3"/>
  <c r="T1452" i="3"/>
  <c r="T1453" i="3"/>
  <c r="T1454" i="3"/>
  <c r="T1455" i="3"/>
  <c r="T1456" i="3"/>
  <c r="T1457" i="3"/>
  <c r="T1458" i="3"/>
  <c r="T1459" i="3"/>
  <c r="T1460" i="3"/>
  <c r="T1461" i="3"/>
  <c r="T1462" i="3"/>
  <c r="T1463" i="3"/>
  <c r="T1464" i="3"/>
  <c r="T1465" i="3"/>
  <c r="T1466" i="3"/>
  <c r="T1467" i="3"/>
  <c r="T1468" i="3"/>
  <c r="T1469" i="3"/>
  <c r="T1470" i="3"/>
  <c r="T1471" i="3"/>
  <c r="T1472" i="3"/>
  <c r="T1473" i="3"/>
  <c r="T1474" i="3"/>
  <c r="T1475" i="3"/>
  <c r="T1476" i="3"/>
  <c r="T1477" i="3"/>
  <c r="T1478" i="3"/>
  <c r="T1479" i="3"/>
  <c r="T1480" i="3"/>
  <c r="T1481" i="3"/>
  <c r="T1482" i="3"/>
  <c r="T1483" i="3"/>
  <c r="T1484" i="3"/>
  <c r="T1485" i="3"/>
  <c r="T1486" i="3"/>
  <c r="T1487" i="3"/>
  <c r="T1488" i="3"/>
  <c r="T1489" i="3"/>
  <c r="T1490" i="3"/>
  <c r="T1491" i="3"/>
  <c r="T1492" i="3"/>
  <c r="T1493" i="3"/>
  <c r="T1494" i="3"/>
  <c r="T1495" i="3"/>
  <c r="T1496" i="3"/>
  <c r="T1497" i="3"/>
  <c r="T1498" i="3"/>
  <c r="T1499" i="3"/>
  <c r="T1500" i="3"/>
  <c r="T1501" i="3"/>
  <c r="T1502" i="3"/>
  <c r="T1503" i="3"/>
  <c r="T1504" i="3"/>
  <c r="T1505" i="3"/>
  <c r="T1506" i="3"/>
  <c r="T1507" i="3"/>
  <c r="T1508" i="3"/>
  <c r="T1509" i="3"/>
  <c r="T1510" i="3"/>
  <c r="T1511" i="3"/>
  <c r="T1512" i="3"/>
  <c r="T1513" i="3"/>
  <c r="T1514" i="3"/>
  <c r="T1515" i="3"/>
  <c r="T1516" i="3"/>
  <c r="T1517" i="3"/>
  <c r="T1518" i="3"/>
  <c r="T1519" i="3"/>
  <c r="T1520" i="3"/>
  <c r="T1521" i="3"/>
  <c r="T1522" i="3"/>
  <c r="T1523" i="3"/>
  <c r="T1524" i="3"/>
  <c r="T1525" i="3"/>
  <c r="T1526" i="3"/>
  <c r="T1527" i="3"/>
  <c r="T1528" i="3"/>
  <c r="T1529" i="3"/>
  <c r="T1530" i="3"/>
  <c r="T1531" i="3"/>
  <c r="T1532" i="3"/>
  <c r="T1533" i="3"/>
  <c r="T1534" i="3"/>
  <c r="T1535" i="3"/>
  <c r="T1536" i="3"/>
  <c r="T1537" i="3"/>
  <c r="T1538" i="3"/>
  <c r="T1539" i="3"/>
  <c r="T1540" i="3"/>
  <c r="T1541" i="3"/>
  <c r="T1542" i="3"/>
  <c r="T1543" i="3"/>
  <c r="T1544" i="3"/>
  <c r="T1545" i="3"/>
  <c r="T1546" i="3"/>
  <c r="T1547" i="3"/>
  <c r="T1548" i="3"/>
  <c r="T1549" i="3"/>
  <c r="T1550" i="3"/>
  <c r="T1551" i="3"/>
  <c r="T1552" i="3"/>
  <c r="T1553" i="3"/>
  <c r="T1554" i="3"/>
  <c r="T1555" i="3"/>
  <c r="T1556" i="3"/>
  <c r="T1557"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U379" i="3"/>
  <c r="U380" i="3"/>
  <c r="U381" i="3"/>
  <c r="U382" i="3"/>
  <c r="U383" i="3"/>
  <c r="U384" i="3"/>
  <c r="U385" i="3"/>
  <c r="U386" i="3"/>
  <c r="U387" i="3"/>
  <c r="U388" i="3"/>
  <c r="U389" i="3"/>
  <c r="U390" i="3"/>
  <c r="U391" i="3"/>
  <c r="U392" i="3"/>
  <c r="U393" i="3"/>
  <c r="U394" i="3"/>
  <c r="U395" i="3"/>
  <c r="U396" i="3"/>
  <c r="U397" i="3"/>
  <c r="U398" i="3"/>
  <c r="U399" i="3"/>
  <c r="U400" i="3"/>
  <c r="U401" i="3"/>
  <c r="U402" i="3"/>
  <c r="U403" i="3"/>
  <c r="U404" i="3"/>
  <c r="U405" i="3"/>
  <c r="U406" i="3"/>
  <c r="U407" i="3"/>
  <c r="U408" i="3"/>
  <c r="U409" i="3"/>
  <c r="U410" i="3"/>
  <c r="U411" i="3"/>
  <c r="U412" i="3"/>
  <c r="U413" i="3"/>
  <c r="U414" i="3"/>
  <c r="U415" i="3"/>
  <c r="U416" i="3"/>
  <c r="U417" i="3"/>
  <c r="U418" i="3"/>
  <c r="U419" i="3"/>
  <c r="U420" i="3"/>
  <c r="U421" i="3"/>
  <c r="U422" i="3"/>
  <c r="U423" i="3"/>
  <c r="U424" i="3"/>
  <c r="U425" i="3"/>
  <c r="U426" i="3"/>
  <c r="U427" i="3"/>
  <c r="U428" i="3"/>
  <c r="U429" i="3"/>
  <c r="U430" i="3"/>
  <c r="U431" i="3"/>
  <c r="U432" i="3"/>
  <c r="U433" i="3"/>
  <c r="U434" i="3"/>
  <c r="U435" i="3"/>
  <c r="U436" i="3"/>
  <c r="U437" i="3"/>
  <c r="U438" i="3"/>
  <c r="U439" i="3"/>
  <c r="U440" i="3"/>
  <c r="U441" i="3"/>
  <c r="U442" i="3"/>
  <c r="U443" i="3"/>
  <c r="U444" i="3"/>
  <c r="U445" i="3"/>
  <c r="U446" i="3"/>
  <c r="U447" i="3"/>
  <c r="U448" i="3"/>
  <c r="U449" i="3"/>
  <c r="U450" i="3"/>
  <c r="U451" i="3"/>
  <c r="U452" i="3"/>
  <c r="U453" i="3"/>
  <c r="U454" i="3"/>
  <c r="U455" i="3"/>
  <c r="U456" i="3"/>
  <c r="U457" i="3"/>
  <c r="U458" i="3"/>
  <c r="U459" i="3"/>
  <c r="U460" i="3"/>
  <c r="U461" i="3"/>
  <c r="U462" i="3"/>
  <c r="U463" i="3"/>
  <c r="U464" i="3"/>
  <c r="U465" i="3"/>
  <c r="U466" i="3"/>
  <c r="U467" i="3"/>
  <c r="U468" i="3"/>
  <c r="U469" i="3"/>
  <c r="U470" i="3"/>
  <c r="U471" i="3"/>
  <c r="U472" i="3"/>
  <c r="U473" i="3"/>
  <c r="U474" i="3"/>
  <c r="U475" i="3"/>
  <c r="U476" i="3"/>
  <c r="U477" i="3"/>
  <c r="U478" i="3"/>
  <c r="U479" i="3"/>
  <c r="U480" i="3"/>
  <c r="U481" i="3"/>
  <c r="U482" i="3"/>
  <c r="U483" i="3"/>
  <c r="U484" i="3"/>
  <c r="U485" i="3"/>
  <c r="U486" i="3"/>
  <c r="U487" i="3"/>
  <c r="U488" i="3"/>
  <c r="U489" i="3"/>
  <c r="U490" i="3"/>
  <c r="U491" i="3"/>
  <c r="U492" i="3"/>
  <c r="U493" i="3"/>
  <c r="U494" i="3"/>
  <c r="U495" i="3"/>
  <c r="U496" i="3"/>
  <c r="U497" i="3"/>
  <c r="U498" i="3"/>
  <c r="U499" i="3"/>
  <c r="U500" i="3"/>
  <c r="U501" i="3"/>
  <c r="U502" i="3"/>
  <c r="U503" i="3"/>
  <c r="U504" i="3"/>
  <c r="U505" i="3"/>
  <c r="U506" i="3"/>
  <c r="U507" i="3"/>
  <c r="U508" i="3"/>
  <c r="U509" i="3"/>
  <c r="U510" i="3"/>
  <c r="U511" i="3"/>
  <c r="U512" i="3"/>
  <c r="U513" i="3"/>
  <c r="U514" i="3"/>
  <c r="U515" i="3"/>
  <c r="U516" i="3"/>
  <c r="U517" i="3"/>
  <c r="U518" i="3"/>
  <c r="U519" i="3"/>
  <c r="U520" i="3"/>
  <c r="U521" i="3"/>
  <c r="U522" i="3"/>
  <c r="U523" i="3"/>
  <c r="U524" i="3"/>
  <c r="U525" i="3"/>
  <c r="U526" i="3"/>
  <c r="U527" i="3"/>
  <c r="U528" i="3"/>
  <c r="U529" i="3"/>
  <c r="U530" i="3"/>
  <c r="U531" i="3"/>
  <c r="U532" i="3"/>
  <c r="U533" i="3"/>
  <c r="U534" i="3"/>
  <c r="U535" i="3"/>
  <c r="U536" i="3"/>
  <c r="U537" i="3"/>
  <c r="U538" i="3"/>
  <c r="U539" i="3"/>
  <c r="U540" i="3"/>
  <c r="U541" i="3"/>
  <c r="U542" i="3"/>
  <c r="U543" i="3"/>
  <c r="U544" i="3"/>
  <c r="U545" i="3"/>
  <c r="U546" i="3"/>
  <c r="U547" i="3"/>
  <c r="U548" i="3"/>
  <c r="U549" i="3"/>
  <c r="U550" i="3"/>
  <c r="U551" i="3"/>
  <c r="U552" i="3"/>
  <c r="U553" i="3"/>
  <c r="U554" i="3"/>
  <c r="U555" i="3"/>
  <c r="U556" i="3"/>
  <c r="U557" i="3"/>
  <c r="U558" i="3"/>
  <c r="U559" i="3"/>
  <c r="U560" i="3"/>
  <c r="U561" i="3"/>
  <c r="U562" i="3"/>
  <c r="U563" i="3"/>
  <c r="U564" i="3"/>
  <c r="U565" i="3"/>
  <c r="U566" i="3"/>
  <c r="U567" i="3"/>
  <c r="U568" i="3"/>
  <c r="U569" i="3"/>
  <c r="U570" i="3"/>
  <c r="U571" i="3"/>
  <c r="U572" i="3"/>
  <c r="U573" i="3"/>
  <c r="U574" i="3"/>
  <c r="U575" i="3"/>
  <c r="U576" i="3"/>
  <c r="U577" i="3"/>
  <c r="U578" i="3"/>
  <c r="U579" i="3"/>
  <c r="U580" i="3"/>
  <c r="U581" i="3"/>
  <c r="U582" i="3"/>
  <c r="U583" i="3"/>
  <c r="U584" i="3"/>
  <c r="U585" i="3"/>
  <c r="U586" i="3"/>
  <c r="U587" i="3"/>
  <c r="U588" i="3"/>
  <c r="U589" i="3"/>
  <c r="U590" i="3"/>
  <c r="U591" i="3"/>
  <c r="U592" i="3"/>
  <c r="U593" i="3"/>
  <c r="U594" i="3"/>
  <c r="U595" i="3"/>
  <c r="U596" i="3"/>
  <c r="U597" i="3"/>
  <c r="U598" i="3"/>
  <c r="U599" i="3"/>
  <c r="U600" i="3"/>
  <c r="U601" i="3"/>
  <c r="U602" i="3"/>
  <c r="U603" i="3"/>
  <c r="U604" i="3"/>
  <c r="U605" i="3"/>
  <c r="U606" i="3"/>
  <c r="U607" i="3"/>
  <c r="U608" i="3"/>
  <c r="U609" i="3"/>
  <c r="U610" i="3"/>
  <c r="U611" i="3"/>
  <c r="U612" i="3"/>
  <c r="U613" i="3"/>
  <c r="U614" i="3"/>
  <c r="U615" i="3"/>
  <c r="U616" i="3"/>
  <c r="U617" i="3"/>
  <c r="U618" i="3"/>
  <c r="U619" i="3"/>
  <c r="U620" i="3"/>
  <c r="U621" i="3"/>
  <c r="U622" i="3"/>
  <c r="U623" i="3"/>
  <c r="U624" i="3"/>
  <c r="U625" i="3"/>
  <c r="U626" i="3"/>
  <c r="U627" i="3"/>
  <c r="U628" i="3"/>
  <c r="U629" i="3"/>
  <c r="U630" i="3"/>
  <c r="U631" i="3"/>
  <c r="U632" i="3"/>
  <c r="U633" i="3"/>
  <c r="U634" i="3"/>
  <c r="U635" i="3"/>
  <c r="U636" i="3"/>
  <c r="U637" i="3"/>
  <c r="U638" i="3"/>
  <c r="U639" i="3"/>
  <c r="U640" i="3"/>
  <c r="U641" i="3"/>
  <c r="U642" i="3"/>
  <c r="U643" i="3"/>
  <c r="U644" i="3"/>
  <c r="U645" i="3"/>
  <c r="U646" i="3"/>
  <c r="U647" i="3"/>
  <c r="U648" i="3"/>
  <c r="U649" i="3"/>
  <c r="U650" i="3"/>
  <c r="U651" i="3"/>
  <c r="U652" i="3"/>
  <c r="U653" i="3"/>
  <c r="U654" i="3"/>
  <c r="U655" i="3"/>
  <c r="U656" i="3"/>
  <c r="U657" i="3"/>
  <c r="U658" i="3"/>
  <c r="U659" i="3"/>
  <c r="U660" i="3"/>
  <c r="U661" i="3"/>
  <c r="U662" i="3"/>
  <c r="U663" i="3"/>
  <c r="U664" i="3"/>
  <c r="U665" i="3"/>
  <c r="U666" i="3"/>
  <c r="U667" i="3"/>
  <c r="U668" i="3"/>
  <c r="U669" i="3"/>
  <c r="U670" i="3"/>
  <c r="U671" i="3"/>
  <c r="U672" i="3"/>
  <c r="U673" i="3"/>
  <c r="U674" i="3"/>
  <c r="U675" i="3"/>
  <c r="U676" i="3"/>
  <c r="U677" i="3"/>
  <c r="U678" i="3"/>
  <c r="U679" i="3"/>
  <c r="U680" i="3"/>
  <c r="U681" i="3"/>
  <c r="U682" i="3"/>
  <c r="U683" i="3"/>
  <c r="U684" i="3"/>
  <c r="U685" i="3"/>
  <c r="U686" i="3"/>
  <c r="U687" i="3"/>
  <c r="U688" i="3"/>
  <c r="U689" i="3"/>
  <c r="U690" i="3"/>
  <c r="U691" i="3"/>
  <c r="U692" i="3"/>
  <c r="U693" i="3"/>
  <c r="U694" i="3"/>
  <c r="U695" i="3"/>
  <c r="U696" i="3"/>
  <c r="U697" i="3"/>
  <c r="U698" i="3"/>
  <c r="U699" i="3"/>
  <c r="U700" i="3"/>
  <c r="U701" i="3"/>
  <c r="U702" i="3"/>
  <c r="U703" i="3"/>
  <c r="U704" i="3"/>
  <c r="U705" i="3"/>
  <c r="U706" i="3"/>
  <c r="U707" i="3"/>
  <c r="U708" i="3"/>
  <c r="U709" i="3"/>
  <c r="U710" i="3"/>
  <c r="U711" i="3"/>
  <c r="U712" i="3"/>
  <c r="U713" i="3"/>
  <c r="U714" i="3"/>
  <c r="U715" i="3"/>
  <c r="U716" i="3"/>
  <c r="U717" i="3"/>
  <c r="U718" i="3"/>
  <c r="U719" i="3"/>
  <c r="U720" i="3"/>
  <c r="U721" i="3"/>
  <c r="U722" i="3"/>
  <c r="U723" i="3"/>
  <c r="U724" i="3"/>
  <c r="U725" i="3"/>
  <c r="U726" i="3"/>
  <c r="U727" i="3"/>
  <c r="U728" i="3"/>
  <c r="U729" i="3"/>
  <c r="U730" i="3"/>
  <c r="U731" i="3"/>
  <c r="U732" i="3"/>
  <c r="U733" i="3"/>
  <c r="U734" i="3"/>
  <c r="U735" i="3"/>
  <c r="U736" i="3"/>
  <c r="U737" i="3"/>
  <c r="U738" i="3"/>
  <c r="U739" i="3"/>
  <c r="U740" i="3"/>
  <c r="U741" i="3"/>
  <c r="U742" i="3"/>
  <c r="U743" i="3"/>
  <c r="U744" i="3"/>
  <c r="U745" i="3"/>
  <c r="U746" i="3"/>
  <c r="U747" i="3"/>
  <c r="U748" i="3"/>
  <c r="U749" i="3"/>
  <c r="U750" i="3"/>
  <c r="U751" i="3"/>
  <c r="U752" i="3"/>
  <c r="U753" i="3"/>
  <c r="U754" i="3"/>
  <c r="U755" i="3"/>
  <c r="U756" i="3"/>
  <c r="U757" i="3"/>
  <c r="U758" i="3"/>
  <c r="U759" i="3"/>
  <c r="U760" i="3"/>
  <c r="U761" i="3"/>
  <c r="U762" i="3"/>
  <c r="U763" i="3"/>
  <c r="U764" i="3"/>
  <c r="U765" i="3"/>
  <c r="U766" i="3"/>
  <c r="U767" i="3"/>
  <c r="U768" i="3"/>
  <c r="U769" i="3"/>
  <c r="U770" i="3"/>
  <c r="U771" i="3"/>
  <c r="U772" i="3"/>
  <c r="U773" i="3"/>
  <c r="U774" i="3"/>
  <c r="U775" i="3"/>
  <c r="U776" i="3"/>
  <c r="U777" i="3"/>
  <c r="U778" i="3"/>
  <c r="U779" i="3"/>
  <c r="U780" i="3"/>
  <c r="U781" i="3"/>
  <c r="U782" i="3"/>
  <c r="U783" i="3"/>
  <c r="U784" i="3"/>
  <c r="U785" i="3"/>
  <c r="U786" i="3"/>
  <c r="U787" i="3"/>
  <c r="U788" i="3"/>
  <c r="U789" i="3"/>
  <c r="U790" i="3"/>
  <c r="U791" i="3"/>
  <c r="U792" i="3"/>
  <c r="U793" i="3"/>
  <c r="U794" i="3"/>
  <c r="U795" i="3"/>
  <c r="U796" i="3"/>
  <c r="U797" i="3"/>
  <c r="U798" i="3"/>
  <c r="U799" i="3"/>
  <c r="U800" i="3"/>
  <c r="U801" i="3"/>
  <c r="U802" i="3"/>
  <c r="U803" i="3"/>
  <c r="U804" i="3"/>
  <c r="U805" i="3"/>
  <c r="U806" i="3"/>
  <c r="U807" i="3"/>
  <c r="U808" i="3"/>
  <c r="U809" i="3"/>
  <c r="U810" i="3"/>
  <c r="U811" i="3"/>
  <c r="U812" i="3"/>
  <c r="U813" i="3"/>
  <c r="U814" i="3"/>
  <c r="U815" i="3"/>
  <c r="U816" i="3"/>
  <c r="U817" i="3"/>
  <c r="U818" i="3"/>
  <c r="U819" i="3"/>
  <c r="U820" i="3"/>
  <c r="U821" i="3"/>
  <c r="U822" i="3"/>
  <c r="U823" i="3"/>
  <c r="U824" i="3"/>
  <c r="U825" i="3"/>
  <c r="U826" i="3"/>
  <c r="U827" i="3"/>
  <c r="U828" i="3"/>
  <c r="U829" i="3"/>
  <c r="U830" i="3"/>
  <c r="U831" i="3"/>
  <c r="U832" i="3"/>
  <c r="U833" i="3"/>
  <c r="U834" i="3"/>
  <c r="U835" i="3"/>
  <c r="U836" i="3"/>
  <c r="U837" i="3"/>
  <c r="U838" i="3"/>
  <c r="U839" i="3"/>
  <c r="U840" i="3"/>
  <c r="U841" i="3"/>
  <c r="U842" i="3"/>
  <c r="U843" i="3"/>
  <c r="U844" i="3"/>
  <c r="U845" i="3"/>
  <c r="U846" i="3"/>
  <c r="U847" i="3"/>
  <c r="U848" i="3"/>
  <c r="U849" i="3"/>
  <c r="U850" i="3"/>
  <c r="U851" i="3"/>
  <c r="U852" i="3"/>
  <c r="U853" i="3"/>
  <c r="U854" i="3"/>
  <c r="U855" i="3"/>
  <c r="U856" i="3"/>
  <c r="U857" i="3"/>
  <c r="U858" i="3"/>
  <c r="U859" i="3"/>
  <c r="U860" i="3"/>
  <c r="U861" i="3"/>
  <c r="U862" i="3"/>
  <c r="U863" i="3"/>
  <c r="U864" i="3"/>
  <c r="U865" i="3"/>
  <c r="U866" i="3"/>
  <c r="U867" i="3"/>
  <c r="U868" i="3"/>
  <c r="U869" i="3"/>
  <c r="U870" i="3"/>
  <c r="U871" i="3"/>
  <c r="U872" i="3"/>
  <c r="U873" i="3"/>
  <c r="U874" i="3"/>
  <c r="U875" i="3"/>
  <c r="U876" i="3"/>
  <c r="U877" i="3"/>
  <c r="U878" i="3"/>
  <c r="U879" i="3"/>
  <c r="U880" i="3"/>
  <c r="U881" i="3"/>
  <c r="U882" i="3"/>
  <c r="U883" i="3"/>
  <c r="U884" i="3"/>
  <c r="U885" i="3"/>
  <c r="U886" i="3"/>
  <c r="U887" i="3"/>
  <c r="U888" i="3"/>
  <c r="U889" i="3"/>
  <c r="U890" i="3"/>
  <c r="U891" i="3"/>
  <c r="U892" i="3"/>
  <c r="U893" i="3"/>
  <c r="U894" i="3"/>
  <c r="U895" i="3"/>
  <c r="U896" i="3"/>
  <c r="U897" i="3"/>
  <c r="U898" i="3"/>
  <c r="U899" i="3"/>
  <c r="U900" i="3"/>
  <c r="U901" i="3"/>
  <c r="U902" i="3"/>
  <c r="U903" i="3"/>
  <c r="U904" i="3"/>
  <c r="U905" i="3"/>
  <c r="U906" i="3"/>
  <c r="U907" i="3"/>
  <c r="U908" i="3"/>
  <c r="U909" i="3"/>
  <c r="U910" i="3"/>
  <c r="U911" i="3"/>
  <c r="U912" i="3"/>
  <c r="U913" i="3"/>
  <c r="U914" i="3"/>
  <c r="U915" i="3"/>
  <c r="U916" i="3"/>
  <c r="U917" i="3"/>
  <c r="U918" i="3"/>
  <c r="U919" i="3"/>
  <c r="U920" i="3"/>
  <c r="U921" i="3"/>
  <c r="U922" i="3"/>
  <c r="U923" i="3"/>
  <c r="U924" i="3"/>
  <c r="U925" i="3"/>
  <c r="U926" i="3"/>
  <c r="U927" i="3"/>
  <c r="U928" i="3"/>
  <c r="U929" i="3"/>
  <c r="U930" i="3"/>
  <c r="U931" i="3"/>
  <c r="U932" i="3"/>
  <c r="U933" i="3"/>
  <c r="U934" i="3"/>
  <c r="U935" i="3"/>
  <c r="U936" i="3"/>
  <c r="U937" i="3"/>
  <c r="U938" i="3"/>
  <c r="U939" i="3"/>
  <c r="U940" i="3"/>
  <c r="U941" i="3"/>
  <c r="U942" i="3"/>
  <c r="U943" i="3"/>
  <c r="U944" i="3"/>
  <c r="U945" i="3"/>
  <c r="U946" i="3"/>
  <c r="U947" i="3"/>
  <c r="U948" i="3"/>
  <c r="U949" i="3"/>
  <c r="U950" i="3"/>
  <c r="U951" i="3"/>
  <c r="U952" i="3"/>
  <c r="U953" i="3"/>
  <c r="U954" i="3"/>
  <c r="U955" i="3"/>
  <c r="U956" i="3"/>
  <c r="U957" i="3"/>
  <c r="U958" i="3"/>
  <c r="U959" i="3"/>
  <c r="U960" i="3"/>
  <c r="U961" i="3"/>
  <c r="U962" i="3"/>
  <c r="U963" i="3"/>
  <c r="U964" i="3"/>
  <c r="U965" i="3"/>
  <c r="U966" i="3"/>
  <c r="U967" i="3"/>
  <c r="U968" i="3"/>
  <c r="U969" i="3"/>
  <c r="U970" i="3"/>
  <c r="U971" i="3"/>
  <c r="U972" i="3"/>
  <c r="U973" i="3"/>
  <c r="U974" i="3"/>
  <c r="U975" i="3"/>
  <c r="U976" i="3"/>
  <c r="U977" i="3"/>
  <c r="U978" i="3"/>
  <c r="U979" i="3"/>
  <c r="U980" i="3"/>
  <c r="U981" i="3"/>
  <c r="U982" i="3"/>
  <c r="U983" i="3"/>
  <c r="U984" i="3"/>
  <c r="U985" i="3"/>
  <c r="U986" i="3"/>
  <c r="U987" i="3"/>
  <c r="U988" i="3"/>
  <c r="U989" i="3"/>
  <c r="U990" i="3"/>
  <c r="U991" i="3"/>
  <c r="U992" i="3"/>
  <c r="U993" i="3"/>
  <c r="U994" i="3"/>
  <c r="U995" i="3"/>
  <c r="U996" i="3"/>
  <c r="U997" i="3"/>
  <c r="U998" i="3"/>
  <c r="U999" i="3"/>
  <c r="U1000" i="3"/>
  <c r="U1001" i="3"/>
  <c r="U1002" i="3"/>
  <c r="U1003" i="3"/>
  <c r="U1004" i="3"/>
  <c r="U1005" i="3"/>
  <c r="U1006" i="3"/>
  <c r="U1007" i="3"/>
  <c r="U1008" i="3"/>
  <c r="U1009" i="3"/>
  <c r="U1010" i="3"/>
  <c r="U1011" i="3"/>
  <c r="U1012" i="3"/>
  <c r="U1013" i="3"/>
  <c r="U1014" i="3"/>
  <c r="U1015" i="3"/>
  <c r="U1016" i="3"/>
  <c r="U1017" i="3"/>
  <c r="U1018" i="3"/>
  <c r="U1019" i="3"/>
  <c r="U1020" i="3"/>
  <c r="U1021" i="3"/>
  <c r="U1022" i="3"/>
  <c r="U1023" i="3"/>
  <c r="U1024" i="3"/>
  <c r="U1025" i="3"/>
  <c r="U1026" i="3"/>
  <c r="U1027" i="3"/>
  <c r="U1028" i="3"/>
  <c r="U1029" i="3"/>
  <c r="U1030" i="3"/>
  <c r="U1031" i="3"/>
  <c r="U1032" i="3"/>
  <c r="U1033" i="3"/>
  <c r="U1034" i="3"/>
  <c r="U1035" i="3"/>
  <c r="U1036" i="3"/>
  <c r="U1037" i="3"/>
  <c r="U1038" i="3"/>
  <c r="U1039" i="3"/>
  <c r="U1040" i="3"/>
  <c r="U1041" i="3"/>
  <c r="U1042" i="3"/>
  <c r="U1043" i="3"/>
  <c r="U1044" i="3"/>
  <c r="U1045" i="3"/>
  <c r="U1046" i="3"/>
  <c r="U1047" i="3"/>
  <c r="U1048" i="3"/>
  <c r="U1049" i="3"/>
  <c r="U1050" i="3"/>
  <c r="U1051" i="3"/>
  <c r="U1052" i="3"/>
  <c r="U1053" i="3"/>
  <c r="U1054" i="3"/>
  <c r="U1055" i="3"/>
  <c r="U1056" i="3"/>
  <c r="U1057" i="3"/>
  <c r="U1058" i="3"/>
  <c r="U1059" i="3"/>
  <c r="U1060" i="3"/>
  <c r="U1061" i="3"/>
  <c r="U1062" i="3"/>
  <c r="U1063" i="3"/>
  <c r="U1064" i="3"/>
  <c r="U1065" i="3"/>
  <c r="U1066" i="3"/>
  <c r="U1067" i="3"/>
  <c r="U1068" i="3"/>
  <c r="U1069" i="3"/>
  <c r="U1070" i="3"/>
  <c r="U1071" i="3"/>
  <c r="U1072" i="3"/>
  <c r="U1073" i="3"/>
  <c r="U1074" i="3"/>
  <c r="U1075" i="3"/>
  <c r="U1076" i="3"/>
  <c r="U1077" i="3"/>
  <c r="U1078" i="3"/>
  <c r="U1079" i="3"/>
  <c r="U1080" i="3"/>
  <c r="U1081" i="3"/>
  <c r="U1082" i="3"/>
  <c r="U1083" i="3"/>
  <c r="U1084" i="3"/>
  <c r="U1085" i="3"/>
  <c r="U1086" i="3"/>
  <c r="U1087" i="3"/>
  <c r="U1088" i="3"/>
  <c r="U1089" i="3"/>
  <c r="U1090" i="3"/>
  <c r="U1091" i="3"/>
  <c r="U1092" i="3"/>
  <c r="U1093" i="3"/>
  <c r="U1094" i="3"/>
  <c r="U1095" i="3"/>
  <c r="U1096" i="3"/>
  <c r="U1097" i="3"/>
  <c r="U1098" i="3"/>
  <c r="U1099" i="3"/>
  <c r="U1100" i="3"/>
  <c r="U1101" i="3"/>
  <c r="U1102" i="3"/>
  <c r="U1103" i="3"/>
  <c r="U1104" i="3"/>
  <c r="U1105" i="3"/>
  <c r="U1106" i="3"/>
  <c r="U1107" i="3"/>
  <c r="U1108" i="3"/>
  <c r="U1109" i="3"/>
  <c r="U1110" i="3"/>
  <c r="U1111" i="3"/>
  <c r="U1112" i="3"/>
  <c r="U1113" i="3"/>
  <c r="U1114" i="3"/>
  <c r="U1115" i="3"/>
  <c r="U1116" i="3"/>
  <c r="U1117" i="3"/>
  <c r="U1118" i="3"/>
  <c r="U1119" i="3"/>
  <c r="U1120" i="3"/>
  <c r="U1121" i="3"/>
  <c r="U1122" i="3"/>
  <c r="U1123" i="3"/>
  <c r="U1124" i="3"/>
  <c r="U1125" i="3"/>
  <c r="U1126" i="3"/>
  <c r="U1127" i="3"/>
  <c r="U1128" i="3"/>
  <c r="U1129" i="3"/>
  <c r="U1130" i="3"/>
  <c r="U1131" i="3"/>
  <c r="U1132" i="3"/>
  <c r="U1133" i="3"/>
  <c r="U1134" i="3"/>
  <c r="U1135" i="3"/>
  <c r="U1136" i="3"/>
  <c r="U1137" i="3"/>
  <c r="U1138" i="3"/>
  <c r="U1139" i="3"/>
  <c r="U1140" i="3"/>
  <c r="U1141" i="3"/>
  <c r="U1142" i="3"/>
  <c r="U1143" i="3"/>
  <c r="U1144" i="3"/>
  <c r="U1145" i="3"/>
  <c r="U1146" i="3"/>
  <c r="U1147" i="3"/>
  <c r="U1148" i="3"/>
  <c r="U1149" i="3"/>
  <c r="U1150" i="3"/>
  <c r="U1151" i="3"/>
  <c r="U1152" i="3"/>
  <c r="U1153" i="3"/>
  <c r="U1154" i="3"/>
  <c r="U1155" i="3"/>
  <c r="U1156" i="3"/>
  <c r="U1157" i="3"/>
  <c r="U1158" i="3"/>
  <c r="U1159" i="3"/>
  <c r="U1160" i="3"/>
  <c r="U1161" i="3"/>
  <c r="U1162" i="3"/>
  <c r="U1163" i="3"/>
  <c r="U1164" i="3"/>
  <c r="U1165" i="3"/>
  <c r="U1166" i="3"/>
  <c r="U1167" i="3"/>
  <c r="U1168" i="3"/>
  <c r="U1169" i="3"/>
  <c r="U1170" i="3"/>
  <c r="U1171" i="3"/>
  <c r="U1172" i="3"/>
  <c r="U1173" i="3"/>
  <c r="U1174" i="3"/>
  <c r="U1175" i="3"/>
  <c r="U1176" i="3"/>
  <c r="U1177" i="3"/>
  <c r="U1178" i="3"/>
  <c r="U1179" i="3"/>
  <c r="U1180" i="3"/>
  <c r="U1181" i="3"/>
  <c r="U1182" i="3"/>
  <c r="U1183" i="3"/>
  <c r="U1184" i="3"/>
  <c r="U1185" i="3"/>
  <c r="U1186" i="3"/>
  <c r="U1187" i="3"/>
  <c r="U1188" i="3"/>
  <c r="U1189" i="3"/>
  <c r="U1190" i="3"/>
  <c r="U1191" i="3"/>
  <c r="U1192" i="3"/>
  <c r="U1193" i="3"/>
  <c r="U1194" i="3"/>
  <c r="U1195" i="3"/>
  <c r="U1196" i="3"/>
  <c r="U1197" i="3"/>
  <c r="U1198" i="3"/>
  <c r="U1199" i="3"/>
  <c r="U1200" i="3"/>
  <c r="U1201" i="3"/>
  <c r="U1202" i="3"/>
  <c r="U1203" i="3"/>
  <c r="U1204" i="3"/>
  <c r="U1205" i="3"/>
  <c r="U1206" i="3"/>
  <c r="U1207" i="3"/>
  <c r="U1208" i="3"/>
  <c r="U1209" i="3"/>
  <c r="U1210" i="3"/>
  <c r="U1211" i="3"/>
  <c r="U1212" i="3"/>
  <c r="U1213" i="3"/>
  <c r="U1214" i="3"/>
  <c r="U1215" i="3"/>
  <c r="U1216" i="3"/>
  <c r="U1217" i="3"/>
  <c r="U1218" i="3"/>
  <c r="U1219" i="3"/>
  <c r="U1220" i="3"/>
  <c r="U1221" i="3"/>
  <c r="U1222" i="3"/>
  <c r="U1223" i="3"/>
  <c r="U1224" i="3"/>
  <c r="U1225" i="3"/>
  <c r="U1226" i="3"/>
  <c r="U1227" i="3"/>
  <c r="U1228" i="3"/>
  <c r="U1229" i="3"/>
  <c r="U1230" i="3"/>
  <c r="U1231" i="3"/>
  <c r="U1232" i="3"/>
  <c r="U1233" i="3"/>
  <c r="U1234" i="3"/>
  <c r="U1235" i="3"/>
  <c r="U1236" i="3"/>
  <c r="U1237" i="3"/>
  <c r="U1238" i="3"/>
  <c r="U1239" i="3"/>
  <c r="U1240" i="3"/>
  <c r="U1241" i="3"/>
  <c r="U1242" i="3"/>
  <c r="U1243" i="3"/>
  <c r="U1244" i="3"/>
  <c r="U1245" i="3"/>
  <c r="U1246" i="3"/>
  <c r="U1247" i="3"/>
  <c r="U1248" i="3"/>
  <c r="U1249" i="3"/>
  <c r="U1250" i="3"/>
  <c r="U1251" i="3"/>
  <c r="U1252" i="3"/>
  <c r="U1253" i="3"/>
  <c r="U1254" i="3"/>
  <c r="U1255" i="3"/>
  <c r="U1256" i="3"/>
  <c r="U1257" i="3"/>
  <c r="U1258" i="3"/>
  <c r="U1259" i="3"/>
  <c r="U1260" i="3"/>
  <c r="U1261" i="3"/>
  <c r="U1262" i="3"/>
  <c r="U1263" i="3"/>
  <c r="U1264" i="3"/>
  <c r="U1265" i="3"/>
  <c r="U1266" i="3"/>
  <c r="U1267" i="3"/>
  <c r="U1268" i="3"/>
  <c r="U1269" i="3"/>
  <c r="U1270" i="3"/>
  <c r="U1271" i="3"/>
  <c r="U1272" i="3"/>
  <c r="U1273" i="3"/>
  <c r="U1274" i="3"/>
  <c r="U1275" i="3"/>
  <c r="U1276" i="3"/>
  <c r="U1277" i="3"/>
  <c r="U1278" i="3"/>
  <c r="U1279" i="3"/>
  <c r="U1280" i="3"/>
  <c r="U1281" i="3"/>
  <c r="U1282" i="3"/>
  <c r="U1283" i="3"/>
  <c r="U1284" i="3"/>
  <c r="U1285" i="3"/>
  <c r="U1286" i="3"/>
  <c r="U1287" i="3"/>
  <c r="U1288" i="3"/>
  <c r="U1289" i="3"/>
  <c r="U1290" i="3"/>
  <c r="U1291" i="3"/>
  <c r="U1292" i="3"/>
  <c r="U1293" i="3"/>
  <c r="U1294" i="3"/>
  <c r="U1295" i="3"/>
  <c r="U1296" i="3"/>
  <c r="U1297" i="3"/>
  <c r="U1298" i="3"/>
  <c r="U1299" i="3"/>
  <c r="U1300" i="3"/>
  <c r="U1301" i="3"/>
  <c r="U1302" i="3"/>
  <c r="U1303" i="3"/>
  <c r="U1304" i="3"/>
  <c r="U1305" i="3"/>
  <c r="U1306" i="3"/>
  <c r="U1307" i="3"/>
  <c r="U1308" i="3"/>
  <c r="U1309" i="3"/>
  <c r="U1310" i="3"/>
  <c r="U1311" i="3"/>
  <c r="U1312" i="3"/>
  <c r="U1313" i="3"/>
  <c r="U1314" i="3"/>
  <c r="U1315" i="3"/>
  <c r="U1316" i="3"/>
  <c r="U1317" i="3"/>
  <c r="U1318" i="3"/>
  <c r="U1319" i="3"/>
  <c r="U1320" i="3"/>
  <c r="U1321" i="3"/>
  <c r="U1322" i="3"/>
  <c r="U1323" i="3"/>
  <c r="U1324" i="3"/>
  <c r="U1325" i="3"/>
  <c r="U1326" i="3"/>
  <c r="U1327" i="3"/>
  <c r="U1328" i="3"/>
  <c r="U1329" i="3"/>
  <c r="U1330" i="3"/>
  <c r="U1331" i="3"/>
  <c r="U1332" i="3"/>
  <c r="U1333" i="3"/>
  <c r="U1334" i="3"/>
  <c r="U1335" i="3"/>
  <c r="U1336" i="3"/>
  <c r="U1337" i="3"/>
  <c r="U1338" i="3"/>
  <c r="U1339" i="3"/>
  <c r="U1340" i="3"/>
  <c r="U1341" i="3"/>
  <c r="U1342" i="3"/>
  <c r="U1343" i="3"/>
  <c r="U1344" i="3"/>
  <c r="U1345" i="3"/>
  <c r="U1346" i="3"/>
  <c r="U1347" i="3"/>
  <c r="U1348" i="3"/>
  <c r="U1349" i="3"/>
  <c r="U1350" i="3"/>
  <c r="U1351" i="3"/>
  <c r="U1352" i="3"/>
  <c r="U1353" i="3"/>
  <c r="U1354" i="3"/>
  <c r="U1355" i="3"/>
  <c r="U1356" i="3"/>
  <c r="U1357" i="3"/>
  <c r="U1358" i="3"/>
  <c r="U1359" i="3"/>
  <c r="U1360" i="3"/>
  <c r="U1361" i="3"/>
  <c r="U1362" i="3"/>
  <c r="U1363" i="3"/>
  <c r="U1364" i="3"/>
  <c r="U1365" i="3"/>
  <c r="U1366" i="3"/>
  <c r="U1367" i="3"/>
  <c r="U1368" i="3"/>
  <c r="U1369" i="3"/>
  <c r="U1370" i="3"/>
  <c r="U1371" i="3"/>
  <c r="U1372" i="3"/>
  <c r="U1373" i="3"/>
  <c r="U1374" i="3"/>
  <c r="U1375" i="3"/>
  <c r="U1376" i="3"/>
  <c r="U1377" i="3"/>
  <c r="U1378" i="3"/>
  <c r="U1379" i="3"/>
  <c r="U1380" i="3"/>
  <c r="U1381" i="3"/>
  <c r="U1382" i="3"/>
  <c r="U1383" i="3"/>
  <c r="U1384" i="3"/>
  <c r="U1385" i="3"/>
  <c r="U1386" i="3"/>
  <c r="U1387" i="3"/>
  <c r="U1388" i="3"/>
  <c r="U1389" i="3"/>
  <c r="U1390" i="3"/>
  <c r="U1391" i="3"/>
  <c r="U1392" i="3"/>
  <c r="U1393" i="3"/>
  <c r="U1394" i="3"/>
  <c r="U1395" i="3"/>
  <c r="U1396" i="3"/>
  <c r="U1397" i="3"/>
  <c r="U1398" i="3"/>
  <c r="U1399" i="3"/>
  <c r="U1400" i="3"/>
  <c r="U1401" i="3"/>
  <c r="U1402" i="3"/>
  <c r="U1403" i="3"/>
  <c r="U1404" i="3"/>
  <c r="U1405" i="3"/>
  <c r="U1406" i="3"/>
  <c r="U1407" i="3"/>
  <c r="U1408" i="3"/>
  <c r="U1409" i="3"/>
  <c r="U1410" i="3"/>
  <c r="U1411" i="3"/>
  <c r="U1412" i="3"/>
  <c r="U1413" i="3"/>
  <c r="U1414" i="3"/>
  <c r="U1415" i="3"/>
  <c r="U1416" i="3"/>
  <c r="U1417" i="3"/>
  <c r="U1418" i="3"/>
  <c r="U1419" i="3"/>
  <c r="U1420" i="3"/>
  <c r="U1421" i="3"/>
  <c r="U1422" i="3"/>
  <c r="U1423" i="3"/>
  <c r="U1424" i="3"/>
  <c r="U1425" i="3"/>
  <c r="U1426" i="3"/>
  <c r="U1427" i="3"/>
  <c r="U1428" i="3"/>
  <c r="U1429" i="3"/>
  <c r="U1430" i="3"/>
  <c r="U1431" i="3"/>
  <c r="U1432" i="3"/>
  <c r="U1433" i="3"/>
  <c r="U1434" i="3"/>
  <c r="U1435" i="3"/>
  <c r="U1436" i="3"/>
  <c r="U1437" i="3"/>
  <c r="U1438" i="3"/>
  <c r="U1439" i="3"/>
  <c r="U1440" i="3"/>
  <c r="U1441" i="3"/>
  <c r="U1442" i="3"/>
  <c r="U1443" i="3"/>
  <c r="U1444" i="3"/>
  <c r="U1445" i="3"/>
  <c r="U1446" i="3"/>
  <c r="U1447" i="3"/>
  <c r="U1448" i="3"/>
  <c r="U1449" i="3"/>
  <c r="U1450" i="3"/>
  <c r="U1451" i="3"/>
  <c r="U1452" i="3"/>
  <c r="U1453" i="3"/>
  <c r="U1454" i="3"/>
  <c r="U1455" i="3"/>
  <c r="U1456" i="3"/>
  <c r="U1457" i="3"/>
  <c r="U1458" i="3"/>
  <c r="U1459" i="3"/>
  <c r="U1460" i="3"/>
  <c r="U1461" i="3"/>
  <c r="U1462" i="3"/>
  <c r="U1463" i="3"/>
  <c r="U1464" i="3"/>
  <c r="U1465" i="3"/>
  <c r="U1466" i="3"/>
  <c r="U1467" i="3"/>
  <c r="U1468" i="3"/>
  <c r="U1469" i="3"/>
  <c r="U1470" i="3"/>
  <c r="U1471" i="3"/>
  <c r="U1472" i="3"/>
  <c r="U1473" i="3"/>
  <c r="U1474" i="3"/>
  <c r="U1475" i="3"/>
  <c r="U1476" i="3"/>
  <c r="U1477" i="3"/>
  <c r="U1478" i="3"/>
  <c r="U1479" i="3"/>
  <c r="U1480" i="3"/>
  <c r="U1481" i="3"/>
  <c r="U1482" i="3"/>
  <c r="U1483" i="3"/>
  <c r="U1484" i="3"/>
  <c r="U1485" i="3"/>
  <c r="U1486" i="3"/>
  <c r="U1487" i="3"/>
  <c r="U1488" i="3"/>
  <c r="U1489" i="3"/>
  <c r="U1490" i="3"/>
  <c r="U1491" i="3"/>
  <c r="U1492" i="3"/>
  <c r="U1493" i="3"/>
  <c r="U1494" i="3"/>
  <c r="U1495" i="3"/>
  <c r="U1496" i="3"/>
  <c r="U1497" i="3"/>
  <c r="U1498" i="3"/>
  <c r="U1499" i="3"/>
  <c r="U1500" i="3"/>
  <c r="U1501" i="3"/>
  <c r="U1502" i="3"/>
  <c r="U1503" i="3"/>
  <c r="U1504" i="3"/>
  <c r="U1505" i="3"/>
  <c r="U1506" i="3"/>
  <c r="U1507" i="3"/>
  <c r="U1508" i="3"/>
  <c r="U1509" i="3"/>
  <c r="U1510" i="3"/>
  <c r="U1511" i="3"/>
  <c r="U1512" i="3"/>
  <c r="U1513" i="3"/>
  <c r="U1514" i="3"/>
  <c r="U1515" i="3"/>
  <c r="U1516" i="3"/>
  <c r="U1517" i="3"/>
  <c r="U1518" i="3"/>
  <c r="U1519" i="3"/>
  <c r="U1520" i="3"/>
  <c r="U1521" i="3"/>
  <c r="U1522" i="3"/>
  <c r="U1523" i="3"/>
  <c r="U1524" i="3"/>
  <c r="U1525" i="3"/>
  <c r="U1526" i="3"/>
  <c r="U1527" i="3"/>
  <c r="U1528" i="3"/>
  <c r="U1529" i="3"/>
  <c r="U1530" i="3"/>
  <c r="U1531" i="3"/>
  <c r="U1532" i="3"/>
  <c r="U1533" i="3"/>
  <c r="U1534" i="3"/>
  <c r="U1535" i="3"/>
  <c r="U1536" i="3"/>
  <c r="U1537" i="3"/>
  <c r="U1538" i="3"/>
  <c r="U1539" i="3"/>
  <c r="U1540" i="3"/>
  <c r="U1541" i="3"/>
  <c r="U1542" i="3"/>
  <c r="U1543" i="3"/>
  <c r="U1544" i="3"/>
  <c r="U1545" i="3"/>
  <c r="U1546" i="3"/>
  <c r="U1547" i="3"/>
  <c r="U1548" i="3"/>
  <c r="U1549" i="3"/>
  <c r="U1550" i="3"/>
  <c r="U1551" i="3"/>
  <c r="U1552" i="3"/>
  <c r="U1553" i="3"/>
  <c r="U1554" i="3"/>
  <c r="U1555" i="3"/>
  <c r="U1556" i="3"/>
  <c r="U1557" i="3"/>
  <c r="V2"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V170" i="3"/>
  <c r="V171" i="3"/>
  <c r="V172" i="3"/>
  <c r="V173" i="3"/>
  <c r="V174" i="3"/>
  <c r="V175" i="3"/>
  <c r="V176" i="3"/>
  <c r="V177" i="3"/>
  <c r="V178" i="3"/>
  <c r="V179" i="3"/>
  <c r="V180" i="3"/>
  <c r="V181" i="3"/>
  <c r="V182" i="3"/>
  <c r="V183" i="3"/>
  <c r="V184" i="3"/>
  <c r="V185" i="3"/>
  <c r="V186" i="3"/>
  <c r="V187" i="3"/>
  <c r="V188" i="3"/>
  <c r="V189" i="3"/>
  <c r="V190" i="3"/>
  <c r="V191" i="3"/>
  <c r="V192" i="3"/>
  <c r="V193" i="3"/>
  <c r="V194" i="3"/>
  <c r="V195" i="3"/>
  <c r="V196" i="3"/>
  <c r="V197" i="3"/>
  <c r="V198" i="3"/>
  <c r="V199" i="3"/>
  <c r="V200" i="3"/>
  <c r="V201" i="3"/>
  <c r="V202" i="3"/>
  <c r="V203" i="3"/>
  <c r="V204" i="3"/>
  <c r="V205" i="3"/>
  <c r="V206" i="3"/>
  <c r="V207" i="3"/>
  <c r="V208" i="3"/>
  <c r="V209" i="3"/>
  <c r="V210" i="3"/>
  <c r="V211" i="3"/>
  <c r="V212" i="3"/>
  <c r="V213" i="3"/>
  <c r="V214" i="3"/>
  <c r="V215" i="3"/>
  <c r="V216" i="3"/>
  <c r="V217" i="3"/>
  <c r="V218" i="3"/>
  <c r="V219" i="3"/>
  <c r="V220" i="3"/>
  <c r="V221" i="3"/>
  <c r="V222" i="3"/>
  <c r="V223" i="3"/>
  <c r="V224" i="3"/>
  <c r="V225" i="3"/>
  <c r="V226" i="3"/>
  <c r="V227" i="3"/>
  <c r="V228" i="3"/>
  <c r="V229" i="3"/>
  <c r="V230" i="3"/>
  <c r="V231" i="3"/>
  <c r="V232" i="3"/>
  <c r="V233" i="3"/>
  <c r="V234" i="3"/>
  <c r="V235" i="3"/>
  <c r="V236" i="3"/>
  <c r="V237" i="3"/>
  <c r="V238" i="3"/>
  <c r="V239" i="3"/>
  <c r="V240" i="3"/>
  <c r="V241" i="3"/>
  <c r="V242" i="3"/>
  <c r="V243" i="3"/>
  <c r="V244" i="3"/>
  <c r="V245" i="3"/>
  <c r="V246" i="3"/>
  <c r="V247" i="3"/>
  <c r="V248" i="3"/>
  <c r="V249" i="3"/>
  <c r="V250" i="3"/>
  <c r="V251" i="3"/>
  <c r="V252" i="3"/>
  <c r="V253" i="3"/>
  <c r="V254" i="3"/>
  <c r="V255" i="3"/>
  <c r="V256" i="3"/>
  <c r="V257" i="3"/>
  <c r="V258" i="3"/>
  <c r="V259" i="3"/>
  <c r="V260" i="3"/>
  <c r="V261" i="3"/>
  <c r="V262" i="3"/>
  <c r="V263" i="3"/>
  <c r="V264" i="3"/>
  <c r="V265" i="3"/>
  <c r="V266" i="3"/>
  <c r="V267" i="3"/>
  <c r="V268" i="3"/>
  <c r="V269" i="3"/>
  <c r="V270" i="3"/>
  <c r="V271" i="3"/>
  <c r="V272" i="3"/>
  <c r="V273" i="3"/>
  <c r="V274" i="3"/>
  <c r="V275" i="3"/>
  <c r="V276" i="3"/>
  <c r="V277" i="3"/>
  <c r="V278" i="3"/>
  <c r="V279" i="3"/>
  <c r="V280" i="3"/>
  <c r="V281" i="3"/>
  <c r="V282" i="3"/>
  <c r="V283" i="3"/>
  <c r="V284" i="3"/>
  <c r="V285" i="3"/>
  <c r="V286" i="3"/>
  <c r="V287" i="3"/>
  <c r="V288" i="3"/>
  <c r="V289" i="3"/>
  <c r="V290" i="3"/>
  <c r="V291" i="3"/>
  <c r="V292" i="3"/>
  <c r="V293" i="3"/>
  <c r="V294" i="3"/>
  <c r="V295" i="3"/>
  <c r="V296" i="3"/>
  <c r="V297" i="3"/>
  <c r="V298" i="3"/>
  <c r="V299" i="3"/>
  <c r="V300" i="3"/>
  <c r="V301" i="3"/>
  <c r="V302" i="3"/>
  <c r="V303" i="3"/>
  <c r="V304" i="3"/>
  <c r="V305" i="3"/>
  <c r="V306" i="3"/>
  <c r="V307" i="3"/>
  <c r="V308" i="3"/>
  <c r="V309" i="3"/>
  <c r="V310" i="3"/>
  <c r="V311" i="3"/>
  <c r="V312" i="3"/>
  <c r="V313" i="3"/>
  <c r="V314" i="3"/>
  <c r="V315" i="3"/>
  <c r="V316" i="3"/>
  <c r="V317" i="3"/>
  <c r="V318" i="3"/>
  <c r="V319" i="3"/>
  <c r="V320" i="3"/>
  <c r="V321" i="3"/>
  <c r="V322" i="3"/>
  <c r="V323" i="3"/>
  <c r="V324" i="3"/>
  <c r="V325" i="3"/>
  <c r="V326" i="3"/>
  <c r="V327" i="3"/>
  <c r="V328" i="3"/>
  <c r="V329" i="3"/>
  <c r="V330" i="3"/>
  <c r="V331" i="3"/>
  <c r="V332" i="3"/>
  <c r="V333" i="3"/>
  <c r="V334" i="3"/>
  <c r="V335" i="3"/>
  <c r="V336" i="3"/>
  <c r="V337" i="3"/>
  <c r="V338" i="3"/>
  <c r="V339" i="3"/>
  <c r="V340" i="3"/>
  <c r="V341" i="3"/>
  <c r="V342" i="3"/>
  <c r="V343" i="3"/>
  <c r="V344" i="3"/>
  <c r="V345" i="3"/>
  <c r="V346" i="3"/>
  <c r="V347" i="3"/>
  <c r="V348" i="3"/>
  <c r="V349" i="3"/>
  <c r="V350" i="3"/>
  <c r="V351" i="3"/>
  <c r="V352" i="3"/>
  <c r="V353" i="3"/>
  <c r="V354" i="3"/>
  <c r="V355" i="3"/>
  <c r="V356" i="3"/>
  <c r="V357" i="3"/>
  <c r="V358" i="3"/>
  <c r="V359" i="3"/>
  <c r="V360" i="3"/>
  <c r="V361" i="3"/>
  <c r="V362" i="3"/>
  <c r="V363" i="3"/>
  <c r="V364" i="3"/>
  <c r="V365" i="3"/>
  <c r="V366" i="3"/>
  <c r="V367" i="3"/>
  <c r="V368" i="3"/>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V495" i="3"/>
  <c r="V496" i="3"/>
  <c r="V497" i="3"/>
  <c r="V498" i="3"/>
  <c r="V499" i="3"/>
  <c r="V500" i="3"/>
  <c r="V501" i="3"/>
  <c r="V502" i="3"/>
  <c r="V503" i="3"/>
  <c r="V504" i="3"/>
  <c r="V505" i="3"/>
  <c r="V506" i="3"/>
  <c r="V507" i="3"/>
  <c r="V508" i="3"/>
  <c r="V509" i="3"/>
  <c r="V510" i="3"/>
  <c r="V511" i="3"/>
  <c r="V512" i="3"/>
  <c r="V513" i="3"/>
  <c r="V514" i="3"/>
  <c r="V515" i="3"/>
  <c r="V516" i="3"/>
  <c r="V517" i="3"/>
  <c r="V518" i="3"/>
  <c r="V519" i="3"/>
  <c r="V520" i="3"/>
  <c r="V521" i="3"/>
  <c r="V522" i="3"/>
  <c r="V523" i="3"/>
  <c r="V524" i="3"/>
  <c r="V525" i="3"/>
  <c r="V526" i="3"/>
  <c r="V527" i="3"/>
  <c r="V528" i="3"/>
  <c r="V529" i="3"/>
  <c r="V530" i="3"/>
  <c r="V531" i="3"/>
  <c r="V532" i="3"/>
  <c r="V533" i="3"/>
  <c r="V534" i="3"/>
  <c r="V535" i="3"/>
  <c r="V536" i="3"/>
  <c r="V537" i="3"/>
  <c r="V538" i="3"/>
  <c r="V539" i="3"/>
  <c r="V540" i="3"/>
  <c r="V541" i="3"/>
  <c r="V542" i="3"/>
  <c r="V543" i="3"/>
  <c r="V544" i="3"/>
  <c r="V545" i="3"/>
  <c r="V546" i="3"/>
  <c r="V547" i="3"/>
  <c r="V548" i="3"/>
  <c r="V549" i="3"/>
  <c r="V550" i="3"/>
  <c r="V551" i="3"/>
  <c r="V552" i="3"/>
  <c r="V553" i="3"/>
  <c r="V554" i="3"/>
  <c r="V555" i="3"/>
  <c r="V556" i="3"/>
  <c r="V557" i="3"/>
  <c r="V558" i="3"/>
  <c r="V559" i="3"/>
  <c r="V560" i="3"/>
  <c r="V561" i="3"/>
  <c r="V562" i="3"/>
  <c r="V563" i="3"/>
  <c r="V564" i="3"/>
  <c r="V565" i="3"/>
  <c r="V566" i="3"/>
  <c r="V567" i="3"/>
  <c r="V568" i="3"/>
  <c r="V569" i="3"/>
  <c r="V570" i="3"/>
  <c r="V571" i="3"/>
  <c r="V572" i="3"/>
  <c r="V573" i="3"/>
  <c r="V574" i="3"/>
  <c r="V575" i="3"/>
  <c r="V576" i="3"/>
  <c r="V577" i="3"/>
  <c r="V578" i="3"/>
  <c r="V579" i="3"/>
  <c r="V580" i="3"/>
  <c r="V581" i="3"/>
  <c r="V582" i="3"/>
  <c r="V583" i="3"/>
  <c r="V584" i="3"/>
  <c r="V585" i="3"/>
  <c r="V586" i="3"/>
  <c r="V587" i="3"/>
  <c r="V588" i="3"/>
  <c r="V589" i="3"/>
  <c r="V590" i="3"/>
  <c r="V591" i="3"/>
  <c r="V592" i="3"/>
  <c r="V593" i="3"/>
  <c r="V594" i="3"/>
  <c r="V595" i="3"/>
  <c r="V596" i="3"/>
  <c r="V597" i="3"/>
  <c r="V598" i="3"/>
  <c r="V599" i="3"/>
  <c r="V600" i="3"/>
  <c r="V601" i="3"/>
  <c r="V602" i="3"/>
  <c r="V603" i="3"/>
  <c r="V604" i="3"/>
  <c r="V605" i="3"/>
  <c r="V606" i="3"/>
  <c r="V607" i="3"/>
  <c r="V608" i="3"/>
  <c r="V609" i="3"/>
  <c r="V610" i="3"/>
  <c r="V611" i="3"/>
  <c r="V612" i="3"/>
  <c r="V613" i="3"/>
  <c r="V614" i="3"/>
  <c r="V615" i="3"/>
  <c r="V616" i="3"/>
  <c r="V617" i="3"/>
  <c r="V618" i="3"/>
  <c r="V619" i="3"/>
  <c r="V620" i="3"/>
  <c r="V621" i="3"/>
  <c r="V622" i="3"/>
  <c r="V623" i="3"/>
  <c r="V624" i="3"/>
  <c r="V625" i="3"/>
  <c r="V626" i="3"/>
  <c r="V627" i="3"/>
  <c r="V628" i="3"/>
  <c r="V629" i="3"/>
  <c r="V630" i="3"/>
  <c r="V631" i="3"/>
  <c r="V632" i="3"/>
  <c r="V633" i="3"/>
  <c r="V634" i="3"/>
  <c r="V635" i="3"/>
  <c r="V636" i="3"/>
  <c r="V637" i="3"/>
  <c r="V638" i="3"/>
  <c r="V639" i="3"/>
  <c r="V640" i="3"/>
  <c r="V641" i="3"/>
  <c r="V642" i="3"/>
  <c r="V643" i="3"/>
  <c r="V644" i="3"/>
  <c r="V645" i="3"/>
  <c r="V646" i="3"/>
  <c r="V647" i="3"/>
  <c r="V648" i="3"/>
  <c r="V649" i="3"/>
  <c r="V650" i="3"/>
  <c r="V651" i="3"/>
  <c r="V652" i="3"/>
  <c r="V653" i="3"/>
  <c r="V654" i="3"/>
  <c r="V655" i="3"/>
  <c r="V656" i="3"/>
  <c r="V657" i="3"/>
  <c r="V658" i="3"/>
  <c r="V659" i="3"/>
  <c r="V660" i="3"/>
  <c r="V661" i="3"/>
  <c r="V662" i="3"/>
  <c r="V663" i="3"/>
  <c r="V664" i="3"/>
  <c r="V665" i="3"/>
  <c r="V666" i="3"/>
  <c r="V667" i="3"/>
  <c r="V668" i="3"/>
  <c r="V669" i="3"/>
  <c r="V670" i="3"/>
  <c r="V671" i="3"/>
  <c r="V672" i="3"/>
  <c r="V673" i="3"/>
  <c r="V674" i="3"/>
  <c r="V675" i="3"/>
  <c r="V676" i="3"/>
  <c r="V677" i="3"/>
  <c r="V678" i="3"/>
  <c r="V679" i="3"/>
  <c r="V680" i="3"/>
  <c r="V681" i="3"/>
  <c r="V682" i="3"/>
  <c r="V683" i="3"/>
  <c r="V684" i="3"/>
  <c r="V685" i="3"/>
  <c r="V686" i="3"/>
  <c r="V687" i="3"/>
  <c r="V688" i="3"/>
  <c r="V689" i="3"/>
  <c r="V690" i="3"/>
  <c r="V691" i="3"/>
  <c r="V692" i="3"/>
  <c r="V693" i="3"/>
  <c r="V694" i="3"/>
  <c r="V695" i="3"/>
  <c r="V696" i="3"/>
  <c r="V697" i="3"/>
  <c r="V698" i="3"/>
  <c r="V699" i="3"/>
  <c r="V700" i="3"/>
  <c r="V701" i="3"/>
  <c r="V702" i="3"/>
  <c r="V703" i="3"/>
  <c r="V704" i="3"/>
  <c r="V705" i="3"/>
  <c r="V706" i="3"/>
  <c r="V707" i="3"/>
  <c r="V708" i="3"/>
  <c r="V709" i="3"/>
  <c r="V710" i="3"/>
  <c r="V711" i="3"/>
  <c r="V712" i="3"/>
  <c r="V713" i="3"/>
  <c r="V714" i="3"/>
  <c r="V715" i="3"/>
  <c r="V716" i="3"/>
  <c r="V717" i="3"/>
  <c r="V718" i="3"/>
  <c r="V719" i="3"/>
  <c r="V720" i="3"/>
  <c r="V721" i="3"/>
  <c r="V722" i="3"/>
  <c r="V723" i="3"/>
  <c r="V724" i="3"/>
  <c r="V725" i="3"/>
  <c r="V726" i="3"/>
  <c r="V727" i="3"/>
  <c r="V728" i="3"/>
  <c r="V729" i="3"/>
  <c r="V730" i="3"/>
  <c r="V731" i="3"/>
  <c r="V732" i="3"/>
  <c r="V733" i="3"/>
  <c r="V734" i="3"/>
  <c r="V735" i="3"/>
  <c r="V736" i="3"/>
  <c r="V737" i="3"/>
  <c r="V738" i="3"/>
  <c r="V739" i="3"/>
  <c r="V740" i="3"/>
  <c r="V741" i="3"/>
  <c r="V742" i="3"/>
  <c r="V743" i="3"/>
  <c r="V744" i="3"/>
  <c r="V745" i="3"/>
  <c r="V746" i="3"/>
  <c r="V747" i="3"/>
  <c r="V748" i="3"/>
  <c r="V749" i="3"/>
  <c r="V750" i="3"/>
  <c r="V751" i="3"/>
  <c r="V752" i="3"/>
  <c r="V753" i="3"/>
  <c r="V754" i="3"/>
  <c r="V755" i="3"/>
  <c r="V756" i="3"/>
  <c r="V757" i="3"/>
  <c r="V758" i="3"/>
  <c r="V759" i="3"/>
  <c r="V760" i="3"/>
  <c r="V761" i="3"/>
  <c r="V762" i="3"/>
  <c r="V763" i="3"/>
  <c r="V764" i="3"/>
  <c r="V765" i="3"/>
  <c r="V766" i="3"/>
  <c r="V767" i="3"/>
  <c r="V768" i="3"/>
  <c r="V769" i="3"/>
  <c r="V770" i="3"/>
  <c r="V771" i="3"/>
  <c r="V772" i="3"/>
  <c r="V773" i="3"/>
  <c r="V774" i="3"/>
  <c r="V775" i="3"/>
  <c r="V776" i="3"/>
  <c r="V777" i="3"/>
  <c r="V778" i="3"/>
  <c r="V779" i="3"/>
  <c r="V780" i="3"/>
  <c r="V781" i="3"/>
  <c r="V782" i="3"/>
  <c r="V783" i="3"/>
  <c r="V784" i="3"/>
  <c r="V785" i="3"/>
  <c r="V786" i="3"/>
  <c r="V787" i="3"/>
  <c r="V788" i="3"/>
  <c r="V789" i="3"/>
  <c r="V790" i="3"/>
  <c r="V791" i="3"/>
  <c r="V792" i="3"/>
  <c r="V793" i="3"/>
  <c r="V794" i="3"/>
  <c r="V795" i="3"/>
  <c r="V796" i="3"/>
  <c r="V797" i="3"/>
  <c r="V798" i="3"/>
  <c r="V799" i="3"/>
  <c r="V800" i="3"/>
  <c r="V801" i="3"/>
  <c r="V802" i="3"/>
  <c r="V803" i="3"/>
  <c r="V804" i="3"/>
  <c r="V805" i="3"/>
  <c r="V806" i="3"/>
  <c r="V807" i="3"/>
  <c r="V808" i="3"/>
  <c r="V809" i="3"/>
  <c r="V810" i="3"/>
  <c r="V811" i="3"/>
  <c r="V812" i="3"/>
  <c r="V813" i="3"/>
  <c r="V814" i="3"/>
  <c r="V815" i="3"/>
  <c r="V816" i="3"/>
  <c r="V817" i="3"/>
  <c r="V818" i="3"/>
  <c r="V819" i="3"/>
  <c r="V820" i="3"/>
  <c r="V821" i="3"/>
  <c r="V822" i="3"/>
  <c r="V823" i="3"/>
  <c r="V824" i="3"/>
  <c r="V825" i="3"/>
  <c r="V826" i="3"/>
  <c r="V827" i="3"/>
  <c r="V828" i="3"/>
  <c r="V829" i="3"/>
  <c r="V830" i="3"/>
  <c r="V831" i="3"/>
  <c r="V832" i="3"/>
  <c r="V833" i="3"/>
  <c r="V834" i="3"/>
  <c r="V835" i="3"/>
  <c r="V836" i="3"/>
  <c r="V837" i="3"/>
  <c r="V838" i="3"/>
  <c r="V839" i="3"/>
  <c r="V840" i="3"/>
  <c r="V841" i="3"/>
  <c r="V842" i="3"/>
  <c r="V843" i="3"/>
  <c r="V844" i="3"/>
  <c r="V845" i="3"/>
  <c r="V846" i="3"/>
  <c r="V847" i="3"/>
  <c r="V848" i="3"/>
  <c r="V849" i="3"/>
  <c r="V850" i="3"/>
  <c r="V851" i="3"/>
  <c r="V852" i="3"/>
  <c r="V853" i="3"/>
  <c r="V854" i="3"/>
  <c r="V855" i="3"/>
  <c r="V856" i="3"/>
  <c r="V857" i="3"/>
  <c r="V858" i="3"/>
  <c r="V859" i="3"/>
  <c r="V860" i="3"/>
  <c r="V861" i="3"/>
  <c r="V862" i="3"/>
  <c r="V863" i="3"/>
  <c r="V864" i="3"/>
  <c r="V865" i="3"/>
  <c r="V866" i="3"/>
  <c r="V867" i="3"/>
  <c r="V868" i="3"/>
  <c r="V869" i="3"/>
  <c r="V870" i="3"/>
  <c r="V871" i="3"/>
  <c r="V872" i="3"/>
  <c r="V873" i="3"/>
  <c r="V874" i="3"/>
  <c r="V875" i="3"/>
  <c r="V876" i="3"/>
  <c r="V877" i="3"/>
  <c r="V878" i="3"/>
  <c r="V879" i="3"/>
  <c r="V880" i="3"/>
  <c r="V881" i="3"/>
  <c r="V882" i="3"/>
  <c r="V883" i="3"/>
  <c r="V884" i="3"/>
  <c r="V885" i="3"/>
  <c r="V886" i="3"/>
  <c r="V887" i="3"/>
  <c r="V888" i="3"/>
  <c r="V889" i="3"/>
  <c r="V890" i="3"/>
  <c r="V891" i="3"/>
  <c r="V892" i="3"/>
  <c r="V893" i="3"/>
  <c r="V894" i="3"/>
  <c r="V895" i="3"/>
  <c r="V896" i="3"/>
  <c r="V897" i="3"/>
  <c r="V898" i="3"/>
  <c r="V899" i="3"/>
  <c r="V900" i="3"/>
  <c r="V901" i="3"/>
  <c r="V902" i="3"/>
  <c r="V903" i="3"/>
  <c r="V904" i="3"/>
  <c r="V905" i="3"/>
  <c r="V906" i="3"/>
  <c r="V907" i="3"/>
  <c r="V908" i="3"/>
  <c r="V909" i="3"/>
  <c r="V910" i="3"/>
  <c r="V911" i="3"/>
  <c r="V912" i="3"/>
  <c r="V913" i="3"/>
  <c r="V914" i="3"/>
  <c r="V915" i="3"/>
  <c r="V916" i="3"/>
  <c r="V917" i="3"/>
  <c r="V918" i="3"/>
  <c r="V919" i="3"/>
  <c r="V920" i="3"/>
  <c r="V921" i="3"/>
  <c r="V922" i="3"/>
  <c r="V923" i="3"/>
  <c r="V924" i="3"/>
  <c r="V925" i="3"/>
  <c r="V926" i="3"/>
  <c r="V927" i="3"/>
  <c r="V928" i="3"/>
  <c r="V929" i="3"/>
  <c r="V930" i="3"/>
  <c r="V931" i="3"/>
  <c r="V932" i="3"/>
  <c r="V933" i="3"/>
  <c r="V934" i="3"/>
  <c r="V935" i="3"/>
  <c r="V936" i="3"/>
  <c r="V937" i="3"/>
  <c r="V938" i="3"/>
  <c r="V939" i="3"/>
  <c r="V940" i="3"/>
  <c r="V941" i="3"/>
  <c r="V942" i="3"/>
  <c r="V943" i="3"/>
  <c r="V944" i="3"/>
  <c r="V945" i="3"/>
  <c r="V946" i="3"/>
  <c r="V947" i="3"/>
  <c r="V948" i="3"/>
  <c r="V949" i="3"/>
  <c r="V950" i="3"/>
  <c r="V951" i="3"/>
  <c r="V952" i="3"/>
  <c r="V953" i="3"/>
  <c r="V954" i="3"/>
  <c r="V955" i="3"/>
  <c r="V956" i="3"/>
  <c r="V957" i="3"/>
  <c r="V958" i="3"/>
  <c r="V959" i="3"/>
  <c r="V960" i="3"/>
  <c r="V961" i="3"/>
  <c r="V962" i="3"/>
  <c r="V963" i="3"/>
  <c r="V964" i="3"/>
  <c r="V965" i="3"/>
  <c r="V966" i="3"/>
  <c r="V967" i="3"/>
  <c r="V968" i="3"/>
  <c r="V969" i="3"/>
  <c r="V970" i="3"/>
  <c r="V971" i="3"/>
  <c r="V972" i="3"/>
  <c r="V973" i="3"/>
  <c r="V974" i="3"/>
  <c r="V975" i="3"/>
  <c r="V976" i="3"/>
  <c r="V977" i="3"/>
  <c r="V978" i="3"/>
  <c r="V979" i="3"/>
  <c r="V980" i="3"/>
  <c r="V981" i="3"/>
  <c r="V982" i="3"/>
  <c r="V983" i="3"/>
  <c r="V984" i="3"/>
  <c r="V985" i="3"/>
  <c r="V986" i="3"/>
  <c r="V987" i="3"/>
  <c r="V988" i="3"/>
  <c r="V989" i="3"/>
  <c r="V990" i="3"/>
  <c r="V991" i="3"/>
  <c r="V992" i="3"/>
  <c r="V993" i="3"/>
  <c r="V994" i="3"/>
  <c r="V995" i="3"/>
  <c r="V996" i="3"/>
  <c r="V997" i="3"/>
  <c r="V998" i="3"/>
  <c r="V999" i="3"/>
  <c r="V1000" i="3"/>
  <c r="V1001" i="3"/>
  <c r="V1002" i="3"/>
  <c r="V1003" i="3"/>
  <c r="V1004" i="3"/>
  <c r="V1005" i="3"/>
  <c r="V1006" i="3"/>
  <c r="V1007" i="3"/>
  <c r="V1008" i="3"/>
  <c r="V1009" i="3"/>
  <c r="V1010" i="3"/>
  <c r="V1011" i="3"/>
  <c r="V1012" i="3"/>
  <c r="V1013" i="3"/>
  <c r="V1014" i="3"/>
  <c r="V1015" i="3"/>
  <c r="V1016" i="3"/>
  <c r="V1017" i="3"/>
  <c r="V1018" i="3"/>
  <c r="V1019" i="3"/>
  <c r="V1020" i="3"/>
  <c r="V1021" i="3"/>
  <c r="V1022" i="3"/>
  <c r="V1023" i="3"/>
  <c r="V1024" i="3"/>
  <c r="V1025" i="3"/>
  <c r="V1026" i="3"/>
  <c r="V1027" i="3"/>
  <c r="V1028" i="3"/>
  <c r="V1029" i="3"/>
  <c r="V1030" i="3"/>
  <c r="V1031" i="3"/>
  <c r="V1032" i="3"/>
  <c r="V1033" i="3"/>
  <c r="V1034" i="3"/>
  <c r="V1035" i="3"/>
  <c r="V1036" i="3"/>
  <c r="V1037" i="3"/>
  <c r="V1038" i="3"/>
  <c r="V1039" i="3"/>
  <c r="V1040" i="3"/>
  <c r="V1041" i="3"/>
  <c r="V1042" i="3"/>
  <c r="V1043" i="3"/>
  <c r="V1044" i="3"/>
  <c r="V1045" i="3"/>
  <c r="V1046" i="3"/>
  <c r="V1047" i="3"/>
  <c r="V1048" i="3"/>
  <c r="V1049" i="3"/>
  <c r="V1050" i="3"/>
  <c r="V1051" i="3"/>
  <c r="V1052" i="3"/>
  <c r="V1053" i="3"/>
  <c r="V1054" i="3"/>
  <c r="V1055" i="3"/>
  <c r="V1056" i="3"/>
  <c r="V1057" i="3"/>
  <c r="V1058" i="3"/>
  <c r="V1059" i="3"/>
  <c r="V1060" i="3"/>
  <c r="V1061" i="3"/>
  <c r="V1062" i="3"/>
  <c r="V1063" i="3"/>
  <c r="V1064" i="3"/>
  <c r="V1065" i="3"/>
  <c r="V1066" i="3"/>
  <c r="V1067" i="3"/>
  <c r="V1068" i="3"/>
  <c r="V1069" i="3"/>
  <c r="V1070" i="3"/>
  <c r="V1071" i="3"/>
  <c r="V1072" i="3"/>
  <c r="V1073" i="3"/>
  <c r="V1074" i="3"/>
  <c r="V1075" i="3"/>
  <c r="V1076" i="3"/>
  <c r="V1077" i="3"/>
  <c r="V1078" i="3"/>
  <c r="V1079" i="3"/>
  <c r="V1080" i="3"/>
  <c r="V1081" i="3"/>
  <c r="V1082" i="3"/>
  <c r="V1083" i="3"/>
  <c r="V1084" i="3"/>
  <c r="V1085" i="3"/>
  <c r="V1086" i="3"/>
  <c r="V1087" i="3"/>
  <c r="V1088" i="3"/>
  <c r="V1089" i="3"/>
  <c r="V1090" i="3"/>
  <c r="V1091" i="3"/>
  <c r="V1092" i="3"/>
  <c r="V1093" i="3"/>
  <c r="V1094" i="3"/>
  <c r="V1095" i="3"/>
  <c r="V1096" i="3"/>
  <c r="V1097" i="3"/>
  <c r="V1098" i="3"/>
  <c r="V1099" i="3"/>
  <c r="V1100" i="3"/>
  <c r="V1101" i="3"/>
  <c r="V1102" i="3"/>
  <c r="V1103" i="3"/>
  <c r="V1104" i="3"/>
  <c r="V1105" i="3"/>
  <c r="V1106" i="3"/>
  <c r="V1107" i="3"/>
  <c r="V1108" i="3"/>
  <c r="V1109" i="3"/>
  <c r="V1110" i="3"/>
  <c r="V1111" i="3"/>
  <c r="V1112" i="3"/>
  <c r="V1113" i="3"/>
  <c r="V1114" i="3"/>
  <c r="V1115" i="3"/>
  <c r="V1116" i="3"/>
  <c r="V1117" i="3"/>
  <c r="V1118" i="3"/>
  <c r="V1119" i="3"/>
  <c r="V1120" i="3"/>
  <c r="V1121" i="3"/>
  <c r="V1122" i="3"/>
  <c r="V1123" i="3"/>
  <c r="V1124" i="3"/>
  <c r="V1125" i="3"/>
  <c r="V1126" i="3"/>
  <c r="V1127" i="3"/>
  <c r="V1128" i="3"/>
  <c r="V1129" i="3"/>
  <c r="V1130" i="3"/>
  <c r="V1131" i="3"/>
  <c r="V1132" i="3"/>
  <c r="V1133" i="3"/>
  <c r="V1134" i="3"/>
  <c r="V1135" i="3"/>
  <c r="V1136" i="3"/>
  <c r="V1137" i="3"/>
  <c r="V1138" i="3"/>
  <c r="V1139" i="3"/>
  <c r="V1140" i="3"/>
  <c r="V1141" i="3"/>
  <c r="V1142" i="3"/>
  <c r="V1143" i="3"/>
  <c r="V1144" i="3"/>
  <c r="V1145" i="3"/>
  <c r="V1146" i="3"/>
  <c r="V1147" i="3"/>
  <c r="V1148" i="3"/>
  <c r="V1149" i="3"/>
  <c r="V1150" i="3"/>
  <c r="V1151" i="3"/>
  <c r="V1152" i="3"/>
  <c r="V1153" i="3"/>
  <c r="V1154" i="3"/>
  <c r="V1155" i="3"/>
  <c r="V1156" i="3"/>
  <c r="V1157" i="3"/>
  <c r="V1158" i="3"/>
  <c r="V1159" i="3"/>
  <c r="V1160" i="3"/>
  <c r="V1161" i="3"/>
  <c r="V1162" i="3"/>
  <c r="V1163" i="3"/>
  <c r="V1164" i="3"/>
  <c r="V1165" i="3"/>
  <c r="V1166" i="3"/>
  <c r="V1167" i="3"/>
  <c r="V1168" i="3"/>
  <c r="V1169" i="3"/>
  <c r="V1170" i="3"/>
  <c r="V1171" i="3"/>
  <c r="V1172" i="3"/>
  <c r="V1173" i="3"/>
  <c r="V1174" i="3"/>
  <c r="V1175" i="3"/>
  <c r="V1176" i="3"/>
  <c r="V1177" i="3"/>
  <c r="V1178" i="3"/>
  <c r="V1179" i="3"/>
  <c r="V1180" i="3"/>
  <c r="V1181" i="3"/>
  <c r="V1182" i="3"/>
  <c r="V1183" i="3"/>
  <c r="V1184" i="3"/>
  <c r="V1185" i="3"/>
  <c r="V1186" i="3"/>
  <c r="V1187" i="3"/>
  <c r="V1188" i="3"/>
  <c r="V1189" i="3"/>
  <c r="V1190" i="3"/>
  <c r="V1191" i="3"/>
  <c r="V1192" i="3"/>
  <c r="V1193" i="3"/>
  <c r="V1194" i="3"/>
  <c r="V1195" i="3"/>
  <c r="V1196" i="3"/>
  <c r="V1197" i="3"/>
  <c r="V1198" i="3"/>
  <c r="V1199" i="3"/>
  <c r="V1200" i="3"/>
  <c r="V1201" i="3"/>
  <c r="V1202" i="3"/>
  <c r="V1203" i="3"/>
  <c r="V1204" i="3"/>
  <c r="V1205" i="3"/>
  <c r="V1206" i="3"/>
  <c r="V1207" i="3"/>
  <c r="V1208" i="3"/>
  <c r="V1209" i="3"/>
  <c r="V1210" i="3"/>
  <c r="V1211" i="3"/>
  <c r="V1212" i="3"/>
  <c r="V1213" i="3"/>
  <c r="V1214" i="3"/>
  <c r="V1215" i="3"/>
  <c r="V1216" i="3"/>
  <c r="V1217" i="3"/>
  <c r="V1218" i="3"/>
  <c r="V1219" i="3"/>
  <c r="V1220" i="3"/>
  <c r="V1221" i="3"/>
  <c r="V1222" i="3"/>
  <c r="V1223" i="3"/>
  <c r="V1224" i="3"/>
  <c r="V1225" i="3"/>
  <c r="V1226" i="3"/>
  <c r="V1227" i="3"/>
  <c r="V1228" i="3"/>
  <c r="V1229" i="3"/>
  <c r="V1230" i="3"/>
  <c r="V1231" i="3"/>
  <c r="V1232" i="3"/>
  <c r="V1233" i="3"/>
  <c r="V1234" i="3"/>
  <c r="V1235" i="3"/>
  <c r="V1236" i="3"/>
  <c r="V1237" i="3"/>
  <c r="V1238" i="3"/>
  <c r="V1239" i="3"/>
  <c r="V1240" i="3"/>
  <c r="V1241" i="3"/>
  <c r="V1242" i="3"/>
  <c r="V1243" i="3"/>
  <c r="V1244" i="3"/>
  <c r="V1245" i="3"/>
  <c r="V1246" i="3"/>
  <c r="V1247" i="3"/>
  <c r="V1248" i="3"/>
  <c r="V1249" i="3"/>
  <c r="V1250" i="3"/>
  <c r="V1251" i="3"/>
  <c r="V1252" i="3"/>
  <c r="V1253" i="3"/>
  <c r="V1254" i="3"/>
  <c r="V1255" i="3"/>
  <c r="V1256" i="3"/>
  <c r="V1257" i="3"/>
  <c r="V1258" i="3"/>
  <c r="V1259" i="3"/>
  <c r="V1260" i="3"/>
  <c r="V1261" i="3"/>
  <c r="V1262" i="3"/>
  <c r="V1263" i="3"/>
  <c r="V1264" i="3"/>
  <c r="V1265" i="3"/>
  <c r="V1266" i="3"/>
  <c r="V1267" i="3"/>
  <c r="V1268" i="3"/>
  <c r="V1269" i="3"/>
  <c r="V1270" i="3"/>
  <c r="V1271" i="3"/>
  <c r="V1272" i="3"/>
  <c r="V1273" i="3"/>
  <c r="V1274" i="3"/>
  <c r="V1275" i="3"/>
  <c r="V1276" i="3"/>
  <c r="V1277" i="3"/>
  <c r="V1278" i="3"/>
  <c r="V1279" i="3"/>
  <c r="V1280" i="3"/>
  <c r="V1281" i="3"/>
  <c r="V1282" i="3"/>
  <c r="V1283" i="3"/>
  <c r="V1284" i="3"/>
  <c r="V1285" i="3"/>
  <c r="V1286" i="3"/>
  <c r="V1287" i="3"/>
  <c r="V1288" i="3"/>
  <c r="V1289" i="3"/>
  <c r="V1290" i="3"/>
  <c r="V1291" i="3"/>
  <c r="V1292" i="3"/>
  <c r="V1293" i="3"/>
  <c r="V1294" i="3"/>
  <c r="V1295" i="3"/>
  <c r="V1296" i="3"/>
  <c r="V1297" i="3"/>
  <c r="V1298" i="3"/>
  <c r="V1299" i="3"/>
  <c r="V1300" i="3"/>
  <c r="V1301" i="3"/>
  <c r="V1302" i="3"/>
  <c r="V1303" i="3"/>
  <c r="V1304" i="3"/>
  <c r="V1305" i="3"/>
  <c r="V1306" i="3"/>
  <c r="V1307" i="3"/>
  <c r="V1308" i="3"/>
  <c r="V1309" i="3"/>
  <c r="V1310" i="3"/>
  <c r="V1311" i="3"/>
  <c r="V1312" i="3"/>
  <c r="V1313" i="3"/>
  <c r="V1314" i="3"/>
  <c r="V1315" i="3"/>
  <c r="V1316" i="3"/>
  <c r="V1317" i="3"/>
  <c r="V1318" i="3"/>
  <c r="V1319" i="3"/>
  <c r="V1320" i="3"/>
  <c r="V1321" i="3"/>
  <c r="V1322" i="3"/>
  <c r="V1323" i="3"/>
  <c r="V1324" i="3"/>
  <c r="V1325" i="3"/>
  <c r="V1326" i="3"/>
  <c r="V1327" i="3"/>
  <c r="V1328" i="3"/>
  <c r="V1329" i="3"/>
  <c r="V1330" i="3"/>
  <c r="V1331" i="3"/>
  <c r="V1332" i="3"/>
  <c r="V1333" i="3"/>
  <c r="V1334" i="3"/>
  <c r="V1335" i="3"/>
  <c r="V1336" i="3"/>
  <c r="V1337" i="3"/>
  <c r="V1338" i="3"/>
  <c r="V1339" i="3"/>
  <c r="V1340" i="3"/>
  <c r="V1341" i="3"/>
  <c r="V1342" i="3"/>
  <c r="V1343" i="3"/>
  <c r="V1344" i="3"/>
  <c r="V1345" i="3"/>
  <c r="V1346" i="3"/>
  <c r="V1347" i="3"/>
  <c r="V1348" i="3"/>
  <c r="V1349" i="3"/>
  <c r="V1350" i="3"/>
  <c r="V1351" i="3"/>
  <c r="V1352" i="3"/>
  <c r="V1353" i="3"/>
  <c r="V1354" i="3"/>
  <c r="V1355" i="3"/>
  <c r="V1356" i="3"/>
  <c r="V1357" i="3"/>
  <c r="V1358" i="3"/>
  <c r="V1359" i="3"/>
  <c r="V1360" i="3"/>
  <c r="V1361" i="3"/>
  <c r="V1362" i="3"/>
  <c r="V1363" i="3"/>
  <c r="V1364" i="3"/>
  <c r="V1365" i="3"/>
  <c r="V1366" i="3"/>
  <c r="V1367" i="3"/>
  <c r="V1368" i="3"/>
  <c r="V1369" i="3"/>
  <c r="V1370" i="3"/>
  <c r="V1371" i="3"/>
  <c r="V1372" i="3"/>
  <c r="V1373" i="3"/>
  <c r="V1374" i="3"/>
  <c r="V1375" i="3"/>
  <c r="V1376" i="3"/>
  <c r="V1377" i="3"/>
  <c r="V1378" i="3"/>
  <c r="V1379" i="3"/>
  <c r="V1380" i="3"/>
  <c r="V1381" i="3"/>
  <c r="V1382" i="3"/>
  <c r="V1383" i="3"/>
  <c r="V1384" i="3"/>
  <c r="V1385" i="3"/>
  <c r="V1386" i="3"/>
  <c r="V1387" i="3"/>
  <c r="V1388" i="3"/>
  <c r="V1389" i="3"/>
  <c r="V1390" i="3"/>
  <c r="V1391" i="3"/>
  <c r="V1392" i="3"/>
  <c r="V1393" i="3"/>
  <c r="V1394" i="3"/>
  <c r="V1395" i="3"/>
  <c r="V1396" i="3"/>
  <c r="V1397" i="3"/>
  <c r="V1398" i="3"/>
  <c r="V1399" i="3"/>
  <c r="V1400" i="3"/>
  <c r="V1401" i="3"/>
  <c r="V1402" i="3"/>
  <c r="V1403" i="3"/>
  <c r="V1404" i="3"/>
  <c r="V1405" i="3"/>
  <c r="V1406" i="3"/>
  <c r="V1407" i="3"/>
  <c r="V1408" i="3"/>
  <c r="V1409" i="3"/>
  <c r="V1410" i="3"/>
  <c r="V1411" i="3"/>
  <c r="V1412" i="3"/>
  <c r="V1413" i="3"/>
  <c r="V1414" i="3"/>
  <c r="V1415" i="3"/>
  <c r="V1416" i="3"/>
  <c r="V1417" i="3"/>
  <c r="V1418" i="3"/>
  <c r="V1419" i="3"/>
  <c r="V1420" i="3"/>
  <c r="V1421" i="3"/>
  <c r="V1422" i="3"/>
  <c r="V1423" i="3"/>
  <c r="V1424" i="3"/>
  <c r="V1425" i="3"/>
  <c r="V1426" i="3"/>
  <c r="V1427" i="3"/>
  <c r="V1428" i="3"/>
  <c r="V1429" i="3"/>
  <c r="V1430" i="3"/>
  <c r="V1431" i="3"/>
  <c r="V1432" i="3"/>
  <c r="V1433" i="3"/>
  <c r="V1434" i="3"/>
  <c r="V1435" i="3"/>
  <c r="V1436" i="3"/>
  <c r="V1437" i="3"/>
  <c r="V1438" i="3"/>
  <c r="V1439" i="3"/>
  <c r="V1440" i="3"/>
  <c r="V1441" i="3"/>
  <c r="V1442" i="3"/>
  <c r="V1443" i="3"/>
  <c r="V1444" i="3"/>
  <c r="V1445" i="3"/>
  <c r="V1446" i="3"/>
  <c r="V1447" i="3"/>
  <c r="V1448" i="3"/>
  <c r="V1449" i="3"/>
  <c r="V1450" i="3"/>
  <c r="V1451" i="3"/>
  <c r="V1452" i="3"/>
  <c r="V1453" i="3"/>
  <c r="V1454" i="3"/>
  <c r="V1455" i="3"/>
  <c r="V1456" i="3"/>
  <c r="V1457" i="3"/>
  <c r="V1458" i="3"/>
  <c r="V1459" i="3"/>
  <c r="V1460" i="3"/>
  <c r="V1461" i="3"/>
  <c r="V1462" i="3"/>
  <c r="V1463" i="3"/>
  <c r="V1464" i="3"/>
  <c r="V1465" i="3"/>
  <c r="V1466" i="3"/>
  <c r="V1467" i="3"/>
  <c r="V1468" i="3"/>
  <c r="V1469" i="3"/>
  <c r="V1470" i="3"/>
  <c r="V1471" i="3"/>
  <c r="V1472" i="3"/>
  <c r="V1473" i="3"/>
  <c r="V1474" i="3"/>
  <c r="V1475" i="3"/>
  <c r="V1476" i="3"/>
  <c r="V1477" i="3"/>
  <c r="V1478" i="3"/>
  <c r="V1479" i="3"/>
  <c r="V1480" i="3"/>
  <c r="V1481" i="3"/>
  <c r="V1482" i="3"/>
  <c r="V1483" i="3"/>
  <c r="V1484" i="3"/>
  <c r="V1485" i="3"/>
  <c r="V1486" i="3"/>
  <c r="V1487" i="3"/>
  <c r="V1488" i="3"/>
  <c r="V1489" i="3"/>
  <c r="V1490" i="3"/>
  <c r="V1491" i="3"/>
  <c r="V1492" i="3"/>
  <c r="V1493" i="3"/>
  <c r="V1494" i="3"/>
  <c r="V1495" i="3"/>
  <c r="V1496" i="3"/>
  <c r="V1497" i="3"/>
  <c r="V1498" i="3"/>
  <c r="V1499" i="3"/>
  <c r="V1500" i="3"/>
  <c r="V1501" i="3"/>
  <c r="V1502" i="3"/>
  <c r="V1503" i="3"/>
  <c r="V1504" i="3"/>
  <c r="V1505" i="3"/>
  <c r="V1506" i="3"/>
  <c r="V1507" i="3"/>
  <c r="V1508" i="3"/>
  <c r="V1509" i="3"/>
  <c r="V1510" i="3"/>
  <c r="V1511" i="3"/>
  <c r="V1512" i="3"/>
  <c r="V1513" i="3"/>
  <c r="V1514" i="3"/>
  <c r="V1515" i="3"/>
  <c r="V1516" i="3"/>
  <c r="V1517" i="3"/>
  <c r="V1518" i="3"/>
  <c r="V1519" i="3"/>
  <c r="V1520" i="3"/>
  <c r="V1521" i="3"/>
  <c r="V1522" i="3"/>
  <c r="V1523" i="3"/>
  <c r="V1524" i="3"/>
  <c r="V1525" i="3"/>
  <c r="V1526" i="3"/>
  <c r="V1527" i="3"/>
  <c r="V1528" i="3"/>
  <c r="V1529" i="3"/>
  <c r="V1530" i="3"/>
  <c r="V1531" i="3"/>
  <c r="V1532" i="3"/>
  <c r="V1533" i="3"/>
  <c r="V1534" i="3"/>
  <c r="V1535" i="3"/>
  <c r="V1536" i="3"/>
  <c r="V1537" i="3"/>
  <c r="V1538" i="3"/>
  <c r="V1539" i="3"/>
  <c r="V1540" i="3"/>
  <c r="V1541" i="3"/>
  <c r="V1542" i="3"/>
  <c r="V1543" i="3"/>
  <c r="V1544" i="3"/>
  <c r="V1545" i="3"/>
  <c r="V1546" i="3"/>
  <c r="V1547" i="3"/>
  <c r="V1548" i="3"/>
  <c r="V1549" i="3"/>
  <c r="V1550" i="3"/>
  <c r="V1551" i="3"/>
  <c r="V1552" i="3"/>
  <c r="V1553" i="3"/>
  <c r="V1554" i="3"/>
  <c r="V1555" i="3"/>
  <c r="V1556" i="3"/>
  <c r="V1557" i="3"/>
  <c r="A6" i="18"/>
  <c r="A6" i="24" l="1"/>
  <c r="A5" i="24"/>
  <c r="I4" i="24"/>
  <c r="H4" i="24"/>
  <c r="G4" i="24"/>
  <c r="G16" i="24" s="1"/>
  <c r="F4" i="24"/>
  <c r="F16" i="24" s="1"/>
  <c r="E4" i="24"/>
  <c r="E16" i="24" s="1"/>
  <c r="D4" i="24"/>
  <c r="D10" i="24" s="1"/>
  <c r="C4" i="24"/>
  <c r="C16" i="24" s="1"/>
  <c r="B4" i="24"/>
  <c r="B16" i="24" s="1"/>
  <c r="A6" i="23"/>
  <c r="A5" i="23"/>
  <c r="A11" i="23" s="1"/>
  <c r="I4" i="23"/>
  <c r="H4" i="23"/>
  <c r="G4" i="23"/>
  <c r="F4" i="23"/>
  <c r="F10" i="23" s="1"/>
  <c r="E4" i="23"/>
  <c r="E16" i="23" s="1"/>
  <c r="D4" i="23"/>
  <c r="D10" i="23" s="1"/>
  <c r="C4" i="23"/>
  <c r="B4" i="23"/>
  <c r="B10" i="23" s="1"/>
  <c r="A6" i="22"/>
  <c r="A5" i="22"/>
  <c r="A11" i="22" s="1"/>
  <c r="I4" i="22"/>
  <c r="H4" i="22"/>
  <c r="G4" i="22"/>
  <c r="G10" i="22" s="1"/>
  <c r="F4" i="22"/>
  <c r="F10" i="22" s="1"/>
  <c r="E4" i="22"/>
  <c r="E16" i="22" s="1"/>
  <c r="D4" i="22"/>
  <c r="D10" i="22" s="1"/>
  <c r="C4" i="22"/>
  <c r="C10" i="22" s="1"/>
  <c r="B4" i="22"/>
  <c r="B10" i="22" s="1"/>
  <c r="A6" i="21"/>
  <c r="E6" i="21" s="1"/>
  <c r="A5" i="21"/>
  <c r="I4" i="21"/>
  <c r="H4" i="21"/>
  <c r="G4" i="21"/>
  <c r="G10" i="21" s="1"/>
  <c r="F4" i="21"/>
  <c r="F10" i="21" s="1"/>
  <c r="E4" i="21"/>
  <c r="D4" i="21"/>
  <c r="D10" i="21" s="1"/>
  <c r="C4" i="21"/>
  <c r="B4" i="21"/>
  <c r="B10" i="21" s="1"/>
  <c r="A6" i="20"/>
  <c r="A5" i="20"/>
  <c r="A11" i="20" s="1"/>
  <c r="I4" i="20"/>
  <c r="H4" i="20"/>
  <c r="G4" i="20"/>
  <c r="G10" i="20" s="1"/>
  <c r="F4" i="20"/>
  <c r="F10" i="20" s="1"/>
  <c r="E4" i="20"/>
  <c r="E16" i="20" s="1"/>
  <c r="D4" i="20"/>
  <c r="D10" i="20" s="1"/>
  <c r="C4" i="20"/>
  <c r="B4" i="20"/>
  <c r="B10" i="20" s="1"/>
  <c r="B5" i="23"/>
  <c r="F5" i="20" l="1"/>
  <c r="F17" i="20" s="1"/>
  <c r="D16" i="20"/>
  <c r="B16" i="23"/>
  <c r="F6" i="24"/>
  <c r="F5" i="21"/>
  <c r="I5" i="20"/>
  <c r="H5" i="20"/>
  <c r="E10" i="20"/>
  <c r="F16" i="20"/>
  <c r="F16" i="21"/>
  <c r="F5" i="22"/>
  <c r="F16" i="22"/>
  <c r="D5" i="23"/>
  <c r="I5" i="24"/>
  <c r="H5" i="24"/>
  <c r="B5" i="20"/>
  <c r="E6" i="20"/>
  <c r="I5" i="21"/>
  <c r="H5" i="21"/>
  <c r="A11" i="21"/>
  <c r="I5" i="22"/>
  <c r="H5" i="22"/>
  <c r="F5" i="23"/>
  <c r="B5" i="24"/>
  <c r="E6" i="24"/>
  <c r="G6" i="24"/>
  <c r="D16" i="24"/>
  <c r="D5" i="20"/>
  <c r="C6" i="20"/>
  <c r="B16" i="20"/>
  <c r="B5" i="21"/>
  <c r="B17" i="21" s="1"/>
  <c r="B16" i="21"/>
  <c r="B5" i="22"/>
  <c r="B17" i="22" s="1"/>
  <c r="B16" i="22"/>
  <c r="I5" i="23"/>
  <c r="H5" i="23"/>
  <c r="B17" i="23" s="1"/>
  <c r="D16" i="23"/>
  <c r="D5" i="24"/>
  <c r="D17" i="24" s="1"/>
  <c r="B6" i="24"/>
  <c r="A11" i="24"/>
  <c r="G6" i="20"/>
  <c r="D5" i="21"/>
  <c r="D17" i="21" s="1"/>
  <c r="D16" i="21"/>
  <c r="D5" i="22"/>
  <c r="D17" i="22" s="1"/>
  <c r="D16" i="22"/>
  <c r="F6" i="23"/>
  <c r="F16" i="23"/>
  <c r="F5" i="24"/>
  <c r="F17" i="24" s="1"/>
  <c r="C6" i="24"/>
  <c r="F11" i="22"/>
  <c r="F11" i="20"/>
  <c r="C16" i="21"/>
  <c r="C5" i="21"/>
  <c r="C17" i="21" s="1"/>
  <c r="G16" i="21"/>
  <c r="G5" i="21"/>
  <c r="G17" i="21" s="1"/>
  <c r="B11" i="21"/>
  <c r="F6" i="21"/>
  <c r="B6" i="21"/>
  <c r="D6" i="21"/>
  <c r="G6" i="21"/>
  <c r="C6" i="21"/>
  <c r="D11" i="21"/>
  <c r="C16" i="22"/>
  <c r="C5" i="22"/>
  <c r="C17" i="22" s="1"/>
  <c r="G16" i="22"/>
  <c r="G5" i="22"/>
  <c r="G17" i="22" s="1"/>
  <c r="B11" i="22"/>
  <c r="F6" i="22"/>
  <c r="B6" i="22"/>
  <c r="D6" i="22"/>
  <c r="G6" i="22"/>
  <c r="C6" i="22"/>
  <c r="C16" i="20"/>
  <c r="C5" i="20"/>
  <c r="C17" i="20" s="1"/>
  <c r="G16" i="20"/>
  <c r="G5" i="20"/>
  <c r="G17" i="20" s="1"/>
  <c r="F6" i="20"/>
  <c r="B6" i="20"/>
  <c r="D6" i="20"/>
  <c r="C10" i="20"/>
  <c r="E16" i="21"/>
  <c r="E10" i="21"/>
  <c r="F11" i="21"/>
  <c r="C10" i="21"/>
  <c r="E6" i="22"/>
  <c r="C16" i="23"/>
  <c r="C5" i="23"/>
  <c r="C17" i="23" s="1"/>
  <c r="C10" i="23"/>
  <c r="G16" i="23"/>
  <c r="G5" i="23"/>
  <c r="G17" i="23" s="1"/>
  <c r="G10" i="23"/>
  <c r="E10" i="22"/>
  <c r="C6" i="23"/>
  <c r="G6" i="23"/>
  <c r="E10" i="23"/>
  <c r="B11" i="23"/>
  <c r="F11" i="23"/>
  <c r="E10" i="24"/>
  <c r="E5" i="20"/>
  <c r="E17" i="20" s="1"/>
  <c r="E5" i="21"/>
  <c r="E17" i="21" s="1"/>
  <c r="E5" i="22"/>
  <c r="E17" i="22" s="1"/>
  <c r="E5" i="23"/>
  <c r="E17" i="23" s="1"/>
  <c r="D6" i="23"/>
  <c r="E5" i="24"/>
  <c r="E17" i="24" s="1"/>
  <c r="D6" i="24"/>
  <c r="B10" i="24"/>
  <c r="F10" i="24"/>
  <c r="E6" i="23"/>
  <c r="D11" i="23"/>
  <c r="C10" i="24"/>
  <c r="G10" i="24"/>
  <c r="D11" i="24"/>
  <c r="B6" i="23"/>
  <c r="C5" i="24"/>
  <c r="C17" i="24" s="1"/>
  <c r="G5" i="24"/>
  <c r="G17" i="24" s="1"/>
  <c r="A16" i="10"/>
  <c r="B17" i="24" l="1"/>
  <c r="F17" i="23"/>
  <c r="F17" i="22"/>
  <c r="D17" i="23"/>
  <c r="B20" i="23" s="1"/>
  <c r="F17" i="21"/>
  <c r="D11" i="20"/>
  <c r="D17" i="20"/>
  <c r="B11" i="20"/>
  <c r="B17" i="20"/>
  <c r="B24" i="20" s="1"/>
  <c r="F11" i="24"/>
  <c r="B21" i="22"/>
  <c r="D11" i="22"/>
  <c r="B11" i="24"/>
  <c r="E11" i="20"/>
  <c r="G11" i="23"/>
  <c r="G11" i="21"/>
  <c r="C11" i="24"/>
  <c r="B19" i="20"/>
  <c r="C11" i="20"/>
  <c r="B19" i="22"/>
  <c r="C11" i="22"/>
  <c r="E11" i="23"/>
  <c r="B20" i="22"/>
  <c r="C11" i="21"/>
  <c r="B24" i="22"/>
  <c r="E11" i="22"/>
  <c r="G11" i="24"/>
  <c r="E11" i="24"/>
  <c r="E11" i="21"/>
  <c r="C11" i="23"/>
  <c r="G11" i="20"/>
  <c r="G11" i="22"/>
  <c r="B24" i="21"/>
  <c r="B20" i="21"/>
  <c r="B21" i="21"/>
  <c r="B19" i="21"/>
  <c r="A5" i="18"/>
  <c r="B5" i="18" s="1"/>
  <c r="I4" i="18"/>
  <c r="H4" i="18"/>
  <c r="G4" i="18"/>
  <c r="G10" i="18" s="1"/>
  <c r="F4" i="18"/>
  <c r="F10" i="18" s="1"/>
  <c r="E4" i="18"/>
  <c r="E16" i="18" s="1"/>
  <c r="D4" i="18"/>
  <c r="D16" i="18" s="1"/>
  <c r="C4" i="18"/>
  <c r="C10" i="18" s="1"/>
  <c r="B4" i="18"/>
  <c r="B10" i="18" s="1"/>
  <c r="B21" i="23" l="1"/>
  <c r="B21" i="20"/>
  <c r="B20" i="20"/>
  <c r="B25" i="20"/>
  <c r="B25" i="21"/>
  <c r="B21" i="24"/>
  <c r="B20" i="24"/>
  <c r="B25" i="22"/>
  <c r="B25" i="23"/>
  <c r="B24" i="23"/>
  <c r="B22" i="21"/>
  <c r="B23" i="21"/>
  <c r="B22" i="22"/>
  <c r="B23" i="22"/>
  <c r="B23" i="24"/>
  <c r="B22" i="24"/>
  <c r="B19" i="24"/>
  <c r="B22" i="20"/>
  <c r="B23" i="20"/>
  <c r="B23" i="23"/>
  <c r="B22" i="23"/>
  <c r="B19" i="23"/>
  <c r="B24" i="24"/>
  <c r="B25" i="24"/>
  <c r="B11" i="18"/>
  <c r="F5" i="18"/>
  <c r="F11" i="18" s="1"/>
  <c r="B16" i="18"/>
  <c r="E6" i="18"/>
  <c r="H5" i="18"/>
  <c r="B17" i="18" s="1"/>
  <c r="C5" i="18"/>
  <c r="B6" i="18"/>
  <c r="C16" i="18"/>
  <c r="F6" i="18"/>
  <c r="F16" i="18"/>
  <c r="I5" i="18"/>
  <c r="G5" i="18"/>
  <c r="A11" i="18"/>
  <c r="G16" i="18"/>
  <c r="D10" i="18"/>
  <c r="D5" i="18"/>
  <c r="C6" i="18"/>
  <c r="G6" i="18"/>
  <c r="E10" i="18"/>
  <c r="E5" i="18"/>
  <c r="E17" i="18" s="1"/>
  <c r="D6" i="18"/>
  <c r="A14" i="10"/>
  <c r="B19" i="18" l="1"/>
  <c r="D17" i="18"/>
  <c r="G17" i="18"/>
  <c r="C17" i="18"/>
  <c r="F17" i="18"/>
  <c r="C11" i="18"/>
  <c r="G11" i="18"/>
  <c r="D11" i="18"/>
  <c r="B25" i="18"/>
  <c r="E11" i="18"/>
  <c r="A3" i="10"/>
  <c r="G3" i="10" s="1"/>
  <c r="G9" i="10" s="1"/>
  <c r="A2" i="10"/>
  <c r="G1" i="10"/>
  <c r="F1" i="10"/>
  <c r="E1" i="10"/>
  <c r="D1" i="10"/>
  <c r="C1" i="10"/>
  <c r="B1" i="10"/>
  <c r="A6" i="7"/>
  <c r="AU6" i="3"/>
  <c r="I4" i="7"/>
  <c r="H4" i="7"/>
  <c r="B23" i="18" l="1"/>
  <c r="B22" i="18"/>
  <c r="B24" i="18"/>
  <c r="B21" i="18"/>
  <c r="B20" i="18"/>
  <c r="E3" i="10"/>
  <c r="E9" i="10" s="1"/>
  <c r="C7" i="10"/>
  <c r="C14" i="10" s="1"/>
  <c r="G7" i="10"/>
  <c r="G14" i="10" s="1"/>
  <c r="A9" i="10"/>
  <c r="E2" i="10"/>
  <c r="D3" i="10"/>
  <c r="D9" i="10" s="1"/>
  <c r="B7" i="10"/>
  <c r="B14" i="10" s="1"/>
  <c r="F7" i="10"/>
  <c r="F14" i="10" s="1"/>
  <c r="B2" i="10"/>
  <c r="F2" i="10"/>
  <c r="C2" i="10"/>
  <c r="G2" i="10"/>
  <c r="B3" i="10"/>
  <c r="B9" i="10" s="1"/>
  <c r="F3" i="10"/>
  <c r="F9" i="10" s="1"/>
  <c r="D7" i="10"/>
  <c r="D14" i="10" s="1"/>
  <c r="A8" i="10"/>
  <c r="A15" i="10" s="1"/>
  <c r="D2" i="10"/>
  <c r="C3" i="10"/>
  <c r="C9" i="10" s="1"/>
  <c r="E7" i="10"/>
  <c r="E14" i="10" s="1"/>
  <c r="D4" i="7"/>
  <c r="D10" i="7" s="1"/>
  <c r="E4" i="7"/>
  <c r="E10" i="7" s="1"/>
  <c r="F4" i="7"/>
  <c r="F10" i="7" s="1"/>
  <c r="G4" i="7"/>
  <c r="G10" i="7" s="1"/>
  <c r="C4" i="7"/>
  <c r="C10" i="7" s="1"/>
  <c r="B4" i="7"/>
  <c r="B10" i="7" s="1"/>
  <c r="A5" i="7"/>
  <c r="I5" i="7" l="1"/>
  <c r="A11" i="7"/>
  <c r="G8" i="10"/>
  <c r="C8" i="10"/>
  <c r="F8" i="10"/>
  <c r="B8" i="10"/>
  <c r="D8" i="10"/>
  <c r="E8" i="10"/>
  <c r="B16" i="7"/>
  <c r="E16" i="7"/>
  <c r="C16" i="7"/>
  <c r="D16" i="7"/>
  <c r="G16" i="7"/>
  <c r="F16" i="7"/>
  <c r="G6" i="7"/>
  <c r="B5" i="7"/>
  <c r="E6" i="7"/>
  <c r="C6" i="7"/>
  <c r="D6" i="7"/>
  <c r="F6" i="7"/>
  <c r="B6" i="7"/>
  <c r="AU5" i="3"/>
  <c r="D3" i="6"/>
  <c r="C5" i="7"/>
  <c r="D5" i="7"/>
  <c r="F5" i="7"/>
  <c r="G5" i="7"/>
  <c r="F11" i="7" l="1"/>
  <c r="D15" i="10"/>
  <c r="D10" i="10"/>
  <c r="D16" i="10" s="1"/>
  <c r="G10" i="10"/>
  <c r="G16" i="10" s="1"/>
  <c r="G15" i="10"/>
  <c r="D11" i="7"/>
  <c r="B10" i="10"/>
  <c r="B16" i="10" s="1"/>
  <c r="B15" i="10"/>
  <c r="C11" i="7"/>
  <c r="F15" i="10"/>
  <c r="F10" i="10"/>
  <c r="F16" i="10" s="1"/>
  <c r="G11" i="7"/>
  <c r="B11" i="7"/>
  <c r="E10" i="10"/>
  <c r="E16" i="10" s="1"/>
  <c r="E15" i="10"/>
  <c r="C10" i="10"/>
  <c r="C16" i="10" s="1"/>
  <c r="C15" i="10"/>
  <c r="H5" i="7"/>
  <c r="X1054" i="3"/>
  <c r="E5" i="7"/>
  <c r="E17" i="7" l="1"/>
  <c r="G17" i="7"/>
  <c r="B17" i="7"/>
  <c r="L17" i="7" s="1"/>
  <c r="C17" i="7"/>
  <c r="D17" i="7"/>
  <c r="F17" i="7"/>
  <c r="E1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F8BD57-CF18-4FC2-9DEF-636F6A790C9F}" keepAlive="1" name="Abfrage - Allensbach" description="Verbindung mit der Abfrage 'Allensbach' in der Arbeitsmappe." type="5" refreshedVersion="6" background="1" saveData="1">
    <dbPr connection="Provider=Microsoft.Mashup.OleDb.1;Data Source=$Workbook$;Location=Allensbach;Extended Properties=&quot;&quot;" command="SELECT * FROM [Allensbach]"/>
  </connection>
  <connection id="2" xr16:uid="{06F13DB2-6D26-445F-887F-22099B09C1CD}" keepAlive="1" name="Abfrage - Bundestagswahl" description="Verbindung mit der Abfrage 'Bundestagswahl' in der Arbeitsmappe." type="5" refreshedVersion="6" background="1" saveData="1">
    <dbPr connection="Provider=Microsoft.Mashup.OleDb.1;Data Source=$Workbook$;Location=Bundestagswahl;Extended Properties=&quot;&quot;" command="SELECT * FROM [Bundestagswahl]"/>
  </connection>
  <connection id="3" xr16:uid="{8BFA206F-9DA6-4F95-AEF9-B4CB9E68CDE7}" keepAlive="1" name="Abfrage - Emnid(1)" description="Verbindung mit der Abfrage 'Emnid' in der Arbeitsmappe." type="5" refreshedVersion="6" background="1">
    <dbPr connection="Provider=Microsoft.Mashup.OleDb.1;Data Source=$Workbook$;Location=Emnid;Extended Properties=&quot;&quot;" command="SELECT * FROM [Emnid]"/>
  </connection>
  <connection id="4" xr16:uid="{2D8AE724-5CF8-4AD2-B713-D4EA22D8EF4D}" keepAlive="1" name="Abfrage - Fehler in Kombiniert" description="Verbindung mit der Abfrage 'Fehler in Kombiniert' in der Arbeitsmappe." type="5" refreshedVersion="0" background="1">
    <dbPr connection="Provider=Microsoft.Mashup.OleDb.1;Data Source=$Workbook$;Location=&quot;Fehler in Kombiniert&quot;;Extended Properties=&quot;&quot;" command="SELECT * FROM [Fehler in Kombiniert]"/>
  </connection>
  <connection id="5" xr16:uid="{8C880F78-C711-4987-922A-6EBF1FB7D994}" keepAlive="1" name="Abfrage - Forsa" description="Verbindung mit der Abfrage 'Forsa' in der Arbeitsmappe." type="5" refreshedVersion="0" background="1">
    <dbPr connection="Provider=Microsoft.Mashup.OleDb.1;Data Source=$Workbook$;Location=Forsa;Extended Properties=&quot;&quot;" command="SELECT * FROM [Forsa]"/>
  </connection>
  <connection id="6" xr16:uid="{F4710ADD-BE35-4479-ACB1-9D0E8B5CBB51}" keepAlive="1" name="Abfrage - Forschungsgruppe Wahlen" description="Verbindung mit der Abfrage 'Forschungsgruppe Wahlen' in der Arbeitsmappe." type="5" refreshedVersion="0" background="1">
    <dbPr connection="Provider=Microsoft.Mashup.OleDb.1;Data Source=$Workbook$;Location=&quot;Forschungsgruppe Wahlen&quot;;Extended Properties=&quot;&quot;" command="SELECT * FROM [Forschungsgruppe Wahlen]"/>
  </connection>
  <connection id="7" xr16:uid="{093FA965-AE74-499E-91B3-EB37A4904C6A}" keepAlive="1" name="Abfrage - GMS" description="Verbindung mit der Abfrage 'GMS' in der Arbeitsmappe." type="5" refreshedVersion="0" background="1">
    <dbPr connection="Provider=Microsoft.Mashup.OleDb.1;Data Source=$Workbook$;Location=GMS;Extended Properties=&quot;&quot;" command="SELECT * FROM [GMS]"/>
  </connection>
  <connection id="8" xr16:uid="{67178275-64D2-4259-A19E-9A220E248C6B}" keepAlive="1" name="Abfrage - Infratest dimap" description="Verbindung mit der Abfrage 'Infratest dimap' in der Arbeitsmappe." type="5" refreshedVersion="0" background="1">
    <dbPr connection="Provider=Microsoft.Mashup.OleDb.1;Data Source=$Workbook$;Location=&quot;Infratest dimap&quot;;Extended Properties=&quot;&quot;" command="SELECT * FROM [Infratest dimap]"/>
  </connection>
  <connection id="9" xr16:uid="{28DC8931-B953-4C5A-8318-7D596D0C4EF1}" keepAlive="1" name="Abfrage - INSA / YouGov" description="Verbindung mit der Abfrage 'INSA / YouGov' in der Arbeitsmappe." type="5" refreshedVersion="0" background="1">
    <dbPr connection="Provider=Microsoft.Mashup.OleDb.1;Data Source=$Workbook$;Location=&quot;INSA / YouGov&quot;;Extended Properties=&quot;&quot;" command="SELECT * FROM [INSA / YouGov]"/>
  </connection>
  <connection id="10" xr16:uid="{02AD8A2A-DD0C-4C9D-9579-C75D55DA8C5A}" keepAlive="1" name="Abfrage - Kombiniert" description="Verbindung mit der Abfrage 'Kombiniert' in der Arbeitsmappe." type="5" refreshedVersion="6" background="1" saveData="1">
    <dbPr connection="Provider=Microsoft.Mashup.OleDb.1;Data Source=$Workbook$;Location=Kombiniert;Extended Properties=&quot;&quot;" command="SELECT * FROM [Kombiniert]"/>
  </connection>
  <connection id="11" xr16:uid="{24465AEC-71F5-4A18-857A-11EFA2559AEA}" keepAlive="1" name="Abfrage - Neueste" description="Verbindung mit der Abfrage 'Neueste' in der Arbeitsmappe." type="5" refreshedVersion="6" background="1" saveData="1">
    <dbPr connection="Provider=Microsoft.Mashup.OleDb.1;Data Source=$Workbook$;Location=Neueste;Extended Properties=&quot;&quot;" command="SELECT * FROM [Neueste]"/>
  </connection>
  <connection id="12" xr16:uid="{4592889A-8F3D-4B82-8368-EDE2D4057E9A}" keepAlive="1" name="Abfrage - YouGov" description="Verbindung mit der Abfrage 'YouGov' in der Arbeitsmappe." type="5" refreshedVersion="0" background="1">
    <dbPr connection="Provider=Microsoft.Mashup.OleDb.1;Data Source=$Workbook$;Location=YouGov;Extended Properties=&quot;&quot;" command="SELECT * FROM [YouGov]"/>
  </connection>
</connections>
</file>

<file path=xl/sharedStrings.xml><?xml version="1.0" encoding="utf-8"?>
<sst xmlns="http://schemas.openxmlformats.org/spreadsheetml/2006/main" count="3691" uniqueCount="1467">
  <si>
    <t>Date</t>
  </si>
  <si>
    <t>CDU/CSU</t>
  </si>
  <si>
    <t>SPD</t>
  </si>
  <si>
    <t>GRÜNE</t>
  </si>
  <si>
    <t>FDP</t>
  </si>
  <si>
    <t>LINKE</t>
  </si>
  <si>
    <t>AfD</t>
  </si>
  <si>
    <t>Sonstige</t>
  </si>
  <si>
    <t>Befragte</t>
  </si>
  <si>
    <t>Zeitraum</t>
  </si>
  <si>
    <t>Institut</t>
  </si>
  <si>
    <t>05.08.–18.08.</t>
  </si>
  <si>
    <t>Allensbach</t>
  </si>
  <si>
    <t>03.07.–16.07.</t>
  </si>
  <si>
    <t>01.06.–13.06.</t>
  </si>
  <si>
    <t>06.05.–14.05.</t>
  </si>
  <si>
    <t>01.04.–15.04.</t>
  </si>
  <si>
    <t>05.03.–18.03.</t>
  </si>
  <si>
    <t>01.02.–12.02.</t>
  </si>
  <si>
    <t>09.01.–22.01.</t>
  </si>
  <si>
    <t>01.12.–11.12.</t>
  </si>
  <si>
    <t>02.11.–13.11.</t>
  </si>
  <si>
    <t>27.09.–10.10.</t>
  </si>
  <si>
    <t>01.09.–12.09.</t>
  </si>
  <si>
    <t>02.08.–15.08.</t>
  </si>
  <si>
    <t>01.07.–11.07.</t>
  </si>
  <si>
    <t>01.06.–12.06.</t>
  </si>
  <si>
    <t>03.05.–16.05.</t>
  </si>
  <si>
    <t>01.04.–12.04.</t>
  </si>
  <si>
    <t>07.03.–21.03.</t>
  </si>
  <si>
    <t>01.02.–13.02.</t>
  </si>
  <si>
    <t>05.01.–17.01.</t>
  </si>
  <si>
    <t>01.12.–12.12.</t>
  </si>
  <si>
    <t>02.11.–15.11.</t>
  </si>
  <si>
    <t>28.09.–11.10.</t>
  </si>
  <si>
    <t>01.09.–13.09.</t>
  </si>
  <si>
    <t>27.07.–09.08.</t>
  </si>
  <si>
    <t>01.07.–12.07.</t>
  </si>
  <si>
    <t>24.04.–08.05.</t>
  </si>
  <si>
    <t>03.04.–17.04.</t>
  </si>
  <si>
    <t>02.03.–15.03.</t>
  </si>
  <si>
    <t>02.02.–15.02.</t>
  </si>
  <si>
    <t>05.01.–18.01.</t>
  </si>
  <si>
    <t>01.12.–14.12.</t>
  </si>
  <si>
    <t>22.11.–27.11.</t>
  </si>
  <si>
    <t>07.10.–19.10.</t>
  </si>
  <si>
    <t>13.09.–20.09.</t>
  </si>
  <si>
    <t>06.09.–14.09.</t>
  </si>
  <si>
    <t>22.08.–31.08.</t>
  </si>
  <si>
    <t>04.08.–17.08.</t>
  </si>
  <si>
    <t>01.06.–15.06.</t>
  </si>
  <si>
    <t>05.05.–19.05.</t>
  </si>
  <si>
    <t>01.04.–13.04.</t>
  </si>
  <si>
    <t>06.03.–19.03.</t>
  </si>
  <si>
    <t>01.02.–15.02.</t>
  </si>
  <si>
    <t>05.01.–19.01.</t>
  </si>
  <si>
    <t>01.12.–15.12.</t>
  </si>
  <si>
    <t>28.10.–10.11.</t>
  </si>
  <si>
    <t>01.10.–13.10.</t>
  </si>
  <si>
    <t>03.09.–15.09.</t>
  </si>
  <si>
    <t>03.08.–17.08.</t>
  </si>
  <si>
    <t>01.07.–14.07.</t>
  </si>
  <si>
    <t>27.05.–09.06.</t>
  </si>
  <si>
    <t>28.04.–12.05.</t>
  </si>
  <si>
    <t>01.04.–14.04.</t>
  </si>
  <si>
    <t>26.02.–10.03.</t>
  </si>
  <si>
    <t>01.02.–11.02.</t>
  </si>
  <si>
    <t>07.01.–21.01.</t>
  </si>
  <si>
    <t>28.11.–10.12.</t>
  </si>
  <si>
    <t>01.11.–11.11.</t>
  </si>
  <si>
    <t>03.10.–16.10.</t>
  </si>
  <si>
    <t>01.08.–14.08.</t>
  </si>
  <si>
    <t>01.07.–13.07.</t>
  </si>
  <si>
    <t>01.06.–14.06.</t>
  </si>
  <si>
    <t>02.05.–08.05.</t>
  </si>
  <si>
    <t>28.03.–10.04.</t>
  </si>
  <si>
    <t>01.03.–12.03.</t>
  </si>
  <si>
    <t>09.01.–23.01.</t>
  </si>
  <si>
    <t>01.11.–13.11.</t>
  </si>
  <si>
    <t>04.10.–16.10.</t>
  </si>
  <si>
    <t>01.09.–11.09.</t>
  </si>
  <si>
    <t>21.07.–05.08.</t>
  </si>
  <si>
    <t>28.06.–11.07.</t>
  </si>
  <si>
    <t>28.05.–13.06.</t>
  </si>
  <si>
    <t>25.04.–09.05.</t>
  </si>
  <si>
    <t>01.03.–13.03.</t>
  </si>
  <si>
    <t>10.01.–23.01.</t>
  </si>
  <si>
    <t>08.11.–21.11.</t>
  </si>
  <si>
    <t>01.10.–16.10.</t>
  </si>
  <si>
    <t>27.08.–02.09.</t>
  </si>
  <si>
    <t>Emnid</t>
  </si>
  <si>
    <t>18.08.–26.08.</t>
  </si>
  <si>
    <t>13.08.–19.08.</t>
  </si>
  <si>
    <t>06.08.–12.08.</t>
  </si>
  <si>
    <t>30.07.–06.08.</t>
  </si>
  <si>
    <t>23.07.–29.07.</t>
  </si>
  <si>
    <t>16.07.–22.07.</t>
  </si>
  <si>
    <t>09.07.–15.07.</t>
  </si>
  <si>
    <t>02.07.–08.07.</t>
  </si>
  <si>
    <t>24.06.–02.07.</t>
  </si>
  <si>
    <t>18.06.–24.06.</t>
  </si>
  <si>
    <t>10.06.–17.06.</t>
  </si>
  <si>
    <t>04.06.–09.06.</t>
  </si>
  <si>
    <t>28.05.–03.06.</t>
  </si>
  <si>
    <t>20.05.–26.05.</t>
  </si>
  <si>
    <t>14.05.–19.05.</t>
  </si>
  <si>
    <t>07.05.–13.05.</t>
  </si>
  <si>
    <t>30.04.–06.05.</t>
  </si>
  <si>
    <t>22.04.–29.04.</t>
  </si>
  <si>
    <t>16.04.–22.04.</t>
  </si>
  <si>
    <t>09.04.–15.04.</t>
  </si>
  <si>
    <t>02.04.–08.04.</t>
  </si>
  <si>
    <t>25.03.–01.04.</t>
  </si>
  <si>
    <t>18.03.–25.03.</t>
  </si>
  <si>
    <t>12.03.–18.03.</t>
  </si>
  <si>
    <t>04.03.–11.03.</t>
  </si>
  <si>
    <t>27.02.–04.03.</t>
  </si>
  <si>
    <t>20.02.–27.02.</t>
  </si>
  <si>
    <t>13.02.–19.02.</t>
  </si>
  <si>
    <t>06.02.–12.02.</t>
  </si>
  <si>
    <t>30.01.–05.02.</t>
  </si>
  <si>
    <t>23.01.–29.01.</t>
  </si>
  <si>
    <t>16.01.–22.01.</t>
  </si>
  <si>
    <t>09.01.–15.01.</t>
  </si>
  <si>
    <t>19.12.–08.01.</t>
  </si>
  <si>
    <t>12.12.–18.12.</t>
  </si>
  <si>
    <t>05.12.–11.12.</t>
  </si>
  <si>
    <t>28.11.–04.12.</t>
  </si>
  <si>
    <t>20.11.–27.11.</t>
  </si>
  <si>
    <t>13.11.–20.11.</t>
  </si>
  <si>
    <t>07.11.–13.11.</t>
  </si>
  <si>
    <t>30.10.–06.11.</t>
  </si>
  <si>
    <t>24.10.–30.10.</t>
  </si>
  <si>
    <t>17.10.–23.10.</t>
  </si>
  <si>
    <t>10.10.–16.10.</t>
  </si>
  <si>
    <t>02.10.–09.10.</t>
  </si>
  <si>
    <t>26.09.–01.10.</t>
  </si>
  <si>
    <t>19.09.–25.09.</t>
  </si>
  <si>
    <t>12.09.–18.09.</t>
  </si>
  <si>
    <t>05.09.–11.09.</t>
  </si>
  <si>
    <t>29.08.–04.09.</t>
  </si>
  <si>
    <t>22.08.–28.08.</t>
  </si>
  <si>
    <t>15.08.–21.08.</t>
  </si>
  <si>
    <t>08.08.–14.08.</t>
  </si>
  <si>
    <t>01.08.–07.08.</t>
  </si>
  <si>
    <t>25.07.–31.07.</t>
  </si>
  <si>
    <t>18.07.–24.07.</t>
  </si>
  <si>
    <t>11.07.–17.07.</t>
  </si>
  <si>
    <t>04.07.–10.07.</t>
  </si>
  <si>
    <t>27.06.–03.07.</t>
  </si>
  <si>
    <t>21.06.–26.06.</t>
  </si>
  <si>
    <t>13.06.–18.06.</t>
  </si>
  <si>
    <t>06.06.–12.06.</t>
  </si>
  <si>
    <t>29.05.–05.06.</t>
  </si>
  <si>
    <t>23.05.–28.05.</t>
  </si>
  <si>
    <t>16.05.–22.05.</t>
  </si>
  <si>
    <t>09.05.–15.05.</t>
  </si>
  <si>
    <t>25.04.–30.04.</t>
  </si>
  <si>
    <t>18.04.–24.04.</t>
  </si>
  <si>
    <t>11.04.–17.04.</t>
  </si>
  <si>
    <t>04.04.–10.04.</t>
  </si>
  <si>
    <t>28.03.–03.04.</t>
  </si>
  <si>
    <t>21.03.–27.03.</t>
  </si>
  <si>
    <t>14.03.–20.03.</t>
  </si>
  <si>
    <t>07.03.–13.03.</t>
  </si>
  <si>
    <t>28.02.–06.03.</t>
  </si>
  <si>
    <t>21.02.–27.02.</t>
  </si>
  <si>
    <t>14.02.–20.02.</t>
  </si>
  <si>
    <t>07.02.–13.02.</t>
  </si>
  <si>
    <t>31.01.–06.02.</t>
  </si>
  <si>
    <t>24.01.–30.01.</t>
  </si>
  <si>
    <t>17.01.–23.01.</t>
  </si>
  <si>
    <t>10.01.–16.01.</t>
  </si>
  <si>
    <t>03.01.–09.01.</t>
  </si>
  <si>
    <t>13.12.–19.12.</t>
  </si>
  <si>
    <t>06.12.–12.12.</t>
  </si>
  <si>
    <t>29.11.–05.12.</t>
  </si>
  <si>
    <t>22.11.–28.11.</t>
  </si>
  <si>
    <t>15.11.–21.11.</t>
  </si>
  <si>
    <t>08.11.–14.11.</t>
  </si>
  <si>
    <t>05.11.–07.11.</t>
  </si>
  <si>
    <t>25.10.–31.10.</t>
  </si>
  <si>
    <t>18.10.–24.10.</t>
  </si>
  <si>
    <t>11.10.–17.10.</t>
  </si>
  <si>
    <t>04.10.–10.10.</t>
  </si>
  <si>
    <t>27.09.–02.10.</t>
  </si>
  <si>
    <t>20.09.–26.09.</t>
  </si>
  <si>
    <t>13.09.–19.09.</t>
  </si>
  <si>
    <t>06.09.–12.09.</t>
  </si>
  <si>
    <t>30.08.–05.09.</t>
  </si>
  <si>
    <t>23.08.–29.08.</t>
  </si>
  <si>
    <t>16.08.–22.08.</t>
  </si>
  <si>
    <t>09.08.–15.08.</t>
  </si>
  <si>
    <t>02.08.–08.08.</t>
  </si>
  <si>
    <t>26.07.–01.08.</t>
  </si>
  <si>
    <t>19.07.–25.07.</t>
  </si>
  <si>
    <t>12.07.–18.07.</t>
  </si>
  <si>
    <t>05.07.–11.07.</t>
  </si>
  <si>
    <t>28.06.–04.07.</t>
  </si>
  <si>
    <t>21.06.–28.06.</t>
  </si>
  <si>
    <t>14.06.–20.06.</t>
  </si>
  <si>
    <t>07.06.–13.06.</t>
  </si>
  <si>
    <t>30.05.–06.06.</t>
  </si>
  <si>
    <t>24.05.–29.05.</t>
  </si>
  <si>
    <t>17.05.–23.05.</t>
  </si>
  <si>
    <t>09.05.–16.05.</t>
  </si>
  <si>
    <t>03.05.–08.05.</t>
  </si>
  <si>
    <t>26.04.–02.05.</t>
  </si>
  <si>
    <t>19.04.–25.04.</t>
  </si>
  <si>
    <t>12.04.–18.04.</t>
  </si>
  <si>
    <t>05.04.–11.04.</t>
  </si>
  <si>
    <t>29.03.–05.04.</t>
  </si>
  <si>
    <t>22.03.–28.03.</t>
  </si>
  <si>
    <t>15.03.–21.03.</t>
  </si>
  <si>
    <t>08.03.–14.03.</t>
  </si>
  <si>
    <t>01.03.–07.03.</t>
  </si>
  <si>
    <t>22.02.–28.02.</t>
  </si>
  <si>
    <t>15.02.–21.02.</t>
  </si>
  <si>
    <t>08.02.–14.02.</t>
  </si>
  <si>
    <t>01.02.–07.02.</t>
  </si>
  <si>
    <t>25.01.–31.01.</t>
  </si>
  <si>
    <t>18.01.–24.01.</t>
  </si>
  <si>
    <t>11.01.–17.01.</t>
  </si>
  <si>
    <t>04.01.–10.01.</t>
  </si>
  <si>
    <t>21.12.–03.01.</t>
  </si>
  <si>
    <t>14.12.–20.12.</t>
  </si>
  <si>
    <t>07.12.–13.12.</t>
  </si>
  <si>
    <t>30.11.–06.12.</t>
  </si>
  <si>
    <t>23.11.–29.11.</t>
  </si>
  <si>
    <t>20.11.–23.11.</t>
  </si>
  <si>
    <t>09.11.–15.11.</t>
  </si>
  <si>
    <t>02.11.–08.11.</t>
  </si>
  <si>
    <t>26.10.–30.10.</t>
  </si>
  <si>
    <t>19.10.–25.10.</t>
  </si>
  <si>
    <t>12.10.–18.10.</t>
  </si>
  <si>
    <t>05.10.–11.10.</t>
  </si>
  <si>
    <t>28.09.–04.10.</t>
  </si>
  <si>
    <t>25.09.–27.09.</t>
  </si>
  <si>
    <t>14.09.–21.09.</t>
  </si>
  <si>
    <t>07.09.–13.09.</t>
  </si>
  <si>
    <t>31.08.–06.09.</t>
  </si>
  <si>
    <t>24.08.–30.08.</t>
  </si>
  <si>
    <t>17.08.–23.08.</t>
  </si>
  <si>
    <t>10.08.–16.08.</t>
  </si>
  <si>
    <t>03.08.–09.08.</t>
  </si>
  <si>
    <t>27.07.–02.08.</t>
  </si>
  <si>
    <t>20.07.–26.07.</t>
  </si>
  <si>
    <t>13.07.–19.07.</t>
  </si>
  <si>
    <t>06.07.–12.07.</t>
  </si>
  <si>
    <t>30.06.–05.07.</t>
  </si>
  <si>
    <t>22.06.–24.06.</t>
  </si>
  <si>
    <t>16.06.–21.06.</t>
  </si>
  <si>
    <t>08.06.–13.06.</t>
  </si>
  <si>
    <t>01.06.–07.06.</t>
  </si>
  <si>
    <t>24.05.–31.05.</t>
  </si>
  <si>
    <t>18.05.–23.05.</t>
  </si>
  <si>
    <t>11.05.–17.05.</t>
  </si>
  <si>
    <t>04.05.–10.05.</t>
  </si>
  <si>
    <t>27.04.–03.05.</t>
  </si>
  <si>
    <t>20.04.–26.04.</t>
  </si>
  <si>
    <t>13.04.–19.04.</t>
  </si>
  <si>
    <t>06.04.–12.04.</t>
  </si>
  <si>
    <t>30.03.–05.04.</t>
  </si>
  <si>
    <t>23.03.–29.03.</t>
  </si>
  <si>
    <t>16.03.–22.03.</t>
  </si>
  <si>
    <t>09.03.–15.03.</t>
  </si>
  <si>
    <t>02.03.–08.03.</t>
  </si>
  <si>
    <t>23.02.–01.03.</t>
  </si>
  <si>
    <t>16.02.–22.02.</t>
  </si>
  <si>
    <t>09.02.–15.02.</t>
  </si>
  <si>
    <t>02.02.–08.02.</t>
  </si>
  <si>
    <t>26.01.–02.02.</t>
  </si>
  <si>
    <t>19.01.–25.01.</t>
  </si>
  <si>
    <t>12.01.–18.01.</t>
  </si>
  <si>
    <t>06.01.–11.01.</t>
  </si>
  <si>
    <t>03.01.–05.01.</t>
  </si>
  <si>
    <t>15.12.–21.12.</t>
  </si>
  <si>
    <t>08.12.–14.12.</t>
  </si>
  <si>
    <t>01.12.–07.12.</t>
  </si>
  <si>
    <t>24.11.–30.11.</t>
  </si>
  <si>
    <t>17.11.–23.11.</t>
  </si>
  <si>
    <t>10.11.–16.11.</t>
  </si>
  <si>
    <t>03.11.–09.11.</t>
  </si>
  <si>
    <t>27.10.–02.11.</t>
  </si>
  <si>
    <t>20.10.–26.10.</t>
  </si>
  <si>
    <t>13.10.–19.10.</t>
  </si>
  <si>
    <t>06.10.–12.10.</t>
  </si>
  <si>
    <t>29.09.–05.10.</t>
  </si>
  <si>
    <t>22.09.–28.09.</t>
  </si>
  <si>
    <t>15.09.–21.09.</t>
  </si>
  <si>
    <t>08.09.–14.09.</t>
  </si>
  <si>
    <t>01.09.–07.09.</t>
  </si>
  <si>
    <t>25.08.–31.08.</t>
  </si>
  <si>
    <t>18.08.–24.08.</t>
  </si>
  <si>
    <t>11.08.–17.08.</t>
  </si>
  <si>
    <t>04.08.–10.08.</t>
  </si>
  <si>
    <t>28.07.–03.08.</t>
  </si>
  <si>
    <t>21.07.–27.07.</t>
  </si>
  <si>
    <t>14.07.–20.07.</t>
  </si>
  <si>
    <t>07.07.–13.07.</t>
  </si>
  <si>
    <t>02.07.–06.07.</t>
  </si>
  <si>
    <t>23.06.–29.06.</t>
  </si>
  <si>
    <t>16.06.–22.06.</t>
  </si>
  <si>
    <t>09.06.–15.06.</t>
  </si>
  <si>
    <t>02.06.–08.06.</t>
  </si>
  <si>
    <t>25.05.–01.06.</t>
  </si>
  <si>
    <t>19.05.–24.05.</t>
  </si>
  <si>
    <t>13.05.–18.05.</t>
  </si>
  <si>
    <t>06.05.–11.05.</t>
  </si>
  <si>
    <t>28.04.–03.05.</t>
  </si>
  <si>
    <t>21.04.–27.04.</t>
  </si>
  <si>
    <t>14.04.–20.04.</t>
  </si>
  <si>
    <t>07.04.–13.04.</t>
  </si>
  <si>
    <t>31.03.–06.04.</t>
  </si>
  <si>
    <t>24.03.–30.03.</t>
  </si>
  <si>
    <t>17.03.–23.03.</t>
  </si>
  <si>
    <t>10.03.–16.03.</t>
  </si>
  <si>
    <t>03.03.–09.03.</t>
  </si>
  <si>
    <t>25.02.–02.03.</t>
  </si>
  <si>
    <t>18.02.–24.02.</t>
  </si>
  <si>
    <t>11.02.–17.02.</t>
  </si>
  <si>
    <t>04.02.–10.02.</t>
  </si>
  <si>
    <t>28.01.–03.02.</t>
  </si>
  <si>
    <t>21.01.–27.01.</t>
  </si>
  <si>
    <t>14.01.–20.01.</t>
  </si>
  <si>
    <t>07.01.–13.01.</t>
  </si>
  <si>
    <t>05.01.–06.01.</t>
  </si>
  <si>
    <t>17.12.–22.12.</t>
  </si>
  <si>
    <t>10.12.–16.12.</t>
  </si>
  <si>
    <t>03.12.–09.12.</t>
  </si>
  <si>
    <t>26.11.–02.12.</t>
  </si>
  <si>
    <t>19.11.–25.11.</t>
  </si>
  <si>
    <t>12.11.–18.11.</t>
  </si>
  <si>
    <t>05.11.–11.11.</t>
  </si>
  <si>
    <t>29.10.–04.11.</t>
  </si>
  <si>
    <t>22.10.–28.10.</t>
  </si>
  <si>
    <t>15.10.–21.10.</t>
  </si>
  <si>
    <t>08.10.–14.10.</t>
  </si>
  <si>
    <t>01.10.–07.10.</t>
  </si>
  <si>
    <t>24.09.–30.09.</t>
  </si>
  <si>
    <t>17.09.–23.09.</t>
  </si>
  <si>
    <t>10.09.–16.09.</t>
  </si>
  <si>
    <t>03.09.–09.09.</t>
  </si>
  <si>
    <t>20.08.–26.08.</t>
  </si>
  <si>
    <t>30.07.–05.08.</t>
  </si>
  <si>
    <t>25.06.–01.07.</t>
  </si>
  <si>
    <t>11.06.–17.06.</t>
  </si>
  <si>
    <t>03.06.–10.06.</t>
  </si>
  <si>
    <t>28.05.–02.06.</t>
  </si>
  <si>
    <t>21.05.–27.05.</t>
  </si>
  <si>
    <t>15.05.–20.05.</t>
  </si>
  <si>
    <t>07.05.–12.05.</t>
  </si>
  <si>
    <t>02.05.–06.05.</t>
  </si>
  <si>
    <t>23.04.–29.04.</t>
  </si>
  <si>
    <t>26.03.–01.04.</t>
  </si>
  <si>
    <t>19.03.–25.03.</t>
  </si>
  <si>
    <t>12.03.–17.03.</t>
  </si>
  <si>
    <t>05.03.–11.03.</t>
  </si>
  <si>
    <t>26.02.–04.03.</t>
  </si>
  <si>
    <t>19.02.–25.02.</t>
  </si>
  <si>
    <t>12.02.–18.02.</t>
  </si>
  <si>
    <t>05.02.–11.02.</t>
  </si>
  <si>
    <t>29.01.–04.02.</t>
  </si>
  <si>
    <t>22.01.–28.01.</t>
  </si>
  <si>
    <t>15.01.–21.01.</t>
  </si>
  <si>
    <t>08.01.–14.01.</t>
  </si>
  <si>
    <t>18.12.–07.01.</t>
  </si>
  <si>
    <t>11.12.–17.12.</t>
  </si>
  <si>
    <t>04.12.–10.12.</t>
  </si>
  <si>
    <t>27.11.–03.12.</t>
  </si>
  <si>
    <t>20.11.–26.11.</t>
  </si>
  <si>
    <t>13.11.–19.11.</t>
  </si>
  <si>
    <t>06.11.–12.11.</t>
  </si>
  <si>
    <t>30.10.–05.11.</t>
  </si>
  <si>
    <t>23.10.–29.10.</t>
  </si>
  <si>
    <t>16.10.–22.10.</t>
  </si>
  <si>
    <t>09.10.–15.10.</t>
  </si>
  <si>
    <t>02.10.–08.10.</t>
  </si>
  <si>
    <t>25.09.–01.10.</t>
  </si>
  <si>
    <t>18.09.–24.09.</t>
  </si>
  <si>
    <t>11.09.–17.09.</t>
  </si>
  <si>
    <t>04.09.–10.09.</t>
  </si>
  <si>
    <t>28.08.–03.09.</t>
  </si>
  <si>
    <t>21.08.–27.08.</t>
  </si>
  <si>
    <t>14.08.–20.08.</t>
  </si>
  <si>
    <t>07.08.–13.08.</t>
  </si>
  <si>
    <t>31.07.–06.08.</t>
  </si>
  <si>
    <t>24.07.–30.07.</t>
  </si>
  <si>
    <t>17.07.–23.07.</t>
  </si>
  <si>
    <t>10.07.–16.07.</t>
  </si>
  <si>
    <t>03.07.–09.07.</t>
  </si>
  <si>
    <t>27.06.–02.07.</t>
  </si>
  <si>
    <t>19.06.–25.06.</t>
  </si>
  <si>
    <t>12.06.–17.06.</t>
  </si>
  <si>
    <t>05.06.–11.06.</t>
  </si>
  <si>
    <t>28.05.–04.06.</t>
  </si>
  <si>
    <t>22.05.–27.05.</t>
  </si>
  <si>
    <t>15.05.–21.05.</t>
  </si>
  <si>
    <t>08.05.–14.05.</t>
  </si>
  <si>
    <t>30.04.–07.05.</t>
  </si>
  <si>
    <t>24.04.–29.04.</t>
  </si>
  <si>
    <t>17.04.–23.04.</t>
  </si>
  <si>
    <t>10.04.–16.04.</t>
  </si>
  <si>
    <t>03.04.–09.04.</t>
  </si>
  <si>
    <t>27.03.–02.04.</t>
  </si>
  <si>
    <t>20.03.–26.03.</t>
  </si>
  <si>
    <t>13.03.–19.03.</t>
  </si>
  <si>
    <t>06.03.–12.03.</t>
  </si>
  <si>
    <t>27.02.–05.03.</t>
  </si>
  <si>
    <t>20.02.–26.02.</t>
  </si>
  <si>
    <t>04.01.–08.01.</t>
  </si>
  <si>
    <t>21.11.–27.11.</t>
  </si>
  <si>
    <t>14.11.–20.11.</t>
  </si>
  <si>
    <t>31.10.–06.11.</t>
  </si>
  <si>
    <t>04.10.–09.10.</t>
  </si>
  <si>
    <t>24.09.–26.09.</t>
  </si>
  <si>
    <t>31.08.–04.09.</t>
  </si>
  <si>
    <t xml:space="preserve">Forsa
</t>
  </si>
  <si>
    <t>24.08.–28.08.</t>
  </si>
  <si>
    <t>17.08.–21.08.</t>
  </si>
  <si>
    <t>10.08.–14.08.</t>
  </si>
  <si>
    <t>03.08.–07.08.</t>
  </si>
  <si>
    <t>27.07.–31.07.</t>
  </si>
  <si>
    <t>20.07.–24.07.</t>
  </si>
  <si>
    <t>13.07.–16.07.</t>
  </si>
  <si>
    <t>06.07.–10.07.</t>
  </si>
  <si>
    <t>29.06.–03.07.</t>
  </si>
  <si>
    <t>22.06.–26.06.</t>
  </si>
  <si>
    <t>15.06.–19.06.</t>
  </si>
  <si>
    <t>02.06.–05.06.</t>
  </si>
  <si>
    <t>25.05.–29.05.</t>
  </si>
  <si>
    <t>18.05.–22.05.</t>
  </si>
  <si>
    <t>11.05.–15.05.</t>
  </si>
  <si>
    <t>04.05.–08.05.</t>
  </si>
  <si>
    <t>27.04.–30.04.</t>
  </si>
  <si>
    <t>20.04.–24.04.</t>
  </si>
  <si>
    <t>14.04.–17.04.</t>
  </si>
  <si>
    <t>06.04.–09.04.</t>
  </si>
  <si>
    <t>30.03.–03.04.</t>
  </si>
  <si>
    <t>23.03.–27.03.</t>
  </si>
  <si>
    <t>23.03.–25.03.</t>
  </si>
  <si>
    <t>16.03.–20.03.</t>
  </si>
  <si>
    <t>09.03.–13.03.</t>
  </si>
  <si>
    <t>02.03.–06.03.</t>
  </si>
  <si>
    <t>24.02.–28.02.</t>
  </si>
  <si>
    <t>17.02.–21.02.</t>
  </si>
  <si>
    <t>10.02.–14.02.</t>
  </si>
  <si>
    <t>03.02.–07.02.</t>
  </si>
  <si>
    <t>27.01.–31.01.</t>
  </si>
  <si>
    <t>20.01.–24.01.</t>
  </si>
  <si>
    <t>13.01.–17.01.</t>
  </si>
  <si>
    <t>06.01.–10.01.</t>
  </si>
  <si>
    <t>16.12.–20.12.</t>
  </si>
  <si>
    <t>09.12.–13.12.</t>
  </si>
  <si>
    <t>02.12.–06.12.</t>
  </si>
  <si>
    <t>25.11.–29.11.</t>
  </si>
  <si>
    <t>18.11.–22.11.</t>
  </si>
  <si>
    <t>11.11.–15.11.</t>
  </si>
  <si>
    <t>04.11.–08.11.</t>
  </si>
  <si>
    <t>28.10.–01.11.</t>
  </si>
  <si>
    <t>21.10.–25.10.</t>
  </si>
  <si>
    <t>14.10.–18.10.</t>
  </si>
  <si>
    <t>07.10.–11.10.</t>
  </si>
  <si>
    <t>30.09.–04.10.</t>
  </si>
  <si>
    <t>23.09.–27.09.</t>
  </si>
  <si>
    <t>16.09.–20.09.</t>
  </si>
  <si>
    <t>09.09.–13.09.</t>
  </si>
  <si>
    <t>02.09.–06.09.</t>
  </si>
  <si>
    <t>26.08.–30.08.</t>
  </si>
  <si>
    <t>19.08.–23.08.</t>
  </si>
  <si>
    <t>12.08.–16.08.</t>
  </si>
  <si>
    <t>05.08.–09.08.</t>
  </si>
  <si>
    <t>29.07.–02.08.</t>
  </si>
  <si>
    <t>22.07.–26.07.</t>
  </si>
  <si>
    <t>15.07.–19.07.</t>
  </si>
  <si>
    <t>08.07.–12.07.</t>
  </si>
  <si>
    <t>01.07.–05.07.</t>
  </si>
  <si>
    <t>24.06.–28.06.</t>
  </si>
  <si>
    <t>17.06.–21.06.</t>
  </si>
  <si>
    <t>11.06.–14.06.</t>
  </si>
  <si>
    <t>03.06.–07.06.</t>
  </si>
  <si>
    <t>27.05.–31.05.</t>
  </si>
  <si>
    <t>20.05.–24.05.</t>
  </si>
  <si>
    <t>13.05.–17.05.</t>
  </si>
  <si>
    <t>06.05.–10.05.</t>
  </si>
  <si>
    <t>29.04.–03.05.</t>
  </si>
  <si>
    <t>15.04.–18.04.</t>
  </si>
  <si>
    <t>08.04.–12.04.</t>
  </si>
  <si>
    <t>01.04.–05.04.</t>
  </si>
  <si>
    <t>25.03.–29.03.</t>
  </si>
  <si>
    <t>18.03.–22.03.</t>
  </si>
  <si>
    <t>11.03.–15.03.</t>
  </si>
  <si>
    <t>04.03.–08.03.</t>
  </si>
  <si>
    <t>25.02.–01.03.</t>
  </si>
  <si>
    <t>18.02.–22.02.</t>
  </si>
  <si>
    <t>11.02.–15.02.</t>
  </si>
  <si>
    <t>04.02.–08.02.</t>
  </si>
  <si>
    <t>28.01.–01.02.</t>
  </si>
  <si>
    <t>21.01.–25.01.</t>
  </si>
  <si>
    <t>14.01.–18.01.</t>
  </si>
  <si>
    <t>07.01.–11.01.</t>
  </si>
  <si>
    <t>02.01.–04.01.</t>
  </si>
  <si>
    <t>17.12.–21.12.</t>
  </si>
  <si>
    <t>10.12.–14.12.</t>
  </si>
  <si>
    <t>07.12.–09.12.</t>
  </si>
  <si>
    <t>03.12.–06.12.</t>
  </si>
  <si>
    <t>26.11.–30.11.</t>
  </si>
  <si>
    <t>19.11.–23.11.</t>
  </si>
  <si>
    <t>12.11.–16.11.</t>
  </si>
  <si>
    <t>05.11.–09.11.</t>
  </si>
  <si>
    <t>29.10.–02.11.</t>
  </si>
  <si>
    <t>22.10.–26.10.</t>
  </si>
  <si>
    <t>15.10.–19.10.</t>
  </si>
  <si>
    <t>08.10.–12.10.</t>
  </si>
  <si>
    <t>01.10.–05.10.</t>
  </si>
  <si>
    <t>24.09.–28.09.</t>
  </si>
  <si>
    <t>17.09.–21.09.</t>
  </si>
  <si>
    <t>10.09.–14.09.</t>
  </si>
  <si>
    <t>03.09.–07.09.</t>
  </si>
  <si>
    <t>27.08.–31.08.</t>
  </si>
  <si>
    <t>20.08.–24.08.</t>
  </si>
  <si>
    <t>13.08.–17.08.</t>
  </si>
  <si>
    <t>06.08.–10.08.</t>
  </si>
  <si>
    <t>30.07.–03.08.</t>
  </si>
  <si>
    <t>23.07.–27.07.</t>
  </si>
  <si>
    <t>16.07.–20.07.</t>
  </si>
  <si>
    <t>09.07.–13.07.</t>
  </si>
  <si>
    <t>25.06.–29.06.</t>
  </si>
  <si>
    <t>18.06.–22.06.</t>
  </si>
  <si>
    <t>14.06.–15.06.</t>
  </si>
  <si>
    <t>11.06.–13.06.</t>
  </si>
  <si>
    <t>04.06.–08.06.</t>
  </si>
  <si>
    <t>28.05.–01.06.</t>
  </si>
  <si>
    <t>22.05.–25.05.</t>
  </si>
  <si>
    <t>14.05.–18.05.</t>
  </si>
  <si>
    <t>07.05.–11.05.</t>
  </si>
  <si>
    <t>30.04.–04.05.</t>
  </si>
  <si>
    <t>23.04.–27.04.</t>
  </si>
  <si>
    <t>16.04.–20.04.</t>
  </si>
  <si>
    <t>09.04.–13.04.</t>
  </si>
  <si>
    <t>03.04.–06.04.</t>
  </si>
  <si>
    <t>26.03.–29.03.</t>
  </si>
  <si>
    <t>19.03.–23.03.</t>
  </si>
  <si>
    <t>12.03.–16.03.</t>
  </si>
  <si>
    <t>05.03.–09.03.</t>
  </si>
  <si>
    <t>04.03.–05.03.</t>
  </si>
  <si>
    <t>26.02.–02.03.</t>
  </si>
  <si>
    <t>19.02.–23.02.</t>
  </si>
  <si>
    <t>12.02.–16.02.</t>
  </si>
  <si>
    <t>07.02.–08.02.</t>
  </si>
  <si>
    <t>29.01.–02.02.</t>
  </si>
  <si>
    <t>22.01.–26.01.</t>
  </si>
  <si>
    <t>22.01.</t>
  </si>
  <si>
    <t>15.01.–19.01.</t>
  </si>
  <si>
    <t>15.01.–17.01.</t>
  </si>
  <si>
    <t>08.01.–12.01.</t>
  </si>
  <si>
    <t>02.01.–05.01.</t>
  </si>
  <si>
    <t>18.12.–22.12.</t>
  </si>
  <si>
    <t>11.12.–15.12.</t>
  </si>
  <si>
    <t>09.12.–10.12.</t>
  </si>
  <si>
    <t>04.12.–08.12.</t>
  </si>
  <si>
    <t>27.11.–01.12.</t>
  </si>
  <si>
    <t>20.11.–24.11.</t>
  </si>
  <si>
    <t>20.11.</t>
  </si>
  <si>
    <t>13.11.–17.11.</t>
  </si>
  <si>
    <t>06.11.–10.11.</t>
  </si>
  <si>
    <t>30.10.–03.11.</t>
  </si>
  <si>
    <t>23.10.–27.10.</t>
  </si>
  <si>
    <t>16.10.–20.10.</t>
  </si>
  <si>
    <t>09.10.–13.10.</t>
  </si>
  <si>
    <t>02.10.–06.10.</t>
  </si>
  <si>
    <t>25.09.–29.09.</t>
  </si>
  <si>
    <t>18.09.–21.09.</t>
  </si>
  <si>
    <t>11.09.–15.09.</t>
  </si>
  <si>
    <t>04.09.–08.09.</t>
  </si>
  <si>
    <t>04.09.–07.09.</t>
  </si>
  <si>
    <t>28.08.–01.09.</t>
  </si>
  <si>
    <t>21.08.–25.08.</t>
  </si>
  <si>
    <t>14.08.–18.08.</t>
  </si>
  <si>
    <t>07.08.–11.08.</t>
  </si>
  <si>
    <t>31.07.–04.08.</t>
  </si>
  <si>
    <t>24.07.–28.07.</t>
  </si>
  <si>
    <t>17.07.–21.07.</t>
  </si>
  <si>
    <t>10.07.–14.07.</t>
  </si>
  <si>
    <t>03.07.–07.07.</t>
  </si>
  <si>
    <t>26.06.–30.06.</t>
  </si>
  <si>
    <t>26.06.–28.06.</t>
  </si>
  <si>
    <t>19.06.–23.06.</t>
  </si>
  <si>
    <t>12.06.–16.06.</t>
  </si>
  <si>
    <t>06.06.–09.06.</t>
  </si>
  <si>
    <t>29.05.–02.06.</t>
  </si>
  <si>
    <t>22.05.–26.05.</t>
  </si>
  <si>
    <t>15.05.–19.05.</t>
  </si>
  <si>
    <t>08.05.–12.05.</t>
  </si>
  <si>
    <t>02.05.–05.05.</t>
  </si>
  <si>
    <t>24.04.–28.04.</t>
  </si>
  <si>
    <t>18.04.–21.04.</t>
  </si>
  <si>
    <t>10.04.–13.04.</t>
  </si>
  <si>
    <t>03.04.–07.04.</t>
  </si>
  <si>
    <t>27.03.–31.03.</t>
  </si>
  <si>
    <t>20.03.–24.03.</t>
  </si>
  <si>
    <t>13.03.–17.03.</t>
  </si>
  <si>
    <t>06.03.–10.03.</t>
  </si>
  <si>
    <t>27.02.–03.03.</t>
  </si>
  <si>
    <t>20.02.–24.02.</t>
  </si>
  <si>
    <t>13.02.–17.02.</t>
  </si>
  <si>
    <t>05.02.–10.02.</t>
  </si>
  <si>
    <t>30.01.–03.02.</t>
  </si>
  <si>
    <t>23.01.–27.01.</t>
  </si>
  <si>
    <t>16.01.–20.01.</t>
  </si>
  <si>
    <t>09.01.–13.01.</t>
  </si>
  <si>
    <t>02.01.–06.01.</t>
  </si>
  <si>
    <t>27.12.–30.12.</t>
  </si>
  <si>
    <t>19.12.–23.12.</t>
  </si>
  <si>
    <t>12.12.–16.12.</t>
  </si>
  <si>
    <t>05.12.–09.12.</t>
  </si>
  <si>
    <t>28.11.–02.12.</t>
  </si>
  <si>
    <t>21.11.–25.11.</t>
  </si>
  <si>
    <t>14.11.–18.11.</t>
  </si>
  <si>
    <t>07.11.–11.11.</t>
  </si>
  <si>
    <t>31.10.–04.11.</t>
  </si>
  <si>
    <t>24.10.–28.10.</t>
  </si>
  <si>
    <t>17.10.–21.10.</t>
  </si>
  <si>
    <t>10.10.–14.10.</t>
  </si>
  <si>
    <t>04.10.–07.10.</t>
  </si>
  <si>
    <t>26.09.–30.09.</t>
  </si>
  <si>
    <t>19.09.–23.09.</t>
  </si>
  <si>
    <t>12.09.–16.09.</t>
  </si>
  <si>
    <t>05.09.–09.09.</t>
  </si>
  <si>
    <t>29.08.–02.09.</t>
  </si>
  <si>
    <t>22.08.–26.08.</t>
  </si>
  <si>
    <t>15.08.–19.08.</t>
  </si>
  <si>
    <t>08.08.–12.08.</t>
  </si>
  <si>
    <t>01.08.–05.08.</t>
  </si>
  <si>
    <t>25.07.–29.07.</t>
  </si>
  <si>
    <t>18.07.–22.07.</t>
  </si>
  <si>
    <t>11.07.–15.07.</t>
  </si>
  <si>
    <t>04.07.–08.07.</t>
  </si>
  <si>
    <t>27.06.–01.07.</t>
  </si>
  <si>
    <t>20.06.–24.06.</t>
  </si>
  <si>
    <t>13.06.–17.06.</t>
  </si>
  <si>
    <t>06.06.–10.06.</t>
  </si>
  <si>
    <t>30.05.–03.06.</t>
  </si>
  <si>
    <t>23.05.–27.05.</t>
  </si>
  <si>
    <t>17.05.–20.05.</t>
  </si>
  <si>
    <t>09.05.–13.05.</t>
  </si>
  <si>
    <t>25.04.–29.04.</t>
  </si>
  <si>
    <t>18.04.–22.04.</t>
  </si>
  <si>
    <t>11.04.–15.04.</t>
  </si>
  <si>
    <t>04.04.–08.04.</t>
  </si>
  <si>
    <t>29.03.–01.04.</t>
  </si>
  <si>
    <t>21.03.–24.03.</t>
  </si>
  <si>
    <t>14.03.–18.03.</t>
  </si>
  <si>
    <t>07.03.–11.03.</t>
  </si>
  <si>
    <t>29.02.–04.03.</t>
  </si>
  <si>
    <t>22.02.–26.02.</t>
  </si>
  <si>
    <t>15.02.–19.02.</t>
  </si>
  <si>
    <t>08.02.–12.02.</t>
  </si>
  <si>
    <t>01.02.–05.02.</t>
  </si>
  <si>
    <t>25.01.–29.01.</t>
  </si>
  <si>
    <t>18.01.–22.01.</t>
  </si>
  <si>
    <t>11.01.–15.01.</t>
  </si>
  <si>
    <t>28.12.–30.12.</t>
  </si>
  <si>
    <t>21.12.–23.12.</t>
  </si>
  <si>
    <t>14.12.–18.12.</t>
  </si>
  <si>
    <t>07.12.–11.12.</t>
  </si>
  <si>
    <t>30.11.–04.12.</t>
  </si>
  <si>
    <t>23.11.–27.11.</t>
  </si>
  <si>
    <t>16.11.–22.11.</t>
  </si>
  <si>
    <t>09.11.–13.11.</t>
  </si>
  <si>
    <t>02.11.–06.11.</t>
  </si>
  <si>
    <t>19.10.–23.10.</t>
  </si>
  <si>
    <t>12.10.–16.10.</t>
  </si>
  <si>
    <t>05.10.–09.10.</t>
  </si>
  <si>
    <t>28.09.–02.10.</t>
  </si>
  <si>
    <t>21.09.–25.09.</t>
  </si>
  <si>
    <t>14.09.–18.09.</t>
  </si>
  <si>
    <t>07.09.–11.09.</t>
  </si>
  <si>
    <t>13.07.–17.07.</t>
  </si>
  <si>
    <t>08.06.–12.06.</t>
  </si>
  <si>
    <t>01.06.–05.06.</t>
  </si>
  <si>
    <t>26.05.–29.05.</t>
  </si>
  <si>
    <t>13.04.–17.04.</t>
  </si>
  <si>
    <t>07.04.–10.04.</t>
  </si>
  <si>
    <t>30.03.–02.04.</t>
  </si>
  <si>
    <t>23.02.–27.02.</t>
  </si>
  <si>
    <t>16.02.–20.02.</t>
  </si>
  <si>
    <t>09.02.–13.02.</t>
  </si>
  <si>
    <t>02.02.–06.02.</t>
  </si>
  <si>
    <t>26.01.–30.01.</t>
  </si>
  <si>
    <t>19.01.–23.01.</t>
  </si>
  <si>
    <t>12.01.–16.01.</t>
  </si>
  <si>
    <t>05.01.–09.01.</t>
  </si>
  <si>
    <t>15.12.–19.12.</t>
  </si>
  <si>
    <t>08.12.–12.12.</t>
  </si>
  <si>
    <t>01.12.–05.12.</t>
  </si>
  <si>
    <t>24.11.–28.11.</t>
  </si>
  <si>
    <t>17.11.–21.11.</t>
  </si>
  <si>
    <t>10.11.–14.11.</t>
  </si>
  <si>
    <t>03.11.–07.11.</t>
  </si>
  <si>
    <t>27.10.–31.10.</t>
  </si>
  <si>
    <t>20.10.–24.10.</t>
  </si>
  <si>
    <t>13.10.–17.10.</t>
  </si>
  <si>
    <t>06.10.–10.10.</t>
  </si>
  <si>
    <t>29.09.–02.10.</t>
  </si>
  <si>
    <t>22.09.–26.09.</t>
  </si>
  <si>
    <t>15.09.–19.09.</t>
  </si>
  <si>
    <t>08.09.–12.09.</t>
  </si>
  <si>
    <t>01.09.–05.09.</t>
  </si>
  <si>
    <t>25.08.–29.08.</t>
  </si>
  <si>
    <t>18.08.–22.08.</t>
  </si>
  <si>
    <t>11.08.–15.08.</t>
  </si>
  <si>
    <t>04.08.–08.08.</t>
  </si>
  <si>
    <t>28.07.–01.08.</t>
  </si>
  <si>
    <t>21.07.–25.07.</t>
  </si>
  <si>
    <t>14.07.–18.07.</t>
  </si>
  <si>
    <t>07.07.–11.07.</t>
  </si>
  <si>
    <t>30.06.–04.07.</t>
  </si>
  <si>
    <t>23.06.–27.06.</t>
  </si>
  <si>
    <t>16.06.–20.06.</t>
  </si>
  <si>
    <t>10.06.–13.06.</t>
  </si>
  <si>
    <t>02.06.–06.06.</t>
  </si>
  <si>
    <t>26.05.–30.05.</t>
  </si>
  <si>
    <t>19.05.–23.05.</t>
  </si>
  <si>
    <t>12.05.–16.05.</t>
  </si>
  <si>
    <t>05.05.–09.05.</t>
  </si>
  <si>
    <t>28.04.–02.05.</t>
  </si>
  <si>
    <t>22.04.–25.04.</t>
  </si>
  <si>
    <t>07.04.–11.04.</t>
  </si>
  <si>
    <t>31.03.–04.04.</t>
  </si>
  <si>
    <t>24.03.–28.03.</t>
  </si>
  <si>
    <t>17.03.–21.03.</t>
  </si>
  <si>
    <t>10.03.–14.03.</t>
  </si>
  <si>
    <t>03.03.–07.03.</t>
  </si>
  <si>
    <t>02.01.–03.01.</t>
  </si>
  <si>
    <t>25.08.–27.08.</t>
  </si>
  <si>
    <t>Forschungsgruppe Wahlen</t>
  </si>
  <si>
    <t>28.07.–30.07.</t>
  </si>
  <si>
    <t>07.07.–09.07.</t>
  </si>
  <si>
    <t>23.06.–25.06.</t>
  </si>
  <si>
    <t>08.06.–10.06.</t>
  </si>
  <si>
    <t>26.05.–28.05.</t>
  </si>
  <si>
    <t>12.05.–14.05.</t>
  </si>
  <si>
    <t>20.04.–23.04.</t>
  </si>
  <si>
    <t>06.04.–08.04.</t>
  </si>
  <si>
    <t>23.03.–26.03.</t>
  </si>
  <si>
    <t>03.03.–05.03.</t>
  </si>
  <si>
    <t>04.02.–06.02.</t>
  </si>
  <si>
    <t>13.01.–15.01.</t>
  </si>
  <si>
    <t>10.12.–12.12.</t>
  </si>
  <si>
    <t>26.11.–28.11.</t>
  </si>
  <si>
    <t>15.10.–17.10.</t>
  </si>
  <si>
    <t>02.09.–04.09.</t>
  </si>
  <si>
    <t>06.08.–08.08.</t>
  </si>
  <si>
    <t>16.07.–18.07.</t>
  </si>
  <si>
    <t>17.06.–19.06.</t>
  </si>
  <si>
    <t>03.06.–05.06.</t>
  </si>
  <si>
    <t>07.05.–09.05.</t>
  </si>
  <si>
    <t>09.04.–11.04.</t>
  </si>
  <si>
    <t>25.03.–27.03.</t>
  </si>
  <si>
    <t>12.03.–14.03.</t>
  </si>
  <si>
    <t>19.02.–21.02.</t>
  </si>
  <si>
    <t>05.02.–07.02.</t>
  </si>
  <si>
    <t>22.01.–24.01.</t>
  </si>
  <si>
    <t>08.01.–10.01.</t>
  </si>
  <si>
    <t>11.12.–13.12.</t>
  </si>
  <si>
    <t>20.11.–22.11.</t>
  </si>
  <si>
    <t>06.11.–08.11.</t>
  </si>
  <si>
    <t>16.10.–18.10.</t>
  </si>
  <si>
    <t>11.09.–13.09.</t>
  </si>
  <si>
    <t>28.08.–30.08.</t>
  </si>
  <si>
    <t>07.08.–09.08.</t>
  </si>
  <si>
    <t>09.07.–12.07.</t>
  </si>
  <si>
    <t>25.06.–28.06.</t>
  </si>
  <si>
    <t>05.06.–07.06.</t>
  </si>
  <si>
    <t>15.05.–17.05.</t>
  </si>
  <si>
    <t>24.04.–26.04.</t>
  </si>
  <si>
    <t>10.04.–12.04.</t>
  </si>
  <si>
    <t>13.03.–15.03.</t>
  </si>
  <si>
    <t>20.02.–22.02.</t>
  </si>
  <si>
    <t>30.01.–01.02.</t>
  </si>
  <si>
    <t>16.01.–18.01.</t>
  </si>
  <si>
    <t>05.12.–07.12.</t>
  </si>
  <si>
    <t>14.11.–16.11.</t>
  </si>
  <si>
    <t>24.10.–26.10.</t>
  </si>
  <si>
    <t>10.10.–12.10.</t>
  </si>
  <si>
    <t>26.09.–28.09.</t>
  </si>
  <si>
    <t>22.07.–27.07.</t>
  </si>
  <si>
    <t>GMS</t>
  </si>
  <si>
    <t>20.04.–27.04.</t>
  </si>
  <si>
    <t>27.12.–02.01.</t>
  </si>
  <si>
    <t>27.11.–02.12.</t>
  </si>
  <si>
    <t>17.07.–22.06.</t>
  </si>
  <si>
    <t>16.01.–23.01.</t>
  </si>
  <si>
    <t>11.05.–16.05.</t>
  </si>
  <si>
    <t>16.03.–21.03.</t>
  </si>
  <si>
    <t>28.11.–01.12.</t>
  </si>
  <si>
    <t>31.08.–02.09.</t>
  </si>
  <si>
    <t>Infratest dimap</t>
  </si>
  <si>
    <t>18.08.–19.08.</t>
  </si>
  <si>
    <t>03.08.–05.08.</t>
  </si>
  <si>
    <t>21.07.–22.07.</t>
  </si>
  <si>
    <t>29.06.–01.07.</t>
  </si>
  <si>
    <t>23.06.–24.06.</t>
  </si>
  <si>
    <t>02.06.–03.06.</t>
  </si>
  <si>
    <t>12.05.–13.05.</t>
  </si>
  <si>
    <t>04.05.–06.05.</t>
  </si>
  <si>
    <t>14.04.–15.04.</t>
  </si>
  <si>
    <t>30.03.–01.04.</t>
  </si>
  <si>
    <t>17.03.–18.03.</t>
  </si>
  <si>
    <t>02.03.–04.03.</t>
  </si>
  <si>
    <t>11.02.–13.02.</t>
  </si>
  <si>
    <t>03.02.–05.02.</t>
  </si>
  <si>
    <t>21.01.–22.01.</t>
  </si>
  <si>
    <t>07.01.–08.01.</t>
  </si>
  <si>
    <t>10.12.–11.12.</t>
  </si>
  <si>
    <t>02.12.–04.12.</t>
  </si>
  <si>
    <t>12.11.–13.11.</t>
  </si>
  <si>
    <t>04.11.–06.11.</t>
  </si>
  <si>
    <t>14.10.–16.10.</t>
  </si>
  <si>
    <t>07.10.–09.10.</t>
  </si>
  <si>
    <t>17.09.–18.09.</t>
  </si>
  <si>
    <t>03.09.–04.09.</t>
  </si>
  <si>
    <t>20.08.–21.08.</t>
  </si>
  <si>
    <t>29.07.–31.07.</t>
  </si>
  <si>
    <t>22.07.–24.07.</t>
  </si>
  <si>
    <t>01.07.–03.07.</t>
  </si>
  <si>
    <t>24.06.–26.06.</t>
  </si>
  <si>
    <t>29.04.–30.04.</t>
  </si>
  <si>
    <t>15.04.–16.04.</t>
  </si>
  <si>
    <t>01.04.–03.04.</t>
  </si>
  <si>
    <t>19.03.–20.03.</t>
  </si>
  <si>
    <t>11.03.–13.03.</t>
  </si>
  <si>
    <t>19.02.–20.02.</t>
  </si>
  <si>
    <t>22.01.–23.01.</t>
  </si>
  <si>
    <t>07.01.–09.01.</t>
  </si>
  <si>
    <t>11.12.–12.12.</t>
  </si>
  <si>
    <t>03.12.–05.12.</t>
  </si>
  <si>
    <t>27.11.–28.11.</t>
  </si>
  <si>
    <t>12.11.–14.11.</t>
  </si>
  <si>
    <t>16.10.–17.10.</t>
  </si>
  <si>
    <t>08.10.–10.10.</t>
  </si>
  <si>
    <t>17.09.–19.09.</t>
  </si>
  <si>
    <t>03.09.–05.09.</t>
  </si>
  <si>
    <t>20.08.–22.08.</t>
  </si>
  <si>
    <t>30.07.–01.08.</t>
  </si>
  <si>
    <t>24.07.–25.07.</t>
  </si>
  <si>
    <t>03.07.–04.07.</t>
  </si>
  <si>
    <t>25.06.–26.06.</t>
  </si>
  <si>
    <t>14.05.–16.05.</t>
  </si>
  <si>
    <t>07.05.–08.05.</t>
  </si>
  <si>
    <t>16.04.–18.04.</t>
  </si>
  <si>
    <t>03.04.–04.04.</t>
  </si>
  <si>
    <t>20.03.–21.03.</t>
  </si>
  <si>
    <t>26.02.–28.02.</t>
  </si>
  <si>
    <t>20.02.–21.02.</t>
  </si>
  <si>
    <t>13.02.–15.02.</t>
  </si>
  <si>
    <t>29.01.–31.01.</t>
  </si>
  <si>
    <t>04.12.–06.12.</t>
  </si>
  <si>
    <t>10.11.–15.11.</t>
  </si>
  <si>
    <t>09.10.–11.10.</t>
  </si>
  <si>
    <t>12.09.–13.09.</t>
  </si>
  <si>
    <t>04.09.–06.09.</t>
  </si>
  <si>
    <t>22.08.–23.08.</t>
  </si>
  <si>
    <t>25.07.–26.07.</t>
  </si>
  <si>
    <t>03.07.–05.07.</t>
  </si>
  <si>
    <t>12.06.–13.06.</t>
  </si>
  <si>
    <t>06.06.–07.06.</t>
  </si>
  <si>
    <t>16.05.–17.05.</t>
  </si>
  <si>
    <t>08.05.–10.05.</t>
  </si>
  <si>
    <t>18.04.–19.04.</t>
  </si>
  <si>
    <t>20.03.–22.03.</t>
  </si>
  <si>
    <t>06.03.–08.03.</t>
  </si>
  <si>
    <t>24.01.–25.01.</t>
  </si>
  <si>
    <t>12.12.–14.12.</t>
  </si>
  <si>
    <t>31.10.–02.11.</t>
  </si>
  <si>
    <t>18.10.–19.10.</t>
  </si>
  <si>
    <t>04.10.–05.10.</t>
  </si>
  <si>
    <t>19.09.–21.09.</t>
  </si>
  <si>
    <t>29.08.–31.08.</t>
  </si>
  <si>
    <t>23.08.–24.08.</t>
  </si>
  <si>
    <t>01.08.–03.08.</t>
  </si>
  <si>
    <t>12.07.–13.07.</t>
  </si>
  <si>
    <t>04.07.–06.07.</t>
  </si>
  <si>
    <t>13.06.–15.06.</t>
  </si>
  <si>
    <t>30.05.–01.06.</t>
  </si>
  <si>
    <t>17.05.–18.05.</t>
  </si>
  <si>
    <t>02.05.–03.05.</t>
  </si>
  <si>
    <t>18.04.–20.04.</t>
  </si>
  <si>
    <t>04.04.–06.04.</t>
  </si>
  <si>
    <t>21.03.–22.03.</t>
  </si>
  <si>
    <t>26.02.–27.02.</t>
  </si>
  <si>
    <t>23.02.–24.02.</t>
  </si>
  <si>
    <t>01.02.–02.02.</t>
  </si>
  <si>
    <t>12.01.–13.01.</t>
  </si>
  <si>
    <t>05.01.–07.01.</t>
  </si>
  <si>
    <t>14.12.–16.12.</t>
  </si>
  <si>
    <t>30.11.–01.12.</t>
  </si>
  <si>
    <t>16.11.–19.11.</t>
  </si>
  <si>
    <t>02.11.–04.11.</t>
  </si>
  <si>
    <t>19.10.–21.10.</t>
  </si>
  <si>
    <t>28.09.–30.09.</t>
  </si>
  <si>
    <t>07.09.–09.09.</t>
  </si>
  <si>
    <t>11.08.–12.08.</t>
  </si>
  <si>
    <t>27.07.–29.07.</t>
  </si>
  <si>
    <t>14.07.–15.07.</t>
  </si>
  <si>
    <t>15.06.–17.06.</t>
  </si>
  <si>
    <t>01.06.–02.06.</t>
  </si>
  <si>
    <t>18.05.–20.05.</t>
  </si>
  <si>
    <t>20.04.–22.04.</t>
  </si>
  <si>
    <t>10.03.–11.03.</t>
  </si>
  <si>
    <t>10.02.–11.02.</t>
  </si>
  <si>
    <t>02.02.–04.02.</t>
  </si>
  <si>
    <t>12.01.–14.01.</t>
  </si>
  <si>
    <t>15.12.–17.12.</t>
  </si>
  <si>
    <t>01.12.–03.12.</t>
  </si>
  <si>
    <t>17.11.–19.11.</t>
  </si>
  <si>
    <t>03.11.–05.11.</t>
  </si>
  <si>
    <t>20.10.–22.10.</t>
  </si>
  <si>
    <t>29.09.–01.10.</t>
  </si>
  <si>
    <t>22.09.–24.09.</t>
  </si>
  <si>
    <t>01.09.–03.09.</t>
  </si>
  <si>
    <t>26.08.–27.08.</t>
  </si>
  <si>
    <t>04.08.–06.08.</t>
  </si>
  <si>
    <t>15.07.–16.07.</t>
  </si>
  <si>
    <t>30.06.–02.07.</t>
  </si>
  <si>
    <t>17.06.–18.06.</t>
  </si>
  <si>
    <t>02.06.–04.06.</t>
  </si>
  <si>
    <t>28.04.–29.04.</t>
  </si>
  <si>
    <t>22.04.–23.04.</t>
  </si>
  <si>
    <t>31.03.–02.04.</t>
  </si>
  <si>
    <t>25.03.–26.03.</t>
  </si>
  <si>
    <t>24.02.–26.02.</t>
  </si>
  <si>
    <t>27.01.–29.01.</t>
  </si>
  <si>
    <t>06.01.–08.01.</t>
  </si>
  <si>
    <t>17.12.–18.12.</t>
  </si>
  <si>
    <t>19.11.–20.11.</t>
  </si>
  <si>
    <t>21.10.–23.10.</t>
  </si>
  <si>
    <t>28.08.–31.08.</t>
  </si>
  <si>
    <t>INSA / YouGov</t>
  </si>
  <si>
    <t>21.08.–24.08.</t>
  </si>
  <si>
    <t>14.08.–17.08.</t>
  </si>
  <si>
    <t>11.08.</t>
  </si>
  <si>
    <t>07.08.–10.08.</t>
  </si>
  <si>
    <t>31.07.–03.08.</t>
  </si>
  <si>
    <t>24.07.–27.07.</t>
  </si>
  <si>
    <t>17.07.–20.07.</t>
  </si>
  <si>
    <t>10.07.–13.07.</t>
  </si>
  <si>
    <t>03.07.–06.07.</t>
  </si>
  <si>
    <t>26.06.–29.06.</t>
  </si>
  <si>
    <t>19.06.–22.06.</t>
  </si>
  <si>
    <t>12.06.–15.06.</t>
  </si>
  <si>
    <t>05.06.–08.06.</t>
  </si>
  <si>
    <t>15.05.–18.05.</t>
  </si>
  <si>
    <t>08.05.–11.05.</t>
  </si>
  <si>
    <t>01.05.–04.05.</t>
  </si>
  <si>
    <t>24.04.–27.04.</t>
  </si>
  <si>
    <t>17.04.–20.04.</t>
  </si>
  <si>
    <t>09.04.–14.04.</t>
  </si>
  <si>
    <t>27.03.–30.03.</t>
  </si>
  <si>
    <t>20.03.–23.03.</t>
  </si>
  <si>
    <t>13.03.–16.03.</t>
  </si>
  <si>
    <t>06.03.–09.03.</t>
  </si>
  <si>
    <t>28.02.–02.03.</t>
  </si>
  <si>
    <t>21.02.–24.02.</t>
  </si>
  <si>
    <t>14.02.–17.02.</t>
  </si>
  <si>
    <t>07.02.–10.02.</t>
  </si>
  <si>
    <t>31.01.–03.02.</t>
  </si>
  <si>
    <t>24.01.–27.01.</t>
  </si>
  <si>
    <t>17.01.–20.01.</t>
  </si>
  <si>
    <t>10.01.–13.01.</t>
  </si>
  <si>
    <t>03.01.–06.01.</t>
  </si>
  <si>
    <t>20.12.–23.12.</t>
  </si>
  <si>
    <t>13.12.–16.12.</t>
  </si>
  <si>
    <t>06.12.–09.12.</t>
  </si>
  <si>
    <t>29.11.–02.12.</t>
  </si>
  <si>
    <t>22.11.–25.11.</t>
  </si>
  <si>
    <t>15.11.–18.11.</t>
  </si>
  <si>
    <t>08.11.–11.11.</t>
  </si>
  <si>
    <t>01.11.–04.11.</t>
  </si>
  <si>
    <t>25.10.–28.10.</t>
  </si>
  <si>
    <t>18.10.–21.10.</t>
  </si>
  <si>
    <t>11.10.–14.10.</t>
  </si>
  <si>
    <t>27.09.–30.09.</t>
  </si>
  <si>
    <t>20.09.–23.09.</t>
  </si>
  <si>
    <t>13.09.–16.09.</t>
  </si>
  <si>
    <t>06.09.–09.09.</t>
  </si>
  <si>
    <t>30.08.–02.09.</t>
  </si>
  <si>
    <t>23.08.–26.08.</t>
  </si>
  <si>
    <t>16.08.–19.08.</t>
  </si>
  <si>
    <t>09.08.–11.08.</t>
  </si>
  <si>
    <t>02.08.–05.08.</t>
  </si>
  <si>
    <t>26.07.–29.07.</t>
  </si>
  <si>
    <t>19.07.–22.07.</t>
  </si>
  <si>
    <t>12.07.–15.07.</t>
  </si>
  <si>
    <t>05.07.–08.07.</t>
  </si>
  <si>
    <t>28.06.–01.07.</t>
  </si>
  <si>
    <t>21.06.–24.06.</t>
  </si>
  <si>
    <t>14.06.–17.06.</t>
  </si>
  <si>
    <t>07.06.–10.06.</t>
  </si>
  <si>
    <t>03.06.</t>
  </si>
  <si>
    <t>24.05.–27.05.</t>
  </si>
  <si>
    <t>10.05.–13.05.</t>
  </si>
  <si>
    <t>03.05.–06.05.</t>
  </si>
  <si>
    <t>26.04.–29.04.</t>
  </si>
  <si>
    <t>12.04.–15.04.</t>
  </si>
  <si>
    <t>05.04.–08.04.</t>
  </si>
  <si>
    <t>28.03.–01.04.</t>
  </si>
  <si>
    <t>22.03.–25.03.</t>
  </si>
  <si>
    <t>15.03.–18.03.</t>
  </si>
  <si>
    <t>08.03.–11.03.</t>
  </si>
  <si>
    <t>27.02.–01.03.</t>
  </si>
  <si>
    <t>22.02.–25.02.</t>
  </si>
  <si>
    <t>15.02.–18.02.</t>
  </si>
  <si>
    <t>08.02.–11.02.</t>
  </si>
  <si>
    <t>01.02.–04.02.</t>
  </si>
  <si>
    <t>25.01.–28.01.</t>
  </si>
  <si>
    <t>18.01.–21.01.</t>
  </si>
  <si>
    <t>11.01.–14.01.</t>
  </si>
  <si>
    <t>20.12.–21.12.</t>
  </si>
  <si>
    <t>14.12.–17.12.</t>
  </si>
  <si>
    <t>08.12.–10.12.</t>
  </si>
  <si>
    <t>30.11.–03.12.</t>
  </si>
  <si>
    <t>23.11.–26.11.</t>
  </si>
  <si>
    <t>09.11.–12.11.</t>
  </si>
  <si>
    <t>02.11.–05.11.</t>
  </si>
  <si>
    <t>26.10.–29.10.</t>
  </si>
  <si>
    <t>19.10.–22.10.</t>
  </si>
  <si>
    <t>12.10.–15.10.</t>
  </si>
  <si>
    <t>05.10.–08.10.</t>
  </si>
  <si>
    <t>28.09.–01.10.</t>
  </si>
  <si>
    <t>21.09.–24.09.</t>
  </si>
  <si>
    <t>19.09.</t>
  </si>
  <si>
    <t>14.09.–17.09.</t>
  </si>
  <si>
    <t>07.09.–10.09.</t>
  </si>
  <si>
    <t>31.08.–03.09.</t>
  </si>
  <si>
    <t>24.08.–27.08.</t>
  </si>
  <si>
    <t>16.08.–20.08.</t>
  </si>
  <si>
    <t>10.08.–13.08.</t>
  </si>
  <si>
    <t>03.08.–06.08.</t>
  </si>
  <si>
    <t>27.07.–30.07.</t>
  </si>
  <si>
    <t>20.07.–23.07.</t>
  </si>
  <si>
    <t>06.07.–09.07.</t>
  </si>
  <si>
    <t>29.06.–02.07.</t>
  </si>
  <si>
    <t>22.06.–25.06.</t>
  </si>
  <si>
    <t>15.06.–18.06.</t>
  </si>
  <si>
    <t>08.06.–11.06.</t>
  </si>
  <si>
    <t>01.06.–04.06.</t>
  </si>
  <si>
    <t>25.05.–28.05.</t>
  </si>
  <si>
    <t>11.05.–14.05.</t>
  </si>
  <si>
    <t>04.05.–07.05.</t>
  </si>
  <si>
    <t>13.04.–16.04.</t>
  </si>
  <si>
    <t>29.03.–31.03.</t>
  </si>
  <si>
    <t>16.03.–19.03.</t>
  </si>
  <si>
    <t>09.03.–12.03.</t>
  </si>
  <si>
    <t>05.03.</t>
  </si>
  <si>
    <t>23.02.–26.02.</t>
  </si>
  <si>
    <t>16.02.–19.02.</t>
  </si>
  <si>
    <t>09.02.–12.02.</t>
  </si>
  <si>
    <t>02.02.–05.02.</t>
  </si>
  <si>
    <t>26.01.–29.01.</t>
  </si>
  <si>
    <t>12.01.–15.01.</t>
  </si>
  <si>
    <t>05.01.–08.01.</t>
  </si>
  <si>
    <t>29.12.–02.01.</t>
  </si>
  <si>
    <t>21.12.–22.12.</t>
  </si>
  <si>
    <t>15.12.–18.12.</t>
  </si>
  <si>
    <t>08.12.–11.12.</t>
  </si>
  <si>
    <t>01.12.–04.12.</t>
  </si>
  <si>
    <t>24.11.–27.11.</t>
  </si>
  <si>
    <t>21.11.–22.11.</t>
  </si>
  <si>
    <t>10.11.–13.11.</t>
  </si>
  <si>
    <t>03.11.–06.11.</t>
  </si>
  <si>
    <t>27.10.–28.10.</t>
  </si>
  <si>
    <t>23.10.–23.10.</t>
  </si>
  <si>
    <t>13.10.–16.10.</t>
  </si>
  <si>
    <t>06.10.–09.10.</t>
  </si>
  <si>
    <t>27.09.–28.09.</t>
  </si>
  <si>
    <t>21.09.–22.09.</t>
  </si>
  <si>
    <t>15.09.–18.09.</t>
  </si>
  <si>
    <t>08.09.–11.09.</t>
  </si>
  <si>
    <t>01.09.–04.09.</t>
  </si>
  <si>
    <t>25.08.–28.08.</t>
  </si>
  <si>
    <t>18.08.–21.08.</t>
  </si>
  <si>
    <t>11.08.–14.08.</t>
  </si>
  <si>
    <t>04.08.–07.08.</t>
  </si>
  <si>
    <t>28.07.–31.07.</t>
  </si>
  <si>
    <t>21.07.–24.07.</t>
  </si>
  <si>
    <t>14.07.–17.07.</t>
  </si>
  <si>
    <t>07.07.–10.07.</t>
  </si>
  <si>
    <t>30.06.–03.07.</t>
  </si>
  <si>
    <t>23.06.–26.06.</t>
  </si>
  <si>
    <t>16.06.–19.06.</t>
  </si>
  <si>
    <t>09.06.–12.06.</t>
  </si>
  <si>
    <t>19.05.–22.05.</t>
  </si>
  <si>
    <t>12.05.–15.05.</t>
  </si>
  <si>
    <t>05.05.–08.05.</t>
  </si>
  <si>
    <t>21.04.–24.04.</t>
  </si>
  <si>
    <t>14.04.–18.04.</t>
  </si>
  <si>
    <t>31.03.–03.04.</t>
  </si>
  <si>
    <t>24.03.–27.03.</t>
  </si>
  <si>
    <t>17.03.–20.03.</t>
  </si>
  <si>
    <t>10.03.–13.03.</t>
  </si>
  <si>
    <t>03.03.–06.03.</t>
  </si>
  <si>
    <t>24.02.–27.02.</t>
  </si>
  <si>
    <t>17.02.–20.02.</t>
  </si>
  <si>
    <t>10.02.–13.02.</t>
  </si>
  <si>
    <t>03.02.–06.02.</t>
  </si>
  <si>
    <t>31.01.–01.02.</t>
  </si>
  <si>
    <t>27.01.–30.01.</t>
  </si>
  <si>
    <t>20.01.–23.01.</t>
  </si>
  <si>
    <t>13.01.–16.01.</t>
  </si>
  <si>
    <t>06.01.–09.01.</t>
  </si>
  <si>
    <t>30.12.–02.01.</t>
  </si>
  <si>
    <t>16.12.–19.12.</t>
  </si>
  <si>
    <t>09.12.–12.12.</t>
  </si>
  <si>
    <t>02.12.–05.12.</t>
  </si>
  <si>
    <t>25.11.–28.11.</t>
  </si>
  <si>
    <t>18.11.–21.11.</t>
  </si>
  <si>
    <t>11.11.–14.11.</t>
  </si>
  <si>
    <t>04.11.–07.11.</t>
  </si>
  <si>
    <t>28.10.–02.11.</t>
  </si>
  <si>
    <t>21.10.–24.10.</t>
  </si>
  <si>
    <t>14.10.–17.10.</t>
  </si>
  <si>
    <t>07.10.–10.10.</t>
  </si>
  <si>
    <t>30.09.–03.10.</t>
  </si>
  <si>
    <t>23.09.–26.09.</t>
  </si>
  <si>
    <t>16.09.–19.09.</t>
  </si>
  <si>
    <t>09.09.–12.09.</t>
  </si>
  <si>
    <t>02.09.–05.09.</t>
  </si>
  <si>
    <t>26.08.–29.08.</t>
  </si>
  <si>
    <t>19.08.–22.08.</t>
  </si>
  <si>
    <t>12.08.–15.08.</t>
  </si>
  <si>
    <t>05.08.–08.08.</t>
  </si>
  <si>
    <t>22.07.–25.07.</t>
  </si>
  <si>
    <t>15.07.–18.07.</t>
  </si>
  <si>
    <t>08.07.–11.07.</t>
  </si>
  <si>
    <t>01.07.–04.07.</t>
  </si>
  <si>
    <t>24.06.–27.06.</t>
  </si>
  <si>
    <t>17.06.–20.06.</t>
  </si>
  <si>
    <t>03.06.–06.06.</t>
  </si>
  <si>
    <t>25.05.–30.05.</t>
  </si>
  <si>
    <t>20.05.–23.05.</t>
  </si>
  <si>
    <t>04.05.–09.05.</t>
  </si>
  <si>
    <t>29.04.–02.05.</t>
  </si>
  <si>
    <t>08.04.–11.04.</t>
  </si>
  <si>
    <t>01.04.–04.04.</t>
  </si>
  <si>
    <t>24.03.–29.03.</t>
  </si>
  <si>
    <t>18.03.–21.03.</t>
  </si>
  <si>
    <t>11.03.–14.03.</t>
  </si>
  <si>
    <t>04.03.–07.03.</t>
  </si>
  <si>
    <t>26.02.–29.02.</t>
  </si>
  <si>
    <t>19.02.–22.02.</t>
  </si>
  <si>
    <t>12.02.–15.02.</t>
  </si>
  <si>
    <t>05.02.–09.02.</t>
  </si>
  <si>
    <t>29.01.–01.02.</t>
  </si>
  <si>
    <t>22.01.–25.01.</t>
  </si>
  <si>
    <t>15.01.–18.01.</t>
  </si>
  <si>
    <t>08.01.–11.01.</t>
  </si>
  <si>
    <t>30.12.–04.01.</t>
  </si>
  <si>
    <t>18.12.–21.12.</t>
  </si>
  <si>
    <t>11.12.–14.12.</t>
  </si>
  <si>
    <t>04.12.–07.12.</t>
  </si>
  <si>
    <t>27.11.–30.11.</t>
  </si>
  <si>
    <t>13.11.–16.11.</t>
  </si>
  <si>
    <t>06.11.–09.11.</t>
  </si>
  <si>
    <t>30.10.–02.11.</t>
  </si>
  <si>
    <t>23.10.–26.10.</t>
  </si>
  <si>
    <t>16.10.–19.10.</t>
  </si>
  <si>
    <t>09.10.–12.10.</t>
  </si>
  <si>
    <t>02.10.–05.10.</t>
  </si>
  <si>
    <t>25.09.–28.09.</t>
  </si>
  <si>
    <t>11.09.–14.09.</t>
  </si>
  <si>
    <t>29.05.–01.06.</t>
  </si>
  <si>
    <t>27.02.–02.03.</t>
  </si>
  <si>
    <t>20.02.–23.02.</t>
  </si>
  <si>
    <t>06.02.–09.02.</t>
  </si>
  <si>
    <t>30.01.–02.02.</t>
  </si>
  <si>
    <t>23.01.–26.01.</t>
  </si>
  <si>
    <t>16.01.–19.01.</t>
  </si>
  <si>
    <t>09.01.–12.01.</t>
  </si>
  <si>
    <t>12.12.–15.12.</t>
  </si>
  <si>
    <t>05.12.–08.12.</t>
  </si>
  <si>
    <t>21.11.–24.11.</t>
  </si>
  <si>
    <t>14.11.–17.11.</t>
  </si>
  <si>
    <t>07.11.–10.11.</t>
  </si>
  <si>
    <t>24.10.–27.10.</t>
  </si>
  <si>
    <t>17.10.–20.10.</t>
  </si>
  <si>
    <t>10.10.–13.10.</t>
  </si>
  <si>
    <t>03.10.–06.10.</t>
  </si>
  <si>
    <t>26.09.–29.09.</t>
  </si>
  <si>
    <t>19.09.–22.09.</t>
  </si>
  <si>
    <t>12.09.–15.09.</t>
  </si>
  <si>
    <t>05.09.–08.09.</t>
  </si>
  <si>
    <t>29.08.–01.09.</t>
  </si>
  <si>
    <t>22.08.–25.08.</t>
  </si>
  <si>
    <t>15.08.–18.08.</t>
  </si>
  <si>
    <t>08.08.–11.08.</t>
  </si>
  <si>
    <t>01.08.–04.08.</t>
  </si>
  <si>
    <t>25.07.–28.07.</t>
  </si>
  <si>
    <t>18.07.–21.07.</t>
  </si>
  <si>
    <t>11.07.–14.07.</t>
  </si>
  <si>
    <t>04.07.–07.07.</t>
  </si>
  <si>
    <t>27.06.–30.06.</t>
  </si>
  <si>
    <t>20.06.–23.06.</t>
  </si>
  <si>
    <t>13.06.–16.06.</t>
  </si>
  <si>
    <t>30.05.–02.06.</t>
  </si>
  <si>
    <t>23.05.–26.05.</t>
  </si>
  <si>
    <t>16.05.–19.05.</t>
  </si>
  <si>
    <t>09.05.–12.05.</t>
  </si>
  <si>
    <t>25.04.–28.04.</t>
  </si>
  <si>
    <t>11.04.–14.04.</t>
  </si>
  <si>
    <t>04.04.–07.04.</t>
  </si>
  <si>
    <t>28.03.–31.03.</t>
  </si>
  <si>
    <t>14.03.–17.03.</t>
  </si>
  <si>
    <t>07.03.–10.03.</t>
  </si>
  <si>
    <t>28.02.–03.03.</t>
  </si>
  <si>
    <t>06.11.–11.11.</t>
  </si>
  <si>
    <t>08.10.–09.10.</t>
  </si>
  <si>
    <t>??.09.–??.09.</t>
  </si>
  <si>
    <t>09.08.–12.08.</t>
  </si>
  <si>
    <t>07.06.–11.06.</t>
  </si>
  <si>
    <t>31.05.–03.06.</t>
  </si>
  <si>
    <t>27.05.–29.05.</t>
  </si>
  <si>
    <t>14.05.–15.05.</t>
  </si>
  <si>
    <t>19.04.–22.04.</t>
  </si>
  <si>
    <t>01.03.–04.03.</t>
  </si>
  <si>
    <t>04.01.–07.01.</t>
  </si>
  <si>
    <t>07.12.–10.12.</t>
  </si>
  <si>
    <t>30.11.–02.12.</t>
  </si>
  <si>
    <t>17.08.–20.08.</t>
  </si>
  <si>
    <t>18.05.–21.05.</t>
  </si>
  <si>
    <t>YouGov</t>
  </si>
  <si>
    <t>30.07.–04.08.</t>
  </si>
  <si>
    <t>13.12.–17.12.</t>
  </si>
  <si>
    <t>22.11.–26.11.</t>
  </si>
  <si>
    <t>31.10.–05.11.</t>
  </si>
  <si>
    <t>27.09.–01.10.</t>
  </si>
  <si>
    <t>06.09.–10.09.</t>
  </si>
  <si>
    <t>28.06.–02.07.</t>
  </si>
  <si>
    <t>17.05.–21.05.</t>
  </si>
  <si>
    <t>22.03.–26.03.</t>
  </si>
  <si>
    <t>21.12.–27.12.</t>
  </si>
  <si>
    <t>28.10.–04.11.</t>
  </si>
  <si>
    <t>25.12.–27.12.</t>
  </si>
  <si>
    <t>10.07.–12.07.</t>
  </si>
  <si>
    <t>29.05.–31.05.</t>
  </si>
  <si>
    <t>27.04.–02.05.</t>
  </si>
  <si>
    <t>Von</t>
  </si>
  <si>
    <t>Zeilenbeschriftungen</t>
  </si>
  <si>
    <t>Gesamtergebnis</t>
  </si>
  <si>
    <t>2020</t>
  </si>
  <si>
    <t>Mrz</t>
  </si>
  <si>
    <t>Apr</t>
  </si>
  <si>
    <t>Mai</t>
  </si>
  <si>
    <t>Jun</t>
  </si>
  <si>
    <t>Jul</t>
  </si>
  <si>
    <t>Aug</t>
  </si>
  <si>
    <t>Sep</t>
  </si>
  <si>
    <t>Jan</t>
  </si>
  <si>
    <t>Feb</t>
  </si>
  <si>
    <t>Kantar (Emnid)</t>
  </si>
  <si>
    <t>Forsa</t>
  </si>
  <si>
    <t>Forsch’gr. Wahlen</t>
  </si>
  <si>
    <t>INSA</t>
  </si>
  <si>
    <t>Yougov</t>
  </si>
  <si>
    <t>Veröffentl.</t>
  </si>
  <si>
    <t>Datenquelle:</t>
  </si>
  <si>
    <t>https://www.wahlrecht.de/umfragen/</t>
  </si>
  <si>
    <t>CDU/CSU (14d)</t>
  </si>
  <si>
    <t>SPD (14d)</t>
  </si>
  <si>
    <t>FDP (14d)</t>
  </si>
  <si>
    <t>Linke (14d)</t>
  </si>
  <si>
    <t>AfD (14d)</t>
  </si>
  <si>
    <t>Sonstige (14d)</t>
  </si>
  <si>
    <t>Befragte (14d)</t>
  </si>
  <si>
    <t>SPD 14d</t>
  </si>
  <si>
    <t>Grüne (14d)</t>
  </si>
  <si>
    <t>CDU/CSU 14d</t>
  </si>
  <si>
    <t>Grüne 14d</t>
  </si>
  <si>
    <t>FDP 14d</t>
  </si>
  <si>
    <t>Linke 14d</t>
  </si>
  <si>
    <t>AfD 14d</t>
  </si>
  <si>
    <t>Sitze Bundestag</t>
  </si>
  <si>
    <t>Datum</t>
  </si>
  <si>
    <t>Keine FDP</t>
  </si>
  <si>
    <t>Groko</t>
  </si>
  <si>
    <t>Schwarz/Grün</t>
  </si>
  <si>
    <t>Jamaika</t>
  </si>
  <si>
    <t>RRG</t>
  </si>
  <si>
    <t>Sitze</t>
  </si>
  <si>
    <t>Partei</t>
  </si>
  <si>
    <t>1953 %</t>
  </si>
  <si>
    <t>1957 %</t>
  </si>
  <si>
    <t>1961 %</t>
  </si>
  <si>
    <t>1965 %</t>
  </si>
  <si>
    <t>1969 %</t>
  </si>
  <si>
    <t>1972 %</t>
  </si>
  <si>
    <t>1976 %</t>
  </si>
  <si>
    <t>1980 %</t>
  </si>
  <si>
    <t>1983 %</t>
  </si>
  <si>
    <t>1987 %</t>
  </si>
  <si>
    <t>1990 %</t>
  </si>
  <si>
    <t>1994 %</t>
  </si>
  <si>
    <t>1998 %</t>
  </si>
  <si>
    <t>2002 %</t>
  </si>
  <si>
    <t>2005 %</t>
  </si>
  <si>
    <t>2009 %</t>
  </si>
  <si>
    <t>2013 %</t>
  </si>
  <si>
    <t>2017* %</t>
  </si>
  <si>
    <t>31,0</t>
  </si>
  <si>
    <t>45,2</t>
  </si>
  <si>
    <t>50,2</t>
  </si>
  <si>
    <t>45,3</t>
  </si>
  <si>
    <t>47,6</t>
  </si>
  <si>
    <t>46,1</t>
  </si>
  <si>
    <t>44,9</t>
  </si>
  <si>
    <t>48,6</t>
  </si>
  <si>
    <t>44,5</t>
  </si>
  <si>
    <t>48,8</t>
  </si>
  <si>
    <t>44,3</t>
  </si>
  <si>
    <t>43,8</t>
  </si>
  <si>
    <t>41,4</t>
  </si>
  <si>
    <t>35,1</t>
  </si>
  <si>
    <t>38,5</t>
  </si>
  <si>
    <t>35,2</t>
  </si>
  <si>
    <t>33,8</t>
  </si>
  <si>
    <t>41,5</t>
  </si>
  <si>
    <t>32,9</t>
  </si>
  <si>
    <t>29,2</t>
  </si>
  <si>
    <t>28,8</t>
  </si>
  <si>
    <t>31,8</t>
  </si>
  <si>
    <t>36,2</t>
  </si>
  <si>
    <t>39,3</t>
  </si>
  <si>
    <t>42,7</t>
  </si>
  <si>
    <t>45,8</t>
  </si>
  <si>
    <t>42,6</t>
  </si>
  <si>
    <t>42,9</t>
  </si>
  <si>
    <t>38,2</t>
  </si>
  <si>
    <t>37,0</t>
  </si>
  <si>
    <t>33,5</t>
  </si>
  <si>
    <t>36,4</t>
  </si>
  <si>
    <t>40,9</t>
  </si>
  <si>
    <t>34,2</t>
  </si>
  <si>
    <t>23,0</t>
  </si>
  <si>
    <t>25,7</t>
  </si>
  <si>
    <t>20,5</t>
  </si>
  <si>
    <t>11,9</t>
  </si>
  <si>
    <t>9,5</t>
  </si>
  <si>
    <t>7,7</t>
  </si>
  <si>
    <t>12,8</t>
  </si>
  <si>
    <t>5,8</t>
  </si>
  <si>
    <t>8,4</t>
  </si>
  <si>
    <t>7,9</t>
  </si>
  <si>
    <t>10,6</t>
  </si>
  <si>
    <t>7,0</t>
  </si>
  <si>
    <t>9,1</t>
  </si>
  <si>
    <t>11,0</t>
  </si>
  <si>
    <t>6,9</t>
  </si>
  <si>
    <t>6,2</t>
  </si>
  <si>
    <t>7,4</t>
  </si>
  <si>
    <t>9,8</t>
  </si>
  <si>
    <t>14,6</t>
  </si>
  <si>
    <t>4,8</t>
  </si>
  <si>
    <t>10,7</t>
  </si>
  <si>
    <t>1,5</t>
  </si>
  <si>
    <t>5,6</t>
  </si>
  <si>
    <t>8,3</t>
  </si>
  <si>
    <t>5,1¹</t>
  </si>
  <si>
    <t>7,3</t>
  </si>
  <si>
    <t>6,7</t>
  </si>
  <si>
    <t>8,6</t>
  </si>
  <si>
    <t>8,1</t>
  </si>
  <si>
    <t>8,9</t>
  </si>
  <si>
    <t>DIE LINKE²</t>
  </si>
  <si>
    <t>2,4</t>
  </si>
  <si>
    <t>4,4</t>
  </si>
  <si>
    <t>5,1</t>
  </si>
  <si>
    <t>4,0</t>
  </si>
  <si>
    <t>8,7</t>
  </si>
  <si>
    <t>9,2</t>
  </si>
  <si>
    <t>NPD</t>
  </si>
  <si>
    <t>2,0</t>
  </si>
  <si>
    <t>4,3</t>
  </si>
  <si>
    <t>0,6</t>
  </si>
  <si>
    <t>0,3</t>
  </si>
  <si>
    <t>0,2</t>
  </si>
  <si>
    <t>0,4</t>
  </si>
  <si>
    <t>1,6</t>
  </si>
  <si>
    <t>1,3</t>
  </si>
  <si>
    <t>PIRATEN</t>
  </si>
  <si>
    <t>2,2</t>
  </si>
  <si>
    <t>4,7</t>
  </si>
  <si>
    <t>12,6</t>
  </si>
  <si>
    <t>REP</t>
  </si>
  <si>
    <t>2,1</t>
  </si>
  <si>
    <t>1,9</t>
  </si>
  <si>
    <t>1,8</t>
  </si>
  <si>
    <t>KPD/DKP³</t>
  </si>
  <si>
    <t>5,7</t>
  </si>
  <si>
    <t>0,0</t>
  </si>
  <si>
    <t>DRP</t>
  </si>
  <si>
    <t>1,1</t>
  </si>
  <si>
    <t>1,0</t>
  </si>
  <si>
    <t>0,8</t>
  </si>
  <si>
    <t>GB/BHE</t>
  </si>
  <si>
    <t>5,9</t>
  </si>
  <si>
    <t>4,6</t>
  </si>
  <si>
    <t>DP</t>
  </si>
  <si>
    <t>3,3</t>
  </si>
  <si>
    <t>3,4</t>
  </si>
  <si>
    <t>BP</t>
  </si>
  <si>
    <t>4,2</t>
  </si>
  <si>
    <t>1,7</t>
  </si>
  <si>
    <t>0,1</t>
  </si>
  <si>
    <t>Zentrum</t>
  </si>
  <si>
    <t>3,1</t>
  </si>
  <si>
    <t>1,4</t>
  </si>
  <si>
    <t>4,9</t>
  </si>
  <si>
    <t>3,7</t>
  </si>
  <si>
    <t>2,6</t>
  </si>
  <si>
    <t>4,1</t>
  </si>
  <si>
    <t>0</t>
  </si>
  <si>
    <t>Ampel</t>
  </si>
  <si>
    <t>Bahamas</t>
  </si>
  <si>
    <t>04.09.–16.09.</t>
  </si>
  <si>
    <t>14.09.–16.09.</t>
  </si>
  <si>
    <t>15.09.–16.09.</t>
  </si>
  <si>
    <t>Schwarz/Gelb</t>
  </si>
  <si>
    <t>Summe von CDU/CSU</t>
  </si>
  <si>
    <t>Summe von SPD</t>
  </si>
  <si>
    <t>Summe von Grüne</t>
  </si>
  <si>
    <t>Summe von FDP</t>
  </si>
  <si>
    <t>Summe von Linke</t>
  </si>
  <si>
    <t>Summe von AfD</t>
  </si>
  <si>
    <t>Werte</t>
  </si>
  <si>
    <t xml:space="preserve">Letzte Aktualisieung: </t>
  </si>
  <si>
    <t>Daten aktualisieren:</t>
  </si>
  <si>
    <t>STRG + ALT + F5</t>
  </si>
  <si>
    <t>STRG + ALT + SHIFT + F9</t>
  </si>
  <si>
    <t>Formel Update:</t>
  </si>
  <si>
    <t>2019</t>
  </si>
  <si>
    <t>Okt</t>
  </si>
  <si>
    <t>Nov</t>
  </si>
  <si>
    <t>Dez</t>
  </si>
  <si>
    <t>Sperrklausel Multi</t>
  </si>
  <si>
    <t>Table of Contens</t>
  </si>
  <si>
    <t>1. Dashboard</t>
  </si>
  <si>
    <t>2. Daten</t>
  </si>
  <si>
    <t>4. Dashboard Elemente</t>
  </si>
  <si>
    <t>4.1. Trend</t>
  </si>
  <si>
    <t>4.2. Aktuell</t>
  </si>
  <si>
    <t>4.3. Sitze</t>
  </si>
  <si>
    <t>4.4. Koaltitionen</t>
  </si>
  <si>
    <t>4.4.1. Groko</t>
  </si>
  <si>
    <t>4.4.2. Schwarz/Grün</t>
  </si>
  <si>
    <t>4.4.3. Schwarz/Gelb</t>
  </si>
  <si>
    <t>4.4.4. Ampel</t>
  </si>
  <si>
    <t>4.4.5. RRG</t>
  </si>
  <si>
    <t>4.4.6. Jamaika</t>
  </si>
  <si>
    <t>Demonstrierte Kenntnisse (u.a.):</t>
  </si>
  <si>
    <t>Pivot-Tabellen, Datenschnitt (Slicer), Gruppierung und andere Grundkenntnisse, kamera-tool</t>
  </si>
  <si>
    <t>1949%</t>
  </si>
  <si>
    <t>(3. Bundestagswahl Daten)</t>
  </si>
  <si>
    <t>2018</t>
  </si>
  <si>
    <t>Power Query, web scraping (wahlrecht.de), Datenbereinigung, table join, Mittelwertwenns, Summewenns,…</t>
  </si>
  <si>
    <t xml:space="preserve">Index und Match, Benutzerdefinierte Formatierung mit Symbolen (nicht Bedingte Formatierung), </t>
  </si>
  <si>
    <t>Das hier ist ein kleines Projekt das einfach nur meine Excel-Kenntnisse demonstrieren soll und was in ein paar Stunden möglich ist.
Es ist ein privates Projekt, dass kurzfristig erstellt und kommentiert habe.
Das Aggregat der "Sonntagsfrage" kombiniert die publizierten Umfragen der Institute der letzten 14 Tage (Zweitstimme). So ein Aggregat ist sinnvoll, um die statistische Unsicherheit und Stichprobenverzerrung zu minimieren. 
Das Dashboard mit den aktuellen Umfragewerten der im Bundestag vertretenen Parteien, Sitzverteilung, Trend (variable Zeiträume), mögliche Regierungskonstellationen.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</si>
</sst>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Green]\▲;[Red]\▼;"/>
    <numFmt numFmtId="166" formatCode="0.000000"/>
    <numFmt numFmtId="167" formatCode="[Color10].00%\▲;[Red].00%\▼;"/>
  </numFmts>
  <fonts count="17" x14ac:knownFonts="1">
    <font>
      <sz val="11"/>
      <color theme="1"/>
      <name val="Calibri"/>
      <family val="2"/>
      <scheme val="minor"/>
    </font>
    <font>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
      <sz val="11"/>
      <color rgb="FFFFC000"/>
      <name val="Calibri"/>
      <family val="2"/>
      <scheme val="minor"/>
    </font>
    <font>
      <sz val="11"/>
      <color theme="9"/>
      <name val="Calibri"/>
      <family val="2"/>
      <scheme val="minor"/>
    </font>
    <font>
      <sz val="11"/>
      <color theme="8"/>
      <name val="Calibri"/>
      <family val="2"/>
      <scheme val="minor"/>
    </font>
    <font>
      <sz val="12"/>
      <color theme="1"/>
      <name val="Calibri"/>
      <family val="2"/>
      <scheme val="minor"/>
    </font>
    <font>
      <sz val="12"/>
      <color rgb="FFFF0000"/>
      <name val="Calibri"/>
      <family val="2"/>
      <scheme val="minor"/>
    </font>
    <font>
      <sz val="12"/>
      <color rgb="FF00B050"/>
      <name val="Calibri"/>
      <family val="2"/>
      <scheme val="minor"/>
    </font>
    <font>
      <sz val="12"/>
      <color rgb="FFFFC000"/>
      <name val="Calibri"/>
      <family val="2"/>
      <scheme val="minor"/>
    </font>
    <font>
      <sz val="12"/>
      <color theme="9"/>
      <name val="Calibri"/>
      <family val="2"/>
      <scheme val="minor"/>
    </font>
    <font>
      <sz val="12"/>
      <color rgb="FFD45CBA"/>
      <name val="Calibri"/>
      <family val="2"/>
      <scheme val="minor"/>
    </font>
    <font>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59">
    <xf numFmtId="0" fontId="0" fillId="0" borderId="0" xfId="0"/>
    <xf numFmtId="14" fontId="0" fillId="0" borderId="0" xfId="0" applyNumberFormat="1"/>
    <xf numFmtId="0" fontId="0" fillId="0" borderId="0" xfId="0" applyNumberFormat="1"/>
    <xf numFmtId="9" fontId="0" fillId="0" borderId="0" xfId="0" applyNumberFormat="1"/>
    <xf numFmtId="1"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NumberFormat="1" applyFont="1"/>
    <xf numFmtId="14" fontId="0" fillId="0" borderId="0" xfId="0" applyNumberFormat="1" applyAlignment="1">
      <alignment horizontal="left"/>
    </xf>
    <xf numFmtId="164" fontId="0" fillId="0" borderId="0" xfId="0" applyNumberFormat="1"/>
    <xf numFmtId="1" fontId="0" fillId="0" borderId="0" xfId="0" applyNumberFormat="1" applyAlignment="1">
      <alignment horizontal="left"/>
    </xf>
    <xf numFmtId="9" fontId="0" fillId="0" borderId="0" xfId="1" applyFont="1"/>
    <xf numFmtId="165" fontId="0" fillId="0" borderId="0" xfId="0" applyNumberFormat="1" applyAlignment="1">
      <alignment horizontal="left"/>
    </xf>
    <xf numFmtId="166" fontId="0" fillId="0" borderId="0" xfId="0" applyNumberFormat="1" applyAlignment="1">
      <alignment horizontal="left"/>
    </xf>
    <xf numFmtId="167" fontId="0" fillId="0" borderId="0" xfId="0" applyNumberFormat="1" applyAlignment="1">
      <alignment horizontal="left"/>
    </xf>
    <xf numFmtId="0" fontId="0" fillId="2" borderId="0" xfId="0" applyFill="1"/>
    <xf numFmtId="14" fontId="0" fillId="2" borderId="0" xfId="0" applyNumberFormat="1" applyFill="1"/>
    <xf numFmtId="20" fontId="0" fillId="2" borderId="0" xfId="0" applyNumberFormat="1" applyFill="1"/>
    <xf numFmtId="9" fontId="0" fillId="0" borderId="0" xfId="0" applyNumberFormat="1" applyAlignment="1">
      <alignment horizontal="left"/>
    </xf>
    <xf numFmtId="9" fontId="0" fillId="0" borderId="0" xfId="0" applyNumberFormat="1" applyAlignment="1">
      <alignment horizontal="center"/>
    </xf>
    <xf numFmtId="167" fontId="0" fillId="0" borderId="0" xfId="0" applyNumberForma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9" fontId="0" fillId="0" borderId="0" xfId="1" applyNumberFormat="1" applyFont="1" applyAlignment="1">
      <alignment horizontal="center"/>
    </xf>
    <xf numFmtId="9" fontId="0" fillId="0" borderId="0" xfId="1" applyFont="1" applyAlignment="1">
      <alignment horizontal="center"/>
    </xf>
    <xf numFmtId="14" fontId="9" fillId="0" borderId="0" xfId="0" applyNumberFormat="1"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0" fillId="2" borderId="0" xfId="0" applyFill="1" applyAlignment="1">
      <alignment horizontal="left"/>
    </xf>
    <xf numFmtId="0" fontId="14" fillId="0" borderId="0" xfId="0" applyFont="1" applyAlignment="1">
      <alignment horizontal="center"/>
    </xf>
    <xf numFmtId="0" fontId="0" fillId="0" borderId="0" xfId="0" applyAlignment="1"/>
    <xf numFmtId="1" fontId="0" fillId="0" borderId="0" xfId="0" applyNumberFormat="1"/>
    <xf numFmtId="0" fontId="3" fillId="0" borderId="0" xfId="2"/>
    <xf numFmtId="0" fontId="3" fillId="0" borderId="0" xfId="2" applyAlignment="1">
      <alignment horizontal="left" indent="1"/>
    </xf>
    <xf numFmtId="0" fontId="3" fillId="0" borderId="0" xfId="2" applyAlignment="1">
      <alignment horizontal="left"/>
    </xf>
    <xf numFmtId="0" fontId="3" fillId="0" borderId="0" xfId="2" applyAlignment="1">
      <alignment horizontal="left" indent="2"/>
    </xf>
    <xf numFmtId="0" fontId="15" fillId="0" borderId="0" xfId="0" applyFont="1"/>
    <xf numFmtId="0" fontId="0" fillId="2" borderId="1" xfId="0" applyFill="1" applyBorder="1"/>
    <xf numFmtId="0" fontId="0" fillId="2" borderId="2" xfId="0" applyFill="1" applyBorder="1"/>
    <xf numFmtId="0" fontId="3" fillId="2" borderId="2" xfId="2" applyFill="1" applyBorder="1"/>
    <xf numFmtId="0" fontId="0" fillId="2" borderId="3" xfId="0" applyFill="1" applyBorder="1"/>
    <xf numFmtId="0" fontId="0" fillId="2" borderId="4" xfId="0" applyFill="1" applyBorder="1"/>
    <xf numFmtId="0" fontId="0" fillId="2" borderId="0" xfId="0" applyFill="1" applyBorder="1"/>
    <xf numFmtId="14" fontId="0" fillId="2" borderId="0" xfId="0" applyNumberFormat="1" applyFill="1" applyBorder="1" applyAlignment="1">
      <alignment horizontal="left"/>
    </xf>
    <xf numFmtId="0" fontId="0" fillId="2" borderId="5" xfId="0" applyFill="1" applyBorder="1"/>
    <xf numFmtId="0" fontId="0" fillId="2" borderId="0" xfId="0" applyFill="1" applyBorder="1" applyAlignment="1">
      <alignment horizontal="left"/>
    </xf>
    <xf numFmtId="0" fontId="0" fillId="2" borderId="6" xfId="0" applyFill="1" applyBorder="1"/>
    <xf numFmtId="0" fontId="0" fillId="2" borderId="7" xfId="0" applyFill="1" applyBorder="1"/>
    <xf numFmtId="0" fontId="0" fillId="2" borderId="7" xfId="0" applyFill="1" applyBorder="1" applyAlignment="1">
      <alignment horizontal="left"/>
    </xf>
    <xf numFmtId="0" fontId="0" fillId="2" borderId="8" xfId="0" applyFill="1" applyBorder="1"/>
    <xf numFmtId="0" fontId="16" fillId="0" borderId="0" xfId="0" applyFont="1" applyAlignment="1"/>
    <xf numFmtId="0" fontId="0" fillId="0" borderId="0" xfId="0" applyAlignment="1">
      <alignment horizontal="left" vertical="top" wrapText="1"/>
    </xf>
    <xf numFmtId="0" fontId="0" fillId="0" borderId="0" xfId="0" applyAlignment="1">
      <alignment horizontal="center"/>
    </xf>
  </cellXfs>
  <cellStyles count="3">
    <cellStyle name="Link" xfId="2" builtinId="8"/>
    <cellStyle name="Prozent" xfId="1" builtinId="5"/>
    <cellStyle name="Standard" xfId="0" builtinId="0"/>
  </cellStyles>
  <dxfs count="6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alignment horizontal="left"/>
    </dxf>
    <dxf>
      <numFmt numFmtId="1" formatCode="0"/>
    </dxf>
    <dxf>
      <numFmt numFmtId="1" formatCode="0"/>
      <alignment horizontal="left"/>
    </dxf>
    <dxf>
      <numFmt numFmtId="1" formatCode="0"/>
    </dxf>
    <dxf>
      <numFmt numFmtId="1" formatCode="0"/>
      <alignment horizontal="left"/>
    </dxf>
    <dxf>
      <numFmt numFmtId="1" formatCode="0"/>
    </dxf>
    <dxf>
      <numFmt numFmtId="1" formatCode="0"/>
      <alignment horizontal="left"/>
    </dxf>
    <dxf>
      <numFmt numFmtId="1" formatCode="0"/>
    </dxf>
    <dxf>
      <numFmt numFmtId="1" formatCode="0"/>
      <alignment horizontal="left"/>
    </dxf>
    <dxf>
      <numFmt numFmtId="1" formatCode="0"/>
    </dxf>
    <dxf>
      <numFmt numFmtId="1" formatCode="0"/>
      <alignment horizontal="left"/>
    </dxf>
    <dxf>
      <numFmt numFmtId="1" formatCode="0"/>
    </dxf>
    <dxf>
      <numFmt numFmtId="1" formatCode="0"/>
      <alignment horizontal="left"/>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1" formatCode="0"/>
    </dxf>
    <dxf>
      <numFmt numFmtId="13" formatCode="0%"/>
    </dxf>
    <dxf>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numFmt numFmtId="13" formatCode="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D45CBA"/>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[Sonntagsfrage.xlsx]Aktuell!PivotTable1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D45C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857962962962959E-2"/>
          <c:y val="6.1840695222759472E-2"/>
          <c:w val="0.90262351851851852"/>
          <c:h val="0.89534651577686863"/>
        </c:manualLayout>
      </c:layout>
      <c:barChart>
        <c:barDir val="col"/>
        <c:grouping val="clustered"/>
        <c:varyColors val="0"/>
        <c:ser>
          <c:idx val="0"/>
          <c:order val="0"/>
          <c:tx>
            <c:strRef>
              <c:f>Aktuell!$L$19</c:f>
              <c:strCache>
                <c:ptCount val="1"/>
                <c:pt idx="0">
                  <c:v>Summe von CDU/CSU</c:v>
                </c:pt>
              </c:strCache>
            </c:strRef>
          </c:tx>
          <c:spPr>
            <a:solidFill>
              <a:schemeClr val="accent1"/>
            </a:solidFill>
            <a:ln>
              <a:noFill/>
            </a:ln>
            <a:effectLst/>
          </c:spPr>
          <c:invertIfNegative val="0"/>
          <c:cat>
            <c:strRef>
              <c:f>Aktuell!$K$20:$K$21</c:f>
              <c:strCache>
                <c:ptCount val="1"/>
                <c:pt idx="0">
                  <c:v>01.10.2020</c:v>
                </c:pt>
              </c:strCache>
            </c:strRef>
          </c:cat>
          <c:val>
            <c:numRef>
              <c:f>Aktuell!$L$20:$L$21</c:f>
              <c:numCache>
                <c:formatCode>General</c:formatCode>
                <c:ptCount val="1"/>
                <c:pt idx="0">
                  <c:v>0.35555555555555557</c:v>
                </c:pt>
              </c:numCache>
            </c:numRef>
          </c:val>
          <c:extLst>
            <c:ext xmlns:c16="http://schemas.microsoft.com/office/drawing/2014/chart" uri="{C3380CC4-5D6E-409C-BE32-E72D297353CC}">
              <c16:uniqueId val="{00000000-1EAB-4353-AAB7-8DFD1B317F9A}"/>
            </c:ext>
          </c:extLst>
        </c:ser>
        <c:ser>
          <c:idx val="1"/>
          <c:order val="1"/>
          <c:tx>
            <c:strRef>
              <c:f>Aktuell!$M$19</c:f>
              <c:strCache>
                <c:ptCount val="1"/>
                <c:pt idx="0">
                  <c:v>Summe von SPD</c:v>
                </c:pt>
              </c:strCache>
            </c:strRef>
          </c:tx>
          <c:spPr>
            <a:solidFill>
              <a:schemeClr val="accent2"/>
            </a:solidFill>
            <a:ln>
              <a:noFill/>
            </a:ln>
            <a:effectLst/>
          </c:spPr>
          <c:invertIfNegative val="0"/>
          <c:cat>
            <c:strRef>
              <c:f>Aktuell!$K$20:$K$21</c:f>
              <c:strCache>
                <c:ptCount val="1"/>
                <c:pt idx="0">
                  <c:v>01.10.2020</c:v>
                </c:pt>
              </c:strCache>
            </c:strRef>
          </c:cat>
          <c:val>
            <c:numRef>
              <c:f>Aktuell!$M$20:$M$21</c:f>
              <c:numCache>
                <c:formatCode>General</c:formatCode>
                <c:ptCount val="1"/>
                <c:pt idx="0">
                  <c:v>0.15444444444444444</c:v>
                </c:pt>
              </c:numCache>
            </c:numRef>
          </c:val>
          <c:extLst>
            <c:ext xmlns:c16="http://schemas.microsoft.com/office/drawing/2014/chart" uri="{C3380CC4-5D6E-409C-BE32-E72D297353CC}">
              <c16:uniqueId val="{00000001-1EAB-4353-AAB7-8DFD1B317F9A}"/>
            </c:ext>
          </c:extLst>
        </c:ser>
        <c:ser>
          <c:idx val="2"/>
          <c:order val="2"/>
          <c:tx>
            <c:strRef>
              <c:f>Aktuell!$N$19</c:f>
              <c:strCache>
                <c:ptCount val="1"/>
                <c:pt idx="0">
                  <c:v>Summe von Grüne</c:v>
                </c:pt>
              </c:strCache>
            </c:strRef>
          </c:tx>
          <c:spPr>
            <a:solidFill>
              <a:schemeClr val="accent3"/>
            </a:solidFill>
            <a:ln>
              <a:noFill/>
            </a:ln>
            <a:effectLst/>
          </c:spPr>
          <c:invertIfNegative val="0"/>
          <c:cat>
            <c:strRef>
              <c:f>Aktuell!$K$20:$K$21</c:f>
              <c:strCache>
                <c:ptCount val="1"/>
                <c:pt idx="0">
                  <c:v>01.10.2020</c:v>
                </c:pt>
              </c:strCache>
            </c:strRef>
          </c:cat>
          <c:val>
            <c:numRef>
              <c:f>Aktuell!$N$20:$N$21</c:f>
              <c:numCache>
                <c:formatCode>General</c:formatCode>
                <c:ptCount val="1"/>
                <c:pt idx="0">
                  <c:v>0.1933333333333333</c:v>
                </c:pt>
              </c:numCache>
            </c:numRef>
          </c:val>
          <c:extLst>
            <c:ext xmlns:c16="http://schemas.microsoft.com/office/drawing/2014/chart" uri="{C3380CC4-5D6E-409C-BE32-E72D297353CC}">
              <c16:uniqueId val="{00000002-1EAB-4353-AAB7-8DFD1B317F9A}"/>
            </c:ext>
          </c:extLst>
        </c:ser>
        <c:ser>
          <c:idx val="3"/>
          <c:order val="3"/>
          <c:tx>
            <c:strRef>
              <c:f>Aktuell!$O$19</c:f>
              <c:strCache>
                <c:ptCount val="1"/>
                <c:pt idx="0">
                  <c:v>Summe von FDP</c:v>
                </c:pt>
              </c:strCache>
            </c:strRef>
          </c:tx>
          <c:spPr>
            <a:solidFill>
              <a:schemeClr val="accent4"/>
            </a:solidFill>
            <a:ln>
              <a:noFill/>
            </a:ln>
            <a:effectLst/>
          </c:spPr>
          <c:invertIfNegative val="0"/>
          <c:cat>
            <c:strRef>
              <c:f>Aktuell!$K$20:$K$21</c:f>
              <c:strCache>
                <c:ptCount val="1"/>
                <c:pt idx="0">
                  <c:v>01.10.2020</c:v>
                </c:pt>
              </c:strCache>
            </c:strRef>
          </c:cat>
          <c:val>
            <c:numRef>
              <c:f>Aktuell!$O$20:$O$21</c:f>
              <c:numCache>
                <c:formatCode>General</c:formatCode>
                <c:ptCount val="1"/>
                <c:pt idx="0">
                  <c:v>5.7777777777777782E-2</c:v>
                </c:pt>
              </c:numCache>
            </c:numRef>
          </c:val>
          <c:extLst>
            <c:ext xmlns:c16="http://schemas.microsoft.com/office/drawing/2014/chart" uri="{C3380CC4-5D6E-409C-BE32-E72D297353CC}">
              <c16:uniqueId val="{00000003-1EAB-4353-AAB7-8DFD1B317F9A}"/>
            </c:ext>
          </c:extLst>
        </c:ser>
        <c:ser>
          <c:idx val="4"/>
          <c:order val="4"/>
          <c:tx>
            <c:strRef>
              <c:f>Aktuell!$P$19</c:f>
              <c:strCache>
                <c:ptCount val="1"/>
                <c:pt idx="0">
                  <c:v>Summe von Linke</c:v>
                </c:pt>
              </c:strCache>
            </c:strRef>
          </c:tx>
          <c:spPr>
            <a:solidFill>
              <a:srgbClr val="D45CBA"/>
            </a:solidFill>
            <a:ln>
              <a:noFill/>
            </a:ln>
            <a:effectLst/>
          </c:spPr>
          <c:invertIfNegative val="0"/>
          <c:cat>
            <c:strRef>
              <c:f>Aktuell!$K$20:$K$21</c:f>
              <c:strCache>
                <c:ptCount val="1"/>
                <c:pt idx="0">
                  <c:v>01.10.2020</c:v>
                </c:pt>
              </c:strCache>
            </c:strRef>
          </c:cat>
          <c:val>
            <c:numRef>
              <c:f>Aktuell!$P$20:$P$21</c:f>
              <c:numCache>
                <c:formatCode>General</c:formatCode>
                <c:ptCount val="1"/>
                <c:pt idx="0">
                  <c:v>7.7777777777777779E-2</c:v>
                </c:pt>
              </c:numCache>
            </c:numRef>
          </c:val>
          <c:extLst>
            <c:ext xmlns:c16="http://schemas.microsoft.com/office/drawing/2014/chart" uri="{C3380CC4-5D6E-409C-BE32-E72D297353CC}">
              <c16:uniqueId val="{00000004-1EAB-4353-AAB7-8DFD1B317F9A}"/>
            </c:ext>
          </c:extLst>
        </c:ser>
        <c:ser>
          <c:idx val="5"/>
          <c:order val="5"/>
          <c:tx>
            <c:strRef>
              <c:f>Aktuell!$Q$19</c:f>
              <c:strCache>
                <c:ptCount val="1"/>
                <c:pt idx="0">
                  <c:v>Summe von AfD</c:v>
                </c:pt>
              </c:strCache>
            </c:strRef>
          </c:tx>
          <c:spPr>
            <a:solidFill>
              <a:schemeClr val="accent6"/>
            </a:solidFill>
            <a:ln>
              <a:noFill/>
            </a:ln>
            <a:effectLst/>
          </c:spPr>
          <c:invertIfNegative val="0"/>
          <c:cat>
            <c:strRef>
              <c:f>Aktuell!$K$20:$K$21</c:f>
              <c:strCache>
                <c:ptCount val="1"/>
                <c:pt idx="0">
                  <c:v>01.10.2020</c:v>
                </c:pt>
              </c:strCache>
            </c:strRef>
          </c:cat>
          <c:val>
            <c:numRef>
              <c:f>Aktuell!$Q$20:$Q$21</c:f>
              <c:numCache>
                <c:formatCode>General</c:formatCode>
                <c:ptCount val="1"/>
                <c:pt idx="0">
                  <c:v>0.10388888888888889</c:v>
                </c:pt>
              </c:numCache>
            </c:numRef>
          </c:val>
          <c:extLst>
            <c:ext xmlns:c16="http://schemas.microsoft.com/office/drawing/2014/chart" uri="{C3380CC4-5D6E-409C-BE32-E72D297353CC}">
              <c16:uniqueId val="{00000005-1EAB-4353-AAB7-8DFD1B317F9A}"/>
            </c:ext>
          </c:extLst>
        </c:ser>
        <c:dLbls>
          <c:showLegendKey val="0"/>
          <c:showVal val="0"/>
          <c:showCatName val="0"/>
          <c:showSerName val="0"/>
          <c:showPercent val="0"/>
          <c:showBubbleSize val="0"/>
        </c:dLbls>
        <c:gapWidth val="89"/>
        <c:overlap val="-65"/>
        <c:axId val="1955254607"/>
        <c:axId val="1847108127"/>
      </c:barChart>
      <c:catAx>
        <c:axId val="1955254607"/>
        <c:scaling>
          <c:orientation val="minMax"/>
        </c:scaling>
        <c:delete val="1"/>
        <c:axPos val="b"/>
        <c:numFmt formatCode="General" sourceLinked="1"/>
        <c:majorTickMark val="none"/>
        <c:minorTickMark val="none"/>
        <c:tickLblPos val="nextTo"/>
        <c:crossAx val="1847108127"/>
        <c:crosses val="autoZero"/>
        <c:auto val="1"/>
        <c:lblAlgn val="ctr"/>
        <c:lblOffset val="100"/>
        <c:noMultiLvlLbl val="0"/>
      </c:catAx>
      <c:valAx>
        <c:axId val="1847108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95525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[Sonntagsfrage.xlsx]Sitze!PivotTable6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rgbClr val="D45CBA"/>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26527777777777778"/>
          <c:y val="0.10416666666666667"/>
          <c:w val="0.50277777777777777"/>
          <c:h val="0.83796296296296291"/>
        </c:manualLayout>
      </c:layout>
      <c:doughnutChart>
        <c:varyColors val="1"/>
        <c:ser>
          <c:idx val="0"/>
          <c:order val="0"/>
          <c:tx>
            <c:strRef>
              <c:f>Sitze!$C$20</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88-4966-BB19-8BB5F445DA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88-4966-BB19-8BB5F445DA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88-4966-BB19-8BB5F445DA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88-4966-BB19-8BB5F445DAD0}"/>
              </c:ext>
            </c:extLst>
          </c:dPt>
          <c:dPt>
            <c:idx val="4"/>
            <c:bubble3D val="0"/>
            <c:spPr>
              <a:solidFill>
                <a:srgbClr val="D45CBA"/>
              </a:solidFill>
              <a:ln w="19050">
                <a:solidFill>
                  <a:schemeClr val="lt1"/>
                </a:solidFill>
              </a:ln>
              <a:effectLst/>
            </c:spPr>
            <c:extLst>
              <c:ext xmlns:c16="http://schemas.microsoft.com/office/drawing/2014/chart" uri="{C3380CC4-5D6E-409C-BE32-E72D297353CC}">
                <c16:uniqueId val="{00000009-6488-4966-BB19-8BB5F445DAD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488-4966-BB19-8BB5F445DAD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Sitze!$B$21:$B$26</c:f>
              <c:strCache>
                <c:ptCount val="6"/>
                <c:pt idx="0">
                  <c:v>Summe von CDU/CSU</c:v>
                </c:pt>
                <c:pt idx="1">
                  <c:v>Summe von SPD</c:v>
                </c:pt>
                <c:pt idx="2">
                  <c:v>Summe von Grüne</c:v>
                </c:pt>
                <c:pt idx="3">
                  <c:v>Summe von FDP</c:v>
                </c:pt>
                <c:pt idx="4">
                  <c:v>Summe von Linke</c:v>
                </c:pt>
                <c:pt idx="5">
                  <c:v>Summe von AfD</c:v>
                </c:pt>
              </c:strCache>
            </c:strRef>
          </c:cat>
          <c:val>
            <c:numRef>
              <c:f>Sitze!$C$21:$C$26</c:f>
              <c:numCache>
                <c:formatCode>0</c:formatCode>
                <c:ptCount val="6"/>
                <c:pt idx="0">
                  <c:v>225.52740129640537</c:v>
                </c:pt>
                <c:pt idx="1">
                  <c:v>97.96346493812608</c:v>
                </c:pt>
                <c:pt idx="2">
                  <c:v>122.6305244549204</c:v>
                </c:pt>
                <c:pt idx="3">
                  <c:v>36.648202710665878</c:v>
                </c:pt>
                <c:pt idx="4">
                  <c:v>49.334119033588678</c:v>
                </c:pt>
                <c:pt idx="5">
                  <c:v>65.896287566293452</c:v>
                </c:pt>
              </c:numCache>
            </c:numRef>
          </c:val>
          <c:extLst>
            <c:ext xmlns:c16="http://schemas.microsoft.com/office/drawing/2014/chart" uri="{C3380CC4-5D6E-409C-BE32-E72D297353CC}">
              <c16:uniqueId val="{0000000C-6488-4966-BB19-8BB5F445DAD0}"/>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[Sonntagsfrage.xlsx]Trend!PivotTable3</c:name>
    <c:fmtId val="12"/>
  </c:pivotSource>
  <c:chart>
    <c:autoTitleDeleted val="0"/>
    <c:pivotFmts>
      <c:pivotFmt>
        <c:idx val="0"/>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pivotFmt>
      <c:pivotFmt>
        <c:idx val="57"/>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3"/>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11542129255379E-2"/>
          <c:y val="8.0950563892247668E-2"/>
          <c:w val="0.93451752869479654"/>
          <c:h val="0.79373237919728123"/>
        </c:manualLayout>
      </c:layout>
      <c:lineChart>
        <c:grouping val="standard"/>
        <c:varyColors val="0"/>
        <c:ser>
          <c:idx val="0"/>
          <c:order val="0"/>
          <c:tx>
            <c:strRef>
              <c:f>Trend!$B$3</c:f>
              <c:strCache>
                <c:ptCount val="1"/>
                <c:pt idx="0">
                  <c:v>CDU/CSU 14d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Trend!$B$4:$B$41</c:f>
              <c:numCache>
                <c:formatCode>General</c:formatCode>
                <c:ptCount val="34"/>
                <c:pt idx="0">
                  <c:v>0.33087537792894939</c:v>
                </c:pt>
                <c:pt idx="1">
                  <c:v>0.32688522727272734</c:v>
                </c:pt>
                <c:pt idx="2">
                  <c:v>0.33113248986463262</c:v>
                </c:pt>
                <c:pt idx="3">
                  <c:v>0.3284109036796537</c:v>
                </c:pt>
                <c:pt idx="4">
                  <c:v>0.33226583293249967</c:v>
                </c:pt>
                <c:pt idx="5">
                  <c:v>0.31914831134473992</c:v>
                </c:pt>
                <c:pt idx="6">
                  <c:v>0.30220494417862842</c:v>
                </c:pt>
                <c:pt idx="7">
                  <c:v>0.2989283625730994</c:v>
                </c:pt>
                <c:pt idx="8">
                  <c:v>0.29079688186209918</c:v>
                </c:pt>
                <c:pt idx="9">
                  <c:v>0.26796541806958474</c:v>
                </c:pt>
                <c:pt idx="10">
                  <c:v>0.26008145363408525</c:v>
                </c:pt>
                <c:pt idx="11">
                  <c:v>0.28935287081339717</c:v>
                </c:pt>
                <c:pt idx="12">
                  <c:v>0.30299732285258602</c:v>
                </c:pt>
                <c:pt idx="13">
                  <c:v>0.30092145135566178</c:v>
                </c:pt>
                <c:pt idx="14">
                  <c:v>0.30130203823953827</c:v>
                </c:pt>
                <c:pt idx="15">
                  <c:v>0.29359362473945805</c:v>
                </c:pt>
                <c:pt idx="16">
                  <c:v>0.28696450617283958</c:v>
                </c:pt>
                <c:pt idx="17">
                  <c:v>0.26272083333333329</c:v>
                </c:pt>
                <c:pt idx="18">
                  <c:v>0.26633905122655122</c:v>
                </c:pt>
                <c:pt idx="19">
                  <c:v>0.26836384680134684</c:v>
                </c:pt>
                <c:pt idx="20">
                  <c:v>0.27321742424242423</c:v>
                </c:pt>
                <c:pt idx="21">
                  <c:v>0.27513068181818179</c:v>
                </c:pt>
                <c:pt idx="22">
                  <c:v>0.26748485707414271</c:v>
                </c:pt>
                <c:pt idx="23">
                  <c:v>0.27203472222222219</c:v>
                </c:pt>
                <c:pt idx="24">
                  <c:v>0.27456798941798943</c:v>
                </c:pt>
                <c:pt idx="25">
                  <c:v>0.27313316993464054</c:v>
                </c:pt>
                <c:pt idx="26">
                  <c:v>0.28080857898715039</c:v>
                </c:pt>
                <c:pt idx="27">
                  <c:v>0.36227449494949487</c:v>
                </c:pt>
                <c:pt idx="28">
                  <c:v>0.38198800505050501</c:v>
                </c:pt>
                <c:pt idx="29">
                  <c:v>0.38561079545454546</c:v>
                </c:pt>
                <c:pt idx="30">
                  <c:v>0.37530588624338623</c:v>
                </c:pt>
                <c:pt idx="31">
                  <c:v>0.36854960317460311</c:v>
                </c:pt>
                <c:pt idx="32">
                  <c:v>0.36056547619047619</c:v>
                </c:pt>
                <c:pt idx="33">
                  <c:v>0.35555555555555557</c:v>
                </c:pt>
              </c:numCache>
            </c:numRef>
          </c:val>
          <c:smooth val="0"/>
          <c:extLst>
            <c:ext xmlns:c16="http://schemas.microsoft.com/office/drawing/2014/chart" uri="{C3380CC4-5D6E-409C-BE32-E72D297353CC}">
              <c16:uniqueId val="{00000000-0093-4A80-B2B4-AE33057FD7A3}"/>
            </c:ext>
          </c:extLst>
        </c:ser>
        <c:ser>
          <c:idx val="1"/>
          <c:order val="1"/>
          <c:tx>
            <c:strRef>
              <c:f>Trend!$C$3</c:f>
              <c:strCache>
                <c:ptCount val="1"/>
                <c:pt idx="0">
                  <c:v>SPD 14d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Trend!$C$4:$C$41</c:f>
              <c:numCache>
                <c:formatCode>General</c:formatCode>
                <c:ptCount val="34"/>
                <c:pt idx="0">
                  <c:v>0.19632416855631141</c:v>
                </c:pt>
                <c:pt idx="1">
                  <c:v>0.17845858585858584</c:v>
                </c:pt>
                <c:pt idx="2">
                  <c:v>0.17808659726516868</c:v>
                </c:pt>
                <c:pt idx="3">
                  <c:v>0.18176479978354976</c:v>
                </c:pt>
                <c:pt idx="4">
                  <c:v>0.17595879429212757</c:v>
                </c:pt>
                <c:pt idx="5">
                  <c:v>0.18003055211983782</c:v>
                </c:pt>
                <c:pt idx="6">
                  <c:v>0.17889898989898989</c:v>
                </c:pt>
                <c:pt idx="7">
                  <c:v>0.17748830409356725</c:v>
                </c:pt>
                <c:pt idx="8">
                  <c:v>0.17392094861660076</c:v>
                </c:pt>
                <c:pt idx="9">
                  <c:v>0.15811994949494945</c:v>
                </c:pt>
                <c:pt idx="10">
                  <c:v>0.1417043650793651</c:v>
                </c:pt>
                <c:pt idx="11">
                  <c:v>0.14637380382775123</c:v>
                </c:pt>
                <c:pt idx="12">
                  <c:v>0.14863331624515835</c:v>
                </c:pt>
                <c:pt idx="13">
                  <c:v>0.16283193779904301</c:v>
                </c:pt>
                <c:pt idx="14">
                  <c:v>0.16503777056277058</c:v>
                </c:pt>
                <c:pt idx="15">
                  <c:v>0.16508274210357546</c:v>
                </c:pt>
                <c:pt idx="16">
                  <c:v>0.16522861552028217</c:v>
                </c:pt>
                <c:pt idx="17">
                  <c:v>0.13327083333333334</c:v>
                </c:pt>
                <c:pt idx="18">
                  <c:v>0.13200299422799425</c:v>
                </c:pt>
                <c:pt idx="19">
                  <c:v>0.13135737333653999</c:v>
                </c:pt>
                <c:pt idx="20">
                  <c:v>0.14655151515151515</c:v>
                </c:pt>
                <c:pt idx="21">
                  <c:v>0.13986139169472506</c:v>
                </c:pt>
                <c:pt idx="22">
                  <c:v>0.14413430220573081</c:v>
                </c:pt>
                <c:pt idx="23">
                  <c:v>0.1374545454545455</c:v>
                </c:pt>
                <c:pt idx="24">
                  <c:v>0.13260317460317461</c:v>
                </c:pt>
                <c:pt idx="25">
                  <c:v>0.14015277777777779</c:v>
                </c:pt>
                <c:pt idx="26">
                  <c:v>0.15437103174603178</c:v>
                </c:pt>
                <c:pt idx="27">
                  <c:v>0.16365012626262626</c:v>
                </c:pt>
                <c:pt idx="28">
                  <c:v>0.15422790404040407</c:v>
                </c:pt>
                <c:pt idx="29">
                  <c:v>0.14968813131313127</c:v>
                </c:pt>
                <c:pt idx="30">
                  <c:v>0.15003075396825394</c:v>
                </c:pt>
                <c:pt idx="31">
                  <c:v>0.15702380952380951</c:v>
                </c:pt>
                <c:pt idx="32">
                  <c:v>0.16182010582010581</c:v>
                </c:pt>
                <c:pt idx="33">
                  <c:v>0.15444444444444444</c:v>
                </c:pt>
              </c:numCache>
            </c:numRef>
          </c:val>
          <c:smooth val="0"/>
          <c:extLst>
            <c:ext xmlns:c16="http://schemas.microsoft.com/office/drawing/2014/chart" uri="{C3380CC4-5D6E-409C-BE32-E72D297353CC}">
              <c16:uniqueId val="{00000001-0093-4A80-B2B4-AE33057FD7A3}"/>
            </c:ext>
          </c:extLst>
        </c:ser>
        <c:ser>
          <c:idx val="2"/>
          <c:order val="2"/>
          <c:tx>
            <c:strRef>
              <c:f>Trend!$D$3</c:f>
              <c:strCache>
                <c:ptCount val="1"/>
                <c:pt idx="0">
                  <c:v>Grüne 14d</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Trend!$D$4:$D$41</c:f>
              <c:numCache>
                <c:formatCode>General</c:formatCode>
                <c:ptCount val="34"/>
                <c:pt idx="0">
                  <c:v>0.11051965230536658</c:v>
                </c:pt>
                <c:pt idx="1">
                  <c:v>0.12032045454545456</c:v>
                </c:pt>
                <c:pt idx="2">
                  <c:v>0.11659084896584898</c:v>
                </c:pt>
                <c:pt idx="3">
                  <c:v>0.11823257575757576</c:v>
                </c:pt>
                <c:pt idx="4">
                  <c:v>0.12064870931537598</c:v>
                </c:pt>
                <c:pt idx="5">
                  <c:v>0.1206987648594792</c:v>
                </c:pt>
                <c:pt idx="6">
                  <c:v>0.12616281233386495</c:v>
                </c:pt>
                <c:pt idx="7">
                  <c:v>0.13839327485380115</c:v>
                </c:pt>
                <c:pt idx="8">
                  <c:v>0.14311583223539745</c:v>
                </c:pt>
                <c:pt idx="9">
                  <c:v>0.16996268237934903</c:v>
                </c:pt>
                <c:pt idx="10">
                  <c:v>0.21331453634085212</c:v>
                </c:pt>
                <c:pt idx="11">
                  <c:v>0.19664593301435404</c:v>
                </c:pt>
                <c:pt idx="12">
                  <c:v>0.18796312751575905</c:v>
                </c:pt>
                <c:pt idx="13">
                  <c:v>0.18335320308346623</c:v>
                </c:pt>
                <c:pt idx="14">
                  <c:v>0.17895604256854253</c:v>
                </c:pt>
                <c:pt idx="15">
                  <c:v>0.18679094516594519</c:v>
                </c:pt>
                <c:pt idx="16">
                  <c:v>0.18868264991181657</c:v>
                </c:pt>
                <c:pt idx="17">
                  <c:v>0.24462083333333337</c:v>
                </c:pt>
                <c:pt idx="18">
                  <c:v>0.24426284271284274</c:v>
                </c:pt>
                <c:pt idx="19">
                  <c:v>0.23811157206990544</c:v>
                </c:pt>
                <c:pt idx="20">
                  <c:v>0.22594779040404039</c:v>
                </c:pt>
                <c:pt idx="21">
                  <c:v>0.22173933782267119</c:v>
                </c:pt>
                <c:pt idx="22">
                  <c:v>0.20697980656909229</c:v>
                </c:pt>
                <c:pt idx="23">
                  <c:v>0.21386174242424244</c:v>
                </c:pt>
                <c:pt idx="24">
                  <c:v>0.21730899470899476</c:v>
                </c:pt>
                <c:pt idx="25">
                  <c:v>0.21958905228758174</c:v>
                </c:pt>
                <c:pt idx="26">
                  <c:v>0.21879081632653061</c:v>
                </c:pt>
                <c:pt idx="27">
                  <c:v>0.17667853535353539</c:v>
                </c:pt>
                <c:pt idx="28">
                  <c:v>0.16322487373737371</c:v>
                </c:pt>
                <c:pt idx="29">
                  <c:v>0.17504728535353536</c:v>
                </c:pt>
                <c:pt idx="30">
                  <c:v>0.18051410934744266</c:v>
                </c:pt>
                <c:pt idx="31">
                  <c:v>0.17610317460317459</c:v>
                </c:pt>
                <c:pt idx="32">
                  <c:v>0.18432319223985888</c:v>
                </c:pt>
                <c:pt idx="33">
                  <c:v>0.1933333333333333</c:v>
                </c:pt>
              </c:numCache>
            </c:numRef>
          </c:val>
          <c:smooth val="0"/>
          <c:extLst>
            <c:ext xmlns:c16="http://schemas.microsoft.com/office/drawing/2014/chart" uri="{C3380CC4-5D6E-409C-BE32-E72D297353CC}">
              <c16:uniqueId val="{00000002-0093-4A80-B2B4-AE33057FD7A3}"/>
            </c:ext>
          </c:extLst>
        </c:ser>
        <c:ser>
          <c:idx val="3"/>
          <c:order val="3"/>
          <c:tx>
            <c:strRef>
              <c:f>Trend!$E$3</c:f>
              <c:strCache>
                <c:ptCount val="1"/>
                <c:pt idx="0">
                  <c:v>FDP 14d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Trend!$E$4:$E$41</c:f>
              <c:numCache>
                <c:formatCode>General</c:formatCode>
                <c:ptCount val="34"/>
                <c:pt idx="0">
                  <c:v>8.8622448979591817E-2</c:v>
                </c:pt>
                <c:pt idx="1">
                  <c:v>9.1482954545454534E-2</c:v>
                </c:pt>
                <c:pt idx="2">
                  <c:v>9.0903576582147982E-2</c:v>
                </c:pt>
                <c:pt idx="3">
                  <c:v>8.9705492424242389E-2</c:v>
                </c:pt>
                <c:pt idx="4">
                  <c:v>8.516249799583131E-2</c:v>
                </c:pt>
                <c:pt idx="5">
                  <c:v>8.4618987493987483E-2</c:v>
                </c:pt>
                <c:pt idx="6">
                  <c:v>8.9246411483253574E-2</c:v>
                </c:pt>
                <c:pt idx="7">
                  <c:v>8.8458333333333319E-2</c:v>
                </c:pt>
                <c:pt idx="8">
                  <c:v>8.7841238471673244E-2</c:v>
                </c:pt>
                <c:pt idx="9">
                  <c:v>9.380801066217731E-2</c:v>
                </c:pt>
                <c:pt idx="10">
                  <c:v>8.9925751879699228E-2</c:v>
                </c:pt>
                <c:pt idx="11">
                  <c:v>8.6923444976076555E-2</c:v>
                </c:pt>
                <c:pt idx="12">
                  <c:v>8.869618174223437E-2</c:v>
                </c:pt>
                <c:pt idx="13">
                  <c:v>8.8135499734183942E-2</c:v>
                </c:pt>
                <c:pt idx="14">
                  <c:v>8.8009505772005753E-2</c:v>
                </c:pt>
                <c:pt idx="15">
                  <c:v>9.0931998556998531E-2</c:v>
                </c:pt>
                <c:pt idx="16">
                  <c:v>8.6623787477954142E-2</c:v>
                </c:pt>
                <c:pt idx="17">
                  <c:v>8.1965277777777762E-2</c:v>
                </c:pt>
                <c:pt idx="18">
                  <c:v>8.0314736652236651E-2</c:v>
                </c:pt>
                <c:pt idx="19">
                  <c:v>8.3358786275452942E-2</c:v>
                </c:pt>
                <c:pt idx="20">
                  <c:v>7.546256313131311E-2</c:v>
                </c:pt>
                <c:pt idx="21">
                  <c:v>7.5744388327721651E-2</c:v>
                </c:pt>
                <c:pt idx="22">
                  <c:v>8.0977530406101811E-2</c:v>
                </c:pt>
                <c:pt idx="23">
                  <c:v>8.3278724747474733E-2</c:v>
                </c:pt>
                <c:pt idx="24">
                  <c:v>8.7764550264550267E-2</c:v>
                </c:pt>
                <c:pt idx="25">
                  <c:v>7.7700163398692804E-2</c:v>
                </c:pt>
                <c:pt idx="26">
                  <c:v>6.443990929705215E-2</c:v>
                </c:pt>
                <c:pt idx="27">
                  <c:v>5.9180050505050506E-2</c:v>
                </c:pt>
                <c:pt idx="28">
                  <c:v>5.7997979797979785E-2</c:v>
                </c:pt>
                <c:pt idx="29">
                  <c:v>5.8554545454545449E-2</c:v>
                </c:pt>
                <c:pt idx="30">
                  <c:v>5.9544091710758397E-2</c:v>
                </c:pt>
                <c:pt idx="31">
                  <c:v>6.0207671957671967E-2</c:v>
                </c:pt>
                <c:pt idx="32">
                  <c:v>5.6705246913580254E-2</c:v>
                </c:pt>
                <c:pt idx="33">
                  <c:v>5.7777777777777782E-2</c:v>
                </c:pt>
              </c:numCache>
            </c:numRef>
          </c:val>
          <c:smooth val="0"/>
          <c:extLst>
            <c:ext xmlns:c16="http://schemas.microsoft.com/office/drawing/2014/chart" uri="{C3380CC4-5D6E-409C-BE32-E72D297353CC}">
              <c16:uniqueId val="{00000003-0093-4A80-B2B4-AE33057FD7A3}"/>
            </c:ext>
          </c:extLst>
        </c:ser>
        <c:ser>
          <c:idx val="4"/>
          <c:order val="4"/>
          <c:tx>
            <c:strRef>
              <c:f>Trend!$F$3</c:f>
              <c:strCache>
                <c:ptCount val="1"/>
                <c:pt idx="0">
                  <c:v>Linke 14d</c:v>
                </c:pt>
              </c:strCache>
            </c:strRef>
          </c:tx>
          <c:spPr>
            <a:ln w="28575" cap="rnd">
              <a:solidFill>
                <a:srgbClr val="D45CBA"/>
              </a:solidFill>
              <a:round/>
            </a:ln>
            <a:effectLst/>
          </c:spPr>
          <c:marker>
            <c:symbol val="circle"/>
            <c:size val="5"/>
            <c:spPr>
              <a:solidFill>
                <a:srgbClr val="D45CBA"/>
              </a:solidFill>
              <a:ln w="9525">
                <a:solidFill>
                  <a:srgbClr val="D45CBA"/>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Trend!$F$4:$F$41</c:f>
              <c:numCache>
                <c:formatCode>General</c:formatCode>
                <c:ptCount val="34"/>
                <c:pt idx="0">
                  <c:v>9.9744897959183662E-2</c:v>
                </c:pt>
                <c:pt idx="1">
                  <c:v>0.1027996212121212</c:v>
                </c:pt>
                <c:pt idx="2">
                  <c:v>0.10526666323094894</c:v>
                </c:pt>
                <c:pt idx="3">
                  <c:v>0.10518249458874458</c:v>
                </c:pt>
                <c:pt idx="4">
                  <c:v>0.10076274651274651</c:v>
                </c:pt>
                <c:pt idx="5">
                  <c:v>0.10412927746856318</c:v>
                </c:pt>
                <c:pt idx="6">
                  <c:v>9.8844098883572568E-2</c:v>
                </c:pt>
                <c:pt idx="7">
                  <c:v>9.7476608187134495E-2</c:v>
                </c:pt>
                <c:pt idx="8">
                  <c:v>9.8210254721124296E-2</c:v>
                </c:pt>
                <c:pt idx="9">
                  <c:v>0.10142052469135802</c:v>
                </c:pt>
                <c:pt idx="10">
                  <c:v>9.5560150375939845E-2</c:v>
                </c:pt>
                <c:pt idx="11">
                  <c:v>8.8392942583732051E-2</c:v>
                </c:pt>
                <c:pt idx="12">
                  <c:v>9.1397119693172324E-2</c:v>
                </c:pt>
                <c:pt idx="13">
                  <c:v>8.7462187666135019E-2</c:v>
                </c:pt>
                <c:pt idx="14">
                  <c:v>8.6269823232323212E-2</c:v>
                </c:pt>
                <c:pt idx="15">
                  <c:v>8.6177018197851549E-2</c:v>
                </c:pt>
                <c:pt idx="16">
                  <c:v>8.8911706349206338E-2</c:v>
                </c:pt>
                <c:pt idx="17">
                  <c:v>7.9222222222222222E-2</c:v>
                </c:pt>
                <c:pt idx="18">
                  <c:v>8.2295328282828248E-2</c:v>
                </c:pt>
                <c:pt idx="19">
                  <c:v>7.9726230559563904E-2</c:v>
                </c:pt>
                <c:pt idx="20">
                  <c:v>7.3961805555555551E-2</c:v>
                </c:pt>
                <c:pt idx="21">
                  <c:v>7.8817199775533087E-2</c:v>
                </c:pt>
                <c:pt idx="22">
                  <c:v>9.4151472205043621E-2</c:v>
                </c:pt>
                <c:pt idx="23">
                  <c:v>8.7148989898989893E-2</c:v>
                </c:pt>
                <c:pt idx="24">
                  <c:v>8.6075925925925917E-2</c:v>
                </c:pt>
                <c:pt idx="25">
                  <c:v>9.2218137254901938E-2</c:v>
                </c:pt>
                <c:pt idx="26">
                  <c:v>9.2122260015117141E-2</c:v>
                </c:pt>
                <c:pt idx="27">
                  <c:v>7.852108585858586E-2</c:v>
                </c:pt>
                <c:pt idx="28">
                  <c:v>7.8162373737373711E-2</c:v>
                </c:pt>
                <c:pt idx="29">
                  <c:v>7.8360669191919183E-2</c:v>
                </c:pt>
                <c:pt idx="30">
                  <c:v>7.7199955908289236E-2</c:v>
                </c:pt>
                <c:pt idx="31">
                  <c:v>7.836838624338624E-2</c:v>
                </c:pt>
                <c:pt idx="32">
                  <c:v>7.818496472663139E-2</c:v>
                </c:pt>
                <c:pt idx="33">
                  <c:v>7.7777777777777779E-2</c:v>
                </c:pt>
              </c:numCache>
            </c:numRef>
          </c:val>
          <c:smooth val="0"/>
          <c:extLst>
            <c:ext xmlns:c16="http://schemas.microsoft.com/office/drawing/2014/chart" uri="{C3380CC4-5D6E-409C-BE32-E72D297353CC}">
              <c16:uniqueId val="{00000004-0093-4A80-B2B4-AE33057FD7A3}"/>
            </c:ext>
          </c:extLst>
        </c:ser>
        <c:ser>
          <c:idx val="5"/>
          <c:order val="5"/>
          <c:tx>
            <c:strRef>
              <c:f>Trend!$G$3</c:f>
              <c:strCache>
                <c:ptCount val="1"/>
                <c:pt idx="0">
                  <c:v>AfD 14d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Trend!$G$4:$G$41</c:f>
              <c:numCache>
                <c:formatCode>General</c:formatCode>
                <c:ptCount val="34"/>
                <c:pt idx="0">
                  <c:v>0.12562452758881332</c:v>
                </c:pt>
                <c:pt idx="1">
                  <c:v>0.13686616161616161</c:v>
                </c:pt>
                <c:pt idx="2">
                  <c:v>0.13841009585652447</c:v>
                </c:pt>
                <c:pt idx="3">
                  <c:v>0.1369461038961039</c:v>
                </c:pt>
                <c:pt idx="4">
                  <c:v>0.13932804232804233</c:v>
                </c:pt>
                <c:pt idx="5">
                  <c:v>0.14615611042396759</c:v>
                </c:pt>
                <c:pt idx="6">
                  <c:v>0.15867929292929295</c:v>
                </c:pt>
                <c:pt idx="7">
                  <c:v>0.15510087719298246</c:v>
                </c:pt>
                <c:pt idx="8">
                  <c:v>0.15946673254281948</c:v>
                </c:pt>
                <c:pt idx="9">
                  <c:v>0.16211924803591471</c:v>
                </c:pt>
                <c:pt idx="10">
                  <c:v>0.14855565998329159</c:v>
                </c:pt>
                <c:pt idx="11">
                  <c:v>0.14256100478468897</c:v>
                </c:pt>
                <c:pt idx="12">
                  <c:v>0.13532179881521988</c:v>
                </c:pt>
                <c:pt idx="13">
                  <c:v>0.1308690855927698</c:v>
                </c:pt>
                <c:pt idx="14">
                  <c:v>0.12997316017316021</c:v>
                </c:pt>
                <c:pt idx="15">
                  <c:v>0.12777975188391857</c:v>
                </c:pt>
                <c:pt idx="16">
                  <c:v>0.13183939594356264</c:v>
                </c:pt>
                <c:pt idx="17">
                  <c:v>0.1286909722222222</c:v>
                </c:pt>
                <c:pt idx="18">
                  <c:v>0.12994920634920631</c:v>
                </c:pt>
                <c:pt idx="19">
                  <c:v>0.13601415945165946</c:v>
                </c:pt>
                <c:pt idx="20">
                  <c:v>0.14075435606060605</c:v>
                </c:pt>
                <c:pt idx="21">
                  <c:v>0.14244640852974183</c:v>
                </c:pt>
                <c:pt idx="22">
                  <c:v>0.14125520511234799</c:v>
                </c:pt>
                <c:pt idx="23">
                  <c:v>0.1418232323232323</c:v>
                </c:pt>
                <c:pt idx="24">
                  <c:v>0.13978888888888891</c:v>
                </c:pt>
                <c:pt idx="25">
                  <c:v>0.13379084967320259</c:v>
                </c:pt>
                <c:pt idx="26">
                  <c:v>0.12205007558578987</c:v>
                </c:pt>
                <c:pt idx="27">
                  <c:v>0.10110681818181817</c:v>
                </c:pt>
                <c:pt idx="28">
                  <c:v>0.10187537878787881</c:v>
                </c:pt>
                <c:pt idx="29">
                  <c:v>9.2950505050505047E-2</c:v>
                </c:pt>
                <c:pt idx="30">
                  <c:v>0.1004623015873016</c:v>
                </c:pt>
                <c:pt idx="31">
                  <c:v>0.10101190476190477</c:v>
                </c:pt>
                <c:pt idx="32">
                  <c:v>0.10159016754850086</c:v>
                </c:pt>
                <c:pt idx="33">
                  <c:v>0.10388888888888889</c:v>
                </c:pt>
              </c:numCache>
            </c:numRef>
          </c:val>
          <c:smooth val="0"/>
          <c:extLst>
            <c:ext xmlns:c16="http://schemas.microsoft.com/office/drawing/2014/chart" uri="{C3380CC4-5D6E-409C-BE32-E72D297353CC}">
              <c16:uniqueId val="{00000005-0093-4A80-B2B4-AE33057FD7A3}"/>
            </c:ext>
          </c:extLst>
        </c:ser>
        <c:dLbls>
          <c:showLegendKey val="0"/>
          <c:showVal val="0"/>
          <c:showCatName val="0"/>
          <c:showSerName val="0"/>
          <c:showPercent val="0"/>
          <c:showBubbleSize val="0"/>
        </c:dLbls>
        <c:marker val="1"/>
        <c:smooth val="0"/>
        <c:axId val="967635151"/>
        <c:axId val="1568718703"/>
      </c:lineChart>
      <c:catAx>
        <c:axId val="96763515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568718703"/>
        <c:crosses val="autoZero"/>
        <c:auto val="1"/>
        <c:lblAlgn val="ctr"/>
        <c:lblOffset val="100"/>
        <c:noMultiLvlLbl val="0"/>
      </c:catAx>
      <c:valAx>
        <c:axId val="1568718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6763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[Sonntagsfrage.xlsx]RRG!PivotTable6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0000"/>
          </a:solidFill>
          <a:ln w="19050">
            <a:solidFill>
              <a:schemeClr val="lt1"/>
            </a:solidFill>
          </a:ln>
          <a:effectLst/>
        </c:spPr>
      </c:pivotFmt>
      <c:pivotFmt>
        <c:idx val="34"/>
        <c:spPr>
          <a:solidFill>
            <a:srgbClr val="FFC000"/>
          </a:solidFill>
          <a:ln w="19050">
            <a:solidFill>
              <a:schemeClr val="lt1"/>
            </a:solidFill>
          </a:ln>
          <a:effectLst/>
        </c:spPr>
      </c:pivotFmt>
      <c:pivotFmt>
        <c:idx val="35"/>
        <c:spPr>
          <a:solidFill>
            <a:srgbClr val="00B050"/>
          </a:solidFill>
          <a:ln w="19050">
            <a:solidFill>
              <a:schemeClr val="lt1"/>
            </a:solidFill>
          </a:ln>
          <a:effectLst/>
        </c:spPr>
      </c:pivotFmt>
      <c:pivotFmt>
        <c:idx val="36"/>
        <c:spPr>
          <a:solidFill>
            <a:sysClr val="window" lastClr="FFFFFF"/>
          </a:solidFill>
          <a:ln w="19050">
            <a:solidFill>
              <a:schemeClr val="lt1"/>
            </a:solidFill>
          </a:ln>
          <a:effectLst/>
        </c:spPr>
      </c:pivotFmt>
      <c:pivotFmt>
        <c:idx val="37"/>
        <c:spPr>
          <a:solidFill>
            <a:sysClr val="window" lastClr="FFFFFF"/>
          </a:solidFill>
          <a:ln w="19050">
            <a:solidFill>
              <a:schemeClr val="lt1"/>
            </a:solidFill>
          </a:ln>
          <a:effectLst/>
        </c:spPr>
      </c:pivotFmt>
      <c:pivotFmt>
        <c:idx val="38"/>
        <c:spPr>
          <a:solidFill>
            <a:sysClr val="window" lastClr="FFFFFF"/>
          </a:solidFill>
          <a:ln w="19050">
            <a:solidFill>
              <a:schemeClr val="lt1"/>
            </a:solidFill>
          </a:ln>
          <a:effectLst/>
        </c:spPr>
      </c:pivotFmt>
      <c:pivotFmt>
        <c:idx val="39"/>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FF0000"/>
          </a:solidFill>
          <a:ln w="19050">
            <a:solidFill>
              <a:schemeClr val="lt1"/>
            </a:solidFill>
          </a:ln>
          <a:effectLst/>
        </c:spPr>
      </c:pivotFmt>
      <c:pivotFmt>
        <c:idx val="41"/>
        <c:spPr>
          <a:solidFill>
            <a:sysClr val="window" lastClr="FFFFFF"/>
          </a:solidFill>
          <a:ln w="19050">
            <a:solidFill>
              <a:schemeClr val="lt1"/>
            </a:solidFill>
          </a:ln>
          <a:effectLst/>
        </c:spPr>
      </c:pivotFmt>
      <c:pivotFmt>
        <c:idx val="42"/>
        <c:spPr>
          <a:solidFill>
            <a:srgbClr val="00B050"/>
          </a:solidFill>
          <a:ln w="19050">
            <a:solidFill>
              <a:schemeClr val="lt1"/>
            </a:solidFill>
          </a:ln>
          <a:effectLst/>
        </c:spPr>
      </c:pivotFmt>
      <c:pivotFmt>
        <c:idx val="43"/>
        <c:spPr>
          <a:solidFill>
            <a:sysClr val="window" lastClr="FFFFFF"/>
          </a:solidFill>
          <a:ln w="19050">
            <a:solidFill>
              <a:schemeClr val="lt1"/>
            </a:solidFill>
          </a:ln>
          <a:effectLst/>
        </c:spPr>
      </c:pivotFmt>
      <c:pivotFmt>
        <c:idx val="44"/>
        <c:spPr>
          <a:solidFill>
            <a:srgbClr val="FF0066"/>
          </a:solidFill>
          <a:ln w="19050">
            <a:solidFill>
              <a:schemeClr val="lt1"/>
            </a:solidFill>
          </a:ln>
          <a:effectLst/>
        </c:spPr>
      </c:pivotFmt>
      <c:pivotFmt>
        <c:idx val="45"/>
        <c:spPr>
          <a:solidFill>
            <a:sysClr val="window" lastClr="FFFFFF"/>
          </a:solidFill>
          <a:ln w="19050">
            <a:solidFill>
              <a:schemeClr val="lt1"/>
            </a:solidFill>
          </a:ln>
          <a:effectLst/>
        </c:spPr>
      </c:pivotFmt>
      <c:pivotFmt>
        <c:idx val="46"/>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pivotFmt>
      <c:pivotFmt>
        <c:idx val="48"/>
        <c:spPr>
          <a:solidFill>
            <a:srgbClr val="FF0066"/>
          </a:solidFill>
          <a:ln w="19050">
            <a:solidFill>
              <a:schemeClr val="lt1"/>
            </a:solidFill>
          </a:ln>
          <a:effectLst/>
        </c:spPr>
      </c:pivotFmt>
      <c:pivotFmt>
        <c:idx val="49"/>
        <c:spPr>
          <a:solidFill>
            <a:srgbClr val="00B050"/>
          </a:solidFill>
          <a:ln w="19050">
            <a:solidFill>
              <a:schemeClr val="lt1"/>
            </a:solidFill>
          </a:ln>
          <a:effectLst/>
        </c:spPr>
      </c:pivotFmt>
      <c:pivotFmt>
        <c:idx val="50"/>
        <c:spPr>
          <a:solidFill>
            <a:sysClr val="window" lastClr="FFFFFF"/>
          </a:solidFill>
          <a:ln w="19050">
            <a:solidFill>
              <a:schemeClr val="lt1"/>
            </a:solidFill>
          </a:ln>
          <a:effectLst/>
        </c:spPr>
      </c:pivotFmt>
      <c:pivotFmt>
        <c:idx val="51"/>
        <c:spPr>
          <a:solidFill>
            <a:sysClr val="window" lastClr="FFFFFF"/>
          </a:solidFill>
          <a:ln w="19050">
            <a:solidFill>
              <a:schemeClr val="lt1"/>
            </a:solidFill>
          </a:ln>
          <a:effectLst/>
        </c:spPr>
      </c:pivotFmt>
      <c:pivotFmt>
        <c:idx val="52"/>
        <c:spPr>
          <a:solidFill>
            <a:sysClr val="window" lastClr="FFFFFF"/>
          </a:solidFill>
          <a:ln w="19050">
            <a:solidFill>
              <a:schemeClr val="lt1"/>
            </a:solidFill>
          </a:ln>
          <a:effectLst/>
        </c:spPr>
      </c:pivotFmt>
      <c:pivotFmt>
        <c:idx val="53"/>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FF0000"/>
          </a:solidFill>
          <a:ln w="19050">
            <a:solidFill>
              <a:schemeClr val="lt1"/>
            </a:solidFill>
          </a:ln>
          <a:effectLst/>
        </c:spPr>
      </c:pivotFmt>
      <c:pivotFmt>
        <c:idx val="55"/>
        <c:spPr>
          <a:solidFill>
            <a:srgbClr val="D45CBA"/>
          </a:solidFill>
          <a:ln w="19050">
            <a:solidFill>
              <a:schemeClr val="lt1"/>
            </a:solidFill>
          </a:ln>
          <a:effectLst/>
        </c:spPr>
      </c:pivotFmt>
      <c:pivotFmt>
        <c:idx val="56"/>
        <c:spPr>
          <a:solidFill>
            <a:srgbClr val="00B050"/>
          </a:solidFill>
          <a:ln w="19050">
            <a:solidFill>
              <a:schemeClr val="lt1"/>
            </a:solidFill>
          </a:ln>
          <a:effectLst/>
        </c:spPr>
      </c:pivotFmt>
      <c:pivotFmt>
        <c:idx val="57"/>
        <c:spPr>
          <a:solidFill>
            <a:sysClr val="window" lastClr="FFFFFF"/>
          </a:solidFill>
          <a:ln w="19050">
            <a:solidFill>
              <a:schemeClr val="lt1"/>
            </a:solidFill>
          </a:ln>
          <a:effectLst/>
        </c:spPr>
      </c:pivotFmt>
      <c:pivotFmt>
        <c:idx val="58"/>
        <c:spPr>
          <a:solidFill>
            <a:sysClr val="window" lastClr="FFFFFF"/>
          </a:solidFill>
          <a:ln w="19050">
            <a:solidFill>
              <a:schemeClr val="lt1"/>
            </a:solidFill>
          </a:ln>
          <a:effectLst/>
        </c:spPr>
      </c:pivotFmt>
      <c:pivotFmt>
        <c:idx val="59"/>
        <c:spPr>
          <a:solidFill>
            <a:sysClr val="window" lastClr="FFFFFF"/>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RRG!$C$28</c:f>
              <c:strCache>
                <c:ptCount val="1"/>
                <c:pt idx="0">
                  <c:v>Ergebnis</c:v>
                </c:pt>
              </c:strCache>
            </c:strRef>
          </c:tx>
          <c:spPr>
            <a:solidFill>
              <a:sysClr val="window" lastClr="FFFFFF"/>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D16A-4A54-BAFD-F9C8063022E0}"/>
              </c:ext>
            </c:extLst>
          </c:dPt>
          <c:dPt>
            <c:idx val="1"/>
            <c:bubble3D val="0"/>
            <c:spPr>
              <a:solidFill>
                <a:srgbClr val="D45CBA"/>
              </a:solidFill>
              <a:ln w="19050">
                <a:solidFill>
                  <a:schemeClr val="lt1"/>
                </a:solidFill>
              </a:ln>
              <a:effectLst/>
            </c:spPr>
            <c:extLst>
              <c:ext xmlns:c16="http://schemas.microsoft.com/office/drawing/2014/chart" uri="{C3380CC4-5D6E-409C-BE32-E72D297353CC}">
                <c16:uniqueId val="{00000003-D16A-4A54-BAFD-F9C8063022E0}"/>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D16A-4A54-BAFD-F9C8063022E0}"/>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D16A-4A54-BAFD-F9C8063022E0}"/>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D16A-4A54-BAFD-F9C8063022E0}"/>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D16A-4A54-BAFD-F9C8063022E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RRG!$B$29:$B$34</c:f>
              <c:strCache>
                <c:ptCount val="6"/>
                <c:pt idx="0">
                  <c:v>Summe von SPD</c:v>
                </c:pt>
                <c:pt idx="1">
                  <c:v>Summe von Linke</c:v>
                </c:pt>
                <c:pt idx="2">
                  <c:v>Summe von Grüne</c:v>
                </c:pt>
                <c:pt idx="3">
                  <c:v>Summe von FDP</c:v>
                </c:pt>
                <c:pt idx="4">
                  <c:v>Summe von CDU/CSU</c:v>
                </c:pt>
                <c:pt idx="5">
                  <c:v>Summe von AfD</c:v>
                </c:pt>
              </c:strCache>
            </c:strRef>
          </c:cat>
          <c:val>
            <c:numRef>
              <c:f>RRG!$C$29:$C$34</c:f>
              <c:numCache>
                <c:formatCode>0</c:formatCode>
                <c:ptCount val="6"/>
                <c:pt idx="0">
                  <c:v>97.96346493812608</c:v>
                </c:pt>
                <c:pt idx="1">
                  <c:v>49.334119033588678</c:v>
                </c:pt>
                <c:pt idx="2">
                  <c:v>122.6305244549204</c:v>
                </c:pt>
                <c:pt idx="3">
                  <c:v>36.648202710665878</c:v>
                </c:pt>
                <c:pt idx="4">
                  <c:v>225.52740129640537</c:v>
                </c:pt>
                <c:pt idx="5">
                  <c:v>65.896287566293452</c:v>
                </c:pt>
              </c:numCache>
            </c:numRef>
          </c:val>
          <c:extLst>
            <c:ext xmlns:c16="http://schemas.microsoft.com/office/drawing/2014/chart" uri="{C3380CC4-5D6E-409C-BE32-E72D297353CC}">
              <c16:uniqueId val="{0000000C-D16A-4A54-BAFD-F9C8063022E0}"/>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[Sonntagsfrage.xlsx]SG!PivotTable6</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chemeClr val="bg1"/>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3"/>
          </a:solidFill>
          <a:ln w="19050">
            <a:solidFill>
              <a:schemeClr val="lt1"/>
            </a:solidFill>
          </a:ln>
          <a:effectLst/>
        </c:spPr>
      </c:pivotFmt>
      <c:pivotFmt>
        <c:idx val="26"/>
        <c:spPr>
          <a:solidFill>
            <a:schemeClr val="bg1"/>
          </a:solidFill>
          <a:ln w="19050">
            <a:solidFill>
              <a:schemeClr val="lt1"/>
            </a:solidFill>
          </a:ln>
          <a:effectLst/>
        </c:spPr>
      </c:pivotFmt>
      <c:pivotFmt>
        <c:idx val="27"/>
        <c:spPr>
          <a:solidFill>
            <a:schemeClr val="bg1"/>
          </a:solidFill>
          <a:ln w="19050">
            <a:solidFill>
              <a:schemeClr val="lt1"/>
            </a:solidFill>
          </a:ln>
          <a:effectLst/>
        </c:spPr>
      </c:pivotFmt>
      <c:pivotFmt>
        <c:idx val="28"/>
        <c:spPr>
          <a:solidFill>
            <a:schemeClr val="bg1"/>
          </a:solidFill>
          <a:ln w="19050">
            <a:solidFill>
              <a:schemeClr val="lt1"/>
            </a:solidFill>
          </a:ln>
          <a:effectLst/>
        </c:spPr>
      </c:pivotFmt>
      <c:pivotFmt>
        <c:idx val="29"/>
        <c:spPr>
          <a:solidFill>
            <a:schemeClr val="bg1"/>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SG!$C$28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47-4338-9235-383CE6467A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447-4338-9235-383CE6467A23}"/>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3447-4338-9235-383CE6467A23}"/>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3447-4338-9235-383CE6467A23}"/>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3447-4338-9235-383CE6467A23}"/>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3447-4338-9235-383CE6467A2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SG!$B$29:$B$34</c:f>
              <c:strCache>
                <c:ptCount val="6"/>
                <c:pt idx="0">
                  <c:v>Summe von CDU/CSU</c:v>
                </c:pt>
                <c:pt idx="1">
                  <c:v>Summe von Grüne</c:v>
                </c:pt>
                <c:pt idx="2">
                  <c:v>Summe von SPD</c:v>
                </c:pt>
                <c:pt idx="3">
                  <c:v>Summe von FDP</c:v>
                </c:pt>
                <c:pt idx="4">
                  <c:v>Summe von Linke</c:v>
                </c:pt>
                <c:pt idx="5">
                  <c:v>Summe von AfD</c:v>
                </c:pt>
              </c:strCache>
            </c:strRef>
          </c:cat>
          <c:val>
            <c:numRef>
              <c:f>SG!$C$29:$C$34</c:f>
              <c:numCache>
                <c:formatCode>0</c:formatCode>
                <c:ptCount val="6"/>
                <c:pt idx="0">
                  <c:v>225.52740129640537</c:v>
                </c:pt>
                <c:pt idx="1">
                  <c:v>122.6305244549204</c:v>
                </c:pt>
                <c:pt idx="2">
                  <c:v>97.96346493812608</c:v>
                </c:pt>
                <c:pt idx="3">
                  <c:v>36.648202710665878</c:v>
                </c:pt>
                <c:pt idx="4">
                  <c:v>49.334119033588678</c:v>
                </c:pt>
                <c:pt idx="5">
                  <c:v>65.896287566293452</c:v>
                </c:pt>
              </c:numCache>
            </c:numRef>
          </c:val>
          <c:extLst>
            <c:ext xmlns:c16="http://schemas.microsoft.com/office/drawing/2014/chart" uri="{C3380CC4-5D6E-409C-BE32-E72D297353CC}">
              <c16:uniqueId val="{0000000C-3447-4338-9235-383CE6467A23}"/>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[Sonntagsfrage.xlsx]Schwarz-Gelb!PivotTable6</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chemeClr val="bg1"/>
          </a:solidFill>
          <a:ln w="19050">
            <a:solidFill>
              <a:schemeClr val="lt1"/>
            </a:solidFill>
          </a:ln>
          <a:effectLst/>
        </c:spPr>
      </c:pivotFmt>
      <c:pivotFmt>
        <c:idx val="27"/>
        <c:spPr>
          <a:solidFill>
            <a:schemeClr val="bg1"/>
          </a:solidFill>
          <a:ln w="19050">
            <a:solidFill>
              <a:schemeClr val="lt1"/>
            </a:solidFill>
          </a:ln>
          <a:effectLst/>
        </c:spPr>
      </c:pivotFmt>
      <c:pivotFmt>
        <c:idx val="28"/>
        <c:spPr>
          <a:solidFill>
            <a:schemeClr val="bg1"/>
          </a:solidFill>
          <a:ln w="19050">
            <a:solidFill>
              <a:schemeClr val="lt1"/>
            </a:solidFill>
          </a:ln>
          <a:effectLst/>
        </c:spPr>
      </c:pivotFmt>
      <c:pivotFmt>
        <c:idx val="29"/>
        <c:spPr>
          <a:solidFill>
            <a:schemeClr val="bg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rgbClr val="FFC000"/>
          </a:solidFill>
          <a:ln w="19050">
            <a:solidFill>
              <a:schemeClr val="lt1"/>
            </a:solidFill>
          </a:ln>
          <a:effectLst/>
        </c:spPr>
      </c:pivotFmt>
      <c:pivotFmt>
        <c:idx val="33"/>
        <c:spPr>
          <a:solidFill>
            <a:schemeClr val="bg1"/>
          </a:solidFill>
          <a:ln w="19050">
            <a:solidFill>
              <a:schemeClr val="lt1"/>
            </a:solidFill>
          </a:ln>
          <a:effectLst/>
        </c:spPr>
      </c:pivotFmt>
      <c:pivotFmt>
        <c:idx val="34"/>
        <c:spPr>
          <a:solidFill>
            <a:schemeClr val="bg1"/>
          </a:solidFill>
          <a:ln w="19050">
            <a:solidFill>
              <a:schemeClr val="lt1"/>
            </a:solidFill>
          </a:ln>
          <a:effectLst/>
        </c:spPr>
      </c:pivotFmt>
      <c:pivotFmt>
        <c:idx val="35"/>
        <c:spPr>
          <a:solidFill>
            <a:schemeClr val="bg1"/>
          </a:solidFill>
          <a:ln w="19050">
            <a:solidFill>
              <a:schemeClr val="lt1"/>
            </a:solidFill>
          </a:ln>
          <a:effectLst/>
        </c:spPr>
      </c:pivotFmt>
      <c:pivotFmt>
        <c:idx val="36"/>
        <c:spPr>
          <a:solidFill>
            <a:schemeClr val="bg1"/>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'Schwarz-Gelb'!$C$28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CE-4602-AA8E-2A8DC23DCEEC}"/>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D4CE-4602-AA8E-2A8DC23DCEEC}"/>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D4CE-4602-AA8E-2A8DC23DCEEC}"/>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D4CE-4602-AA8E-2A8DC23DCEEC}"/>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D4CE-4602-AA8E-2A8DC23DCEEC}"/>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D4CE-4602-AA8E-2A8DC23DCEE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'Schwarz-Gelb'!$B$29:$B$34</c:f>
              <c:strCache>
                <c:ptCount val="6"/>
                <c:pt idx="0">
                  <c:v>Summe von CDU/CSU</c:v>
                </c:pt>
                <c:pt idx="1">
                  <c:v>Summe von FDP</c:v>
                </c:pt>
                <c:pt idx="2">
                  <c:v>Summe von Grüne</c:v>
                </c:pt>
                <c:pt idx="3">
                  <c:v>Summe von SPD</c:v>
                </c:pt>
                <c:pt idx="4">
                  <c:v>Summe von Linke</c:v>
                </c:pt>
                <c:pt idx="5">
                  <c:v>Summe von AfD</c:v>
                </c:pt>
              </c:strCache>
            </c:strRef>
          </c:cat>
          <c:val>
            <c:numRef>
              <c:f>'Schwarz-Gelb'!$C$29:$C$34</c:f>
              <c:numCache>
                <c:formatCode>0</c:formatCode>
                <c:ptCount val="6"/>
                <c:pt idx="0">
                  <c:v>225.52740129640537</c:v>
                </c:pt>
                <c:pt idx="1">
                  <c:v>36.648202710665878</c:v>
                </c:pt>
                <c:pt idx="2">
                  <c:v>122.6305244549204</c:v>
                </c:pt>
                <c:pt idx="3">
                  <c:v>97.96346493812608</c:v>
                </c:pt>
                <c:pt idx="4">
                  <c:v>49.334119033588678</c:v>
                </c:pt>
                <c:pt idx="5">
                  <c:v>65.896287566293452</c:v>
                </c:pt>
              </c:numCache>
            </c:numRef>
          </c:val>
          <c:extLst>
            <c:ext xmlns:c16="http://schemas.microsoft.com/office/drawing/2014/chart" uri="{C3380CC4-5D6E-409C-BE32-E72D297353CC}">
              <c16:uniqueId val="{0000000C-D4CE-4602-AA8E-2A8DC23DCEEC}"/>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[Sonntagsfrage.xlsx]Ampel!PivotTable6</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0000"/>
          </a:solidFill>
          <a:ln w="19050">
            <a:solidFill>
              <a:schemeClr val="lt1"/>
            </a:solidFill>
          </a:ln>
          <a:effectLst/>
        </c:spPr>
      </c:pivotFmt>
      <c:pivotFmt>
        <c:idx val="34"/>
        <c:spPr>
          <a:solidFill>
            <a:srgbClr val="FFC000"/>
          </a:solidFill>
          <a:ln w="19050">
            <a:solidFill>
              <a:schemeClr val="lt1"/>
            </a:solidFill>
          </a:ln>
          <a:effectLst/>
        </c:spPr>
      </c:pivotFmt>
      <c:pivotFmt>
        <c:idx val="35"/>
        <c:spPr>
          <a:solidFill>
            <a:srgbClr val="00B050"/>
          </a:solidFill>
          <a:ln w="19050">
            <a:solidFill>
              <a:schemeClr val="lt1"/>
            </a:solidFill>
          </a:ln>
          <a:effectLst/>
        </c:spPr>
      </c:pivotFmt>
      <c:pivotFmt>
        <c:idx val="36"/>
        <c:spPr>
          <a:solidFill>
            <a:sysClr val="window" lastClr="FFFFFF"/>
          </a:solidFill>
          <a:ln w="19050">
            <a:solidFill>
              <a:schemeClr val="lt1"/>
            </a:solidFill>
          </a:ln>
          <a:effectLst/>
        </c:spPr>
      </c:pivotFmt>
      <c:pivotFmt>
        <c:idx val="37"/>
        <c:spPr>
          <a:solidFill>
            <a:sysClr val="window" lastClr="FFFFFF"/>
          </a:solidFill>
          <a:ln w="19050">
            <a:solidFill>
              <a:schemeClr val="lt1"/>
            </a:solidFill>
          </a:ln>
          <a:effectLst/>
        </c:spPr>
      </c:pivotFmt>
      <c:pivotFmt>
        <c:idx val="38"/>
        <c:spPr>
          <a:solidFill>
            <a:sysClr val="window" lastClr="FFFFFF"/>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FF0000"/>
          </a:solidFill>
          <a:ln w="19050">
            <a:solidFill>
              <a:schemeClr val="lt1"/>
            </a:solidFill>
          </a:ln>
          <a:effectLst/>
        </c:spPr>
      </c:pivotFmt>
      <c:pivotFmt>
        <c:idx val="41"/>
        <c:spPr>
          <a:solidFill>
            <a:srgbClr val="FFC000"/>
          </a:solidFill>
          <a:ln w="19050">
            <a:solidFill>
              <a:schemeClr val="lt1"/>
            </a:solidFill>
          </a:ln>
          <a:effectLst/>
        </c:spPr>
      </c:pivotFmt>
      <c:pivotFmt>
        <c:idx val="42"/>
        <c:spPr>
          <a:solidFill>
            <a:srgbClr val="00B050"/>
          </a:solidFill>
          <a:ln w="19050">
            <a:solidFill>
              <a:schemeClr val="lt1"/>
            </a:solidFill>
          </a:ln>
          <a:effectLst/>
        </c:spPr>
      </c:pivotFmt>
      <c:pivotFmt>
        <c:idx val="43"/>
        <c:spPr>
          <a:solidFill>
            <a:sysClr val="window" lastClr="FFFFFF"/>
          </a:solidFill>
          <a:ln w="19050">
            <a:solidFill>
              <a:schemeClr val="lt1"/>
            </a:solidFill>
          </a:ln>
          <a:effectLst/>
        </c:spPr>
      </c:pivotFmt>
      <c:pivotFmt>
        <c:idx val="44"/>
        <c:spPr>
          <a:solidFill>
            <a:sysClr val="window" lastClr="FFFFFF"/>
          </a:solidFill>
          <a:ln w="19050">
            <a:solidFill>
              <a:schemeClr val="lt1"/>
            </a:solidFill>
          </a:ln>
          <a:effectLst/>
        </c:spPr>
      </c:pivotFmt>
      <c:pivotFmt>
        <c:idx val="45"/>
        <c:spPr>
          <a:solidFill>
            <a:sysClr val="window" lastClr="FFFFFF"/>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Ampel!$C$28</c:f>
              <c:strCache>
                <c:ptCount val="1"/>
                <c:pt idx="0">
                  <c:v>Ergebnis</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DE3E-4871-8637-583A87843444}"/>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DE3E-4871-8637-583A87843444}"/>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DE3E-4871-8637-583A87843444}"/>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DE3E-4871-8637-583A87843444}"/>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DE3E-4871-8637-583A87843444}"/>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DE3E-4871-8637-583A87843444}"/>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Ampel!$B$29:$B$34</c:f>
              <c:strCache>
                <c:ptCount val="6"/>
                <c:pt idx="0">
                  <c:v>Summe von SPD</c:v>
                </c:pt>
                <c:pt idx="1">
                  <c:v>Summe von FDP</c:v>
                </c:pt>
                <c:pt idx="2">
                  <c:v>Summe von Grüne</c:v>
                </c:pt>
                <c:pt idx="3">
                  <c:v>Summe von CDU/CSU</c:v>
                </c:pt>
                <c:pt idx="4">
                  <c:v>Summe von Linke</c:v>
                </c:pt>
                <c:pt idx="5">
                  <c:v>Summe von AfD</c:v>
                </c:pt>
              </c:strCache>
            </c:strRef>
          </c:cat>
          <c:val>
            <c:numRef>
              <c:f>Ampel!$C$29:$C$34</c:f>
              <c:numCache>
                <c:formatCode>0</c:formatCode>
                <c:ptCount val="6"/>
                <c:pt idx="0">
                  <c:v>97.96346493812608</c:v>
                </c:pt>
                <c:pt idx="1">
                  <c:v>36.648202710665878</c:v>
                </c:pt>
                <c:pt idx="2">
                  <c:v>122.6305244549204</c:v>
                </c:pt>
                <c:pt idx="3">
                  <c:v>225.52740129640537</c:v>
                </c:pt>
                <c:pt idx="4">
                  <c:v>49.334119033588678</c:v>
                </c:pt>
                <c:pt idx="5">
                  <c:v>65.896287566293452</c:v>
                </c:pt>
              </c:numCache>
            </c:numRef>
          </c:val>
          <c:extLst>
            <c:ext xmlns:c16="http://schemas.microsoft.com/office/drawing/2014/chart" uri="{C3380CC4-5D6E-409C-BE32-E72D297353CC}">
              <c16:uniqueId val="{0000000C-DE3E-4871-8637-583A87843444}"/>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[Sonntagsfrage.xlsx]Jamaika!PivotTable6</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ysClr val="window" lastClr="FFFFFF"/>
          </a:solidFill>
          <a:ln w="19050">
            <a:solidFill>
              <a:schemeClr val="lt1"/>
            </a:solidFill>
          </a:ln>
          <a:effectLst/>
        </c:spPr>
      </c:pivotFmt>
      <c:pivotFmt>
        <c:idx val="34"/>
        <c:spPr>
          <a:solidFill>
            <a:srgbClr val="FFC000"/>
          </a:solidFill>
          <a:ln w="19050">
            <a:solidFill>
              <a:schemeClr val="lt1"/>
            </a:solidFill>
          </a:ln>
          <a:effectLst/>
        </c:spPr>
      </c:pivotFmt>
      <c:pivotFmt>
        <c:idx val="35"/>
        <c:spPr>
          <a:solidFill>
            <a:srgbClr val="00B050"/>
          </a:solidFill>
          <a:ln w="19050">
            <a:solidFill>
              <a:schemeClr val="lt1"/>
            </a:solidFill>
          </a:ln>
          <a:effectLst/>
        </c:spPr>
      </c:pivotFmt>
      <c:pivotFmt>
        <c:idx val="36"/>
        <c:spPr>
          <a:solidFill>
            <a:schemeClr val="tx1"/>
          </a:solidFill>
          <a:ln w="19050">
            <a:solidFill>
              <a:schemeClr val="lt1"/>
            </a:solidFill>
          </a:ln>
          <a:effectLst/>
        </c:spPr>
      </c:pivotFmt>
      <c:pivotFmt>
        <c:idx val="37"/>
        <c:spPr>
          <a:solidFill>
            <a:sysClr val="window" lastClr="FFFFFF"/>
          </a:solidFill>
          <a:ln w="19050">
            <a:solidFill>
              <a:schemeClr val="lt1"/>
            </a:solidFill>
          </a:ln>
          <a:effectLst/>
        </c:spPr>
      </c:pivotFmt>
      <c:pivotFmt>
        <c:idx val="38"/>
        <c:spPr>
          <a:solidFill>
            <a:sysClr val="window" lastClr="FFFFFF"/>
          </a:solidFill>
          <a:ln w="19050">
            <a:solidFill>
              <a:schemeClr val="lt1"/>
            </a:solidFill>
          </a:ln>
          <a:effectLst/>
        </c:spPr>
      </c:pivotFmt>
      <c:pivotFmt>
        <c:idx val="39"/>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tx1"/>
          </a:solidFill>
          <a:ln w="19050">
            <a:solidFill>
              <a:schemeClr val="lt1"/>
            </a:solidFill>
          </a:ln>
          <a:effectLst/>
        </c:spPr>
      </c:pivotFmt>
      <c:pivotFmt>
        <c:idx val="42"/>
        <c:spPr>
          <a:solidFill>
            <a:srgbClr val="FFC000"/>
          </a:solidFill>
          <a:ln w="19050">
            <a:solidFill>
              <a:schemeClr val="lt1"/>
            </a:solidFill>
          </a:ln>
          <a:effectLst/>
        </c:spPr>
      </c:pivotFmt>
      <c:pivotFmt>
        <c:idx val="43"/>
        <c:spPr>
          <a:solidFill>
            <a:srgbClr val="00B050"/>
          </a:solidFill>
          <a:ln w="19050">
            <a:solidFill>
              <a:schemeClr val="lt1"/>
            </a:solidFill>
          </a:ln>
          <a:effectLst/>
        </c:spPr>
      </c:pivotFmt>
      <c:pivotFmt>
        <c:idx val="44"/>
        <c:spPr>
          <a:solidFill>
            <a:sysClr val="window" lastClr="FFFFFF"/>
          </a:solidFill>
          <a:ln w="19050">
            <a:solidFill>
              <a:schemeClr val="lt1"/>
            </a:solidFill>
          </a:ln>
          <a:effectLst/>
        </c:spPr>
      </c:pivotFmt>
      <c:pivotFmt>
        <c:idx val="45"/>
        <c:spPr>
          <a:solidFill>
            <a:sysClr val="window" lastClr="FFFFFF"/>
          </a:solidFill>
          <a:ln w="19050">
            <a:solidFill>
              <a:schemeClr val="lt1"/>
            </a:solidFill>
          </a:ln>
          <a:effectLst/>
        </c:spPr>
      </c:pivotFmt>
      <c:pivotFmt>
        <c:idx val="46"/>
        <c:spPr>
          <a:solidFill>
            <a:sysClr val="window" lastClr="FFFFFF"/>
          </a:solidFill>
          <a:ln w="19050">
            <a:solidFill>
              <a:schemeClr val="lt1"/>
            </a:solidFill>
          </a:ln>
          <a:effectLst/>
        </c:spPr>
      </c:pivotFmt>
      <c:pivotFmt>
        <c:idx val="47"/>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tx1"/>
          </a:solidFill>
          <a:ln w="19050">
            <a:solidFill>
              <a:schemeClr val="lt1"/>
            </a:solidFill>
          </a:ln>
          <a:effectLst/>
        </c:spPr>
      </c:pivotFmt>
      <c:pivotFmt>
        <c:idx val="49"/>
        <c:spPr>
          <a:solidFill>
            <a:srgbClr val="FFC000"/>
          </a:solidFill>
          <a:ln w="19050">
            <a:solidFill>
              <a:schemeClr val="lt1"/>
            </a:solidFill>
          </a:ln>
          <a:effectLst/>
        </c:spPr>
      </c:pivotFmt>
      <c:pivotFmt>
        <c:idx val="50"/>
        <c:spPr>
          <a:solidFill>
            <a:srgbClr val="00B050"/>
          </a:solidFill>
          <a:ln w="19050">
            <a:solidFill>
              <a:schemeClr val="lt1"/>
            </a:solidFill>
          </a:ln>
          <a:effectLst/>
        </c:spPr>
      </c:pivotFmt>
      <c:pivotFmt>
        <c:idx val="51"/>
        <c:spPr>
          <a:solidFill>
            <a:sysClr val="window" lastClr="FFFFFF"/>
          </a:solidFill>
          <a:ln w="19050">
            <a:solidFill>
              <a:schemeClr val="lt1"/>
            </a:solidFill>
          </a:ln>
          <a:effectLst/>
        </c:spPr>
      </c:pivotFmt>
      <c:pivotFmt>
        <c:idx val="52"/>
        <c:spPr>
          <a:solidFill>
            <a:sysClr val="window" lastClr="FFFFFF"/>
          </a:solidFill>
          <a:ln w="19050">
            <a:solidFill>
              <a:schemeClr val="lt1"/>
            </a:solidFill>
          </a:ln>
          <a:effectLst/>
        </c:spPr>
      </c:pivotFmt>
      <c:pivotFmt>
        <c:idx val="53"/>
        <c:spPr>
          <a:solidFill>
            <a:sysClr val="window" lastClr="FFFFFF"/>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Jamaika!$C$28</c:f>
              <c:strCache>
                <c:ptCount val="1"/>
                <c:pt idx="0">
                  <c:v>Ergebnis</c:v>
                </c:pt>
              </c:strCache>
            </c:strRef>
          </c:tx>
          <c:spPr>
            <a:solidFill>
              <a:sysClr val="window" lastClr="FFFFFF"/>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6B35-460B-8654-350F6F8750D5}"/>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6B35-460B-8654-350F6F8750D5}"/>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6B35-460B-8654-350F6F8750D5}"/>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6B35-460B-8654-350F6F8750D5}"/>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6B35-460B-8654-350F6F8750D5}"/>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6B35-460B-8654-350F6F8750D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Jamaika!$B$29:$B$34</c:f>
              <c:strCache>
                <c:ptCount val="6"/>
                <c:pt idx="0">
                  <c:v>Summe von CDU/CSU</c:v>
                </c:pt>
                <c:pt idx="1">
                  <c:v>Summe von FDP</c:v>
                </c:pt>
                <c:pt idx="2">
                  <c:v>Summe von Grüne</c:v>
                </c:pt>
                <c:pt idx="3">
                  <c:v>Summe von SPD</c:v>
                </c:pt>
                <c:pt idx="4">
                  <c:v>Summe von Linke</c:v>
                </c:pt>
                <c:pt idx="5">
                  <c:v>Summe von AfD</c:v>
                </c:pt>
              </c:strCache>
            </c:strRef>
          </c:cat>
          <c:val>
            <c:numRef>
              <c:f>Jamaika!$C$29:$C$34</c:f>
              <c:numCache>
                <c:formatCode>0</c:formatCode>
                <c:ptCount val="6"/>
                <c:pt idx="0">
                  <c:v>225.52740129640537</c:v>
                </c:pt>
                <c:pt idx="1">
                  <c:v>36.648202710665878</c:v>
                </c:pt>
                <c:pt idx="2">
                  <c:v>122.6305244549204</c:v>
                </c:pt>
                <c:pt idx="3">
                  <c:v>97.96346493812608</c:v>
                </c:pt>
                <c:pt idx="4">
                  <c:v>49.334119033588678</c:v>
                </c:pt>
                <c:pt idx="5">
                  <c:v>65.896287566293452</c:v>
                </c:pt>
              </c:numCache>
            </c:numRef>
          </c:val>
          <c:extLst>
            <c:ext xmlns:c16="http://schemas.microsoft.com/office/drawing/2014/chart" uri="{C3380CC4-5D6E-409C-BE32-E72D297353CC}">
              <c16:uniqueId val="{0000000C-6B35-460B-8654-350F6F8750D5}"/>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[Sonntagsfrage.xlsx]Groko!PivotTable6</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bg1"/>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chemeClr val="bg1"/>
          </a:solidFill>
          <a:ln w="19050">
            <a:solidFill>
              <a:schemeClr val="lt1"/>
            </a:solidFill>
          </a:ln>
          <a:effectLst/>
        </c:spPr>
      </c:pivotFmt>
      <c:pivotFmt>
        <c:idx val="21"/>
        <c:spPr>
          <a:solidFill>
            <a:schemeClr val="bg1"/>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Groko!$C$28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3A-4376-9426-645E83B3AA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3A-4376-9426-645E83B3AA0D}"/>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183A-4376-9426-645E83B3AA0D}"/>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183A-4376-9426-645E83B3AA0D}"/>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183A-4376-9426-645E83B3AA0D}"/>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183A-4376-9426-645E83B3AA0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Groko!$B$29:$B$34</c:f>
              <c:strCache>
                <c:ptCount val="6"/>
                <c:pt idx="0">
                  <c:v>Summe von CDU/CSU</c:v>
                </c:pt>
                <c:pt idx="1">
                  <c:v>Summe von SPD</c:v>
                </c:pt>
                <c:pt idx="2">
                  <c:v>Summe von Grüne</c:v>
                </c:pt>
                <c:pt idx="3">
                  <c:v>Summe von FDP</c:v>
                </c:pt>
                <c:pt idx="4">
                  <c:v>Summe von Linke</c:v>
                </c:pt>
                <c:pt idx="5">
                  <c:v>Summe von AfD</c:v>
                </c:pt>
              </c:strCache>
            </c:strRef>
          </c:cat>
          <c:val>
            <c:numRef>
              <c:f>Groko!$C$29:$C$34</c:f>
              <c:numCache>
                <c:formatCode>0</c:formatCode>
                <c:ptCount val="6"/>
                <c:pt idx="0">
                  <c:v>225.52740129640537</c:v>
                </c:pt>
                <c:pt idx="1">
                  <c:v>97.96346493812608</c:v>
                </c:pt>
                <c:pt idx="2">
                  <c:v>122.6305244549204</c:v>
                </c:pt>
                <c:pt idx="3">
                  <c:v>36.648202710665878</c:v>
                </c:pt>
                <c:pt idx="4">
                  <c:v>49.334119033588678</c:v>
                </c:pt>
                <c:pt idx="5">
                  <c:v>65.896287566293452</c:v>
                </c:pt>
              </c:numCache>
            </c:numRef>
          </c:val>
          <c:extLst>
            <c:ext xmlns:c16="http://schemas.microsoft.com/office/drawing/2014/chart" uri="{C3380CC4-5D6E-409C-BE32-E72D297353CC}">
              <c16:uniqueId val="{0000000C-183A-4376-9426-645E83B3AA0D}"/>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[Sonntagsfrage.xlsx]Trend!PivotTable3</c:name>
    <c:fmtId val="3"/>
  </c:pivotSource>
  <c:chart>
    <c:autoTitleDeleted val="0"/>
    <c:pivotFmts>
      <c:pivotFmt>
        <c:idx val="0"/>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pivotFmt>
      <c:pivotFmt>
        <c:idx val="57"/>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rgbClr val="D45CBA"/>
            </a:solidFill>
            <a:round/>
          </a:ln>
          <a:effectLst/>
        </c:spPr>
        <c:marker>
          <c:symbol val="circle"/>
          <c:size val="5"/>
          <c:spPr>
            <a:solidFill>
              <a:srgbClr val="D45CBA"/>
            </a:solidFill>
            <a:ln w="9525">
              <a:solidFill>
                <a:srgbClr val="D45C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3"/>
      </c:pivotFmt>
      <c:pivotFmt>
        <c:idx val="6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11525437558645E-2"/>
          <c:y val="4.0526849037487336E-2"/>
          <c:w val="0.93451752869479654"/>
          <c:h val="0.79373237919728123"/>
        </c:manualLayout>
      </c:layout>
      <c:lineChart>
        <c:grouping val="standard"/>
        <c:varyColors val="0"/>
        <c:ser>
          <c:idx val="0"/>
          <c:order val="0"/>
          <c:tx>
            <c:strRef>
              <c:f>Trend!$B$3</c:f>
              <c:strCache>
                <c:ptCount val="1"/>
                <c:pt idx="0">
                  <c:v>CDU/CSU 14d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Trend!$B$4:$B$41</c:f>
              <c:numCache>
                <c:formatCode>General</c:formatCode>
                <c:ptCount val="34"/>
                <c:pt idx="0">
                  <c:v>0.33087537792894939</c:v>
                </c:pt>
                <c:pt idx="1">
                  <c:v>0.32688522727272734</c:v>
                </c:pt>
                <c:pt idx="2">
                  <c:v>0.33113248986463262</c:v>
                </c:pt>
                <c:pt idx="3">
                  <c:v>0.3284109036796537</c:v>
                </c:pt>
                <c:pt idx="4">
                  <c:v>0.33226583293249967</c:v>
                </c:pt>
                <c:pt idx="5">
                  <c:v>0.31914831134473992</c:v>
                </c:pt>
                <c:pt idx="6">
                  <c:v>0.30220494417862842</c:v>
                </c:pt>
                <c:pt idx="7">
                  <c:v>0.2989283625730994</c:v>
                </c:pt>
                <c:pt idx="8">
                  <c:v>0.29079688186209918</c:v>
                </c:pt>
                <c:pt idx="9">
                  <c:v>0.26796541806958474</c:v>
                </c:pt>
                <c:pt idx="10">
                  <c:v>0.26008145363408525</c:v>
                </c:pt>
                <c:pt idx="11">
                  <c:v>0.28935287081339717</c:v>
                </c:pt>
                <c:pt idx="12">
                  <c:v>0.30299732285258602</c:v>
                </c:pt>
                <c:pt idx="13">
                  <c:v>0.30092145135566178</c:v>
                </c:pt>
                <c:pt idx="14">
                  <c:v>0.30130203823953827</c:v>
                </c:pt>
                <c:pt idx="15">
                  <c:v>0.29359362473945805</c:v>
                </c:pt>
                <c:pt idx="16">
                  <c:v>0.28696450617283958</c:v>
                </c:pt>
                <c:pt idx="17">
                  <c:v>0.26272083333333329</c:v>
                </c:pt>
                <c:pt idx="18">
                  <c:v>0.26633905122655122</c:v>
                </c:pt>
                <c:pt idx="19">
                  <c:v>0.26836384680134684</c:v>
                </c:pt>
                <c:pt idx="20">
                  <c:v>0.27321742424242423</c:v>
                </c:pt>
                <c:pt idx="21">
                  <c:v>0.27513068181818179</c:v>
                </c:pt>
                <c:pt idx="22">
                  <c:v>0.26748485707414271</c:v>
                </c:pt>
                <c:pt idx="23">
                  <c:v>0.27203472222222219</c:v>
                </c:pt>
                <c:pt idx="24">
                  <c:v>0.27456798941798943</c:v>
                </c:pt>
                <c:pt idx="25">
                  <c:v>0.27313316993464054</c:v>
                </c:pt>
                <c:pt idx="26">
                  <c:v>0.28080857898715039</c:v>
                </c:pt>
                <c:pt idx="27">
                  <c:v>0.36227449494949487</c:v>
                </c:pt>
                <c:pt idx="28">
                  <c:v>0.38198800505050501</c:v>
                </c:pt>
                <c:pt idx="29">
                  <c:v>0.38561079545454546</c:v>
                </c:pt>
                <c:pt idx="30">
                  <c:v>0.37530588624338623</c:v>
                </c:pt>
                <c:pt idx="31">
                  <c:v>0.36854960317460311</c:v>
                </c:pt>
                <c:pt idx="32">
                  <c:v>0.36056547619047619</c:v>
                </c:pt>
                <c:pt idx="33">
                  <c:v>0.35555555555555557</c:v>
                </c:pt>
              </c:numCache>
            </c:numRef>
          </c:val>
          <c:smooth val="0"/>
          <c:extLst>
            <c:ext xmlns:c16="http://schemas.microsoft.com/office/drawing/2014/chart" uri="{C3380CC4-5D6E-409C-BE32-E72D297353CC}">
              <c16:uniqueId val="{00000001-5198-4739-9CED-9FC4B945BD96}"/>
            </c:ext>
          </c:extLst>
        </c:ser>
        <c:ser>
          <c:idx val="1"/>
          <c:order val="1"/>
          <c:tx>
            <c:strRef>
              <c:f>Trend!$C$3</c:f>
              <c:strCache>
                <c:ptCount val="1"/>
                <c:pt idx="0">
                  <c:v>SPD 14d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Trend!$C$4:$C$41</c:f>
              <c:numCache>
                <c:formatCode>General</c:formatCode>
                <c:ptCount val="34"/>
                <c:pt idx="0">
                  <c:v>0.19632416855631141</c:v>
                </c:pt>
                <c:pt idx="1">
                  <c:v>0.17845858585858584</c:v>
                </c:pt>
                <c:pt idx="2">
                  <c:v>0.17808659726516868</c:v>
                </c:pt>
                <c:pt idx="3">
                  <c:v>0.18176479978354976</c:v>
                </c:pt>
                <c:pt idx="4">
                  <c:v>0.17595879429212757</c:v>
                </c:pt>
                <c:pt idx="5">
                  <c:v>0.18003055211983782</c:v>
                </c:pt>
                <c:pt idx="6">
                  <c:v>0.17889898989898989</c:v>
                </c:pt>
                <c:pt idx="7">
                  <c:v>0.17748830409356725</c:v>
                </c:pt>
                <c:pt idx="8">
                  <c:v>0.17392094861660076</c:v>
                </c:pt>
                <c:pt idx="9">
                  <c:v>0.15811994949494945</c:v>
                </c:pt>
                <c:pt idx="10">
                  <c:v>0.1417043650793651</c:v>
                </c:pt>
                <c:pt idx="11">
                  <c:v>0.14637380382775123</c:v>
                </c:pt>
                <c:pt idx="12">
                  <c:v>0.14863331624515835</c:v>
                </c:pt>
                <c:pt idx="13">
                  <c:v>0.16283193779904301</c:v>
                </c:pt>
                <c:pt idx="14">
                  <c:v>0.16503777056277058</c:v>
                </c:pt>
                <c:pt idx="15">
                  <c:v>0.16508274210357546</c:v>
                </c:pt>
                <c:pt idx="16">
                  <c:v>0.16522861552028217</c:v>
                </c:pt>
                <c:pt idx="17">
                  <c:v>0.13327083333333334</c:v>
                </c:pt>
                <c:pt idx="18">
                  <c:v>0.13200299422799425</c:v>
                </c:pt>
                <c:pt idx="19">
                  <c:v>0.13135737333653999</c:v>
                </c:pt>
                <c:pt idx="20">
                  <c:v>0.14655151515151515</c:v>
                </c:pt>
                <c:pt idx="21">
                  <c:v>0.13986139169472506</c:v>
                </c:pt>
                <c:pt idx="22">
                  <c:v>0.14413430220573081</c:v>
                </c:pt>
                <c:pt idx="23">
                  <c:v>0.1374545454545455</c:v>
                </c:pt>
                <c:pt idx="24">
                  <c:v>0.13260317460317461</c:v>
                </c:pt>
                <c:pt idx="25">
                  <c:v>0.14015277777777779</c:v>
                </c:pt>
                <c:pt idx="26">
                  <c:v>0.15437103174603178</c:v>
                </c:pt>
                <c:pt idx="27">
                  <c:v>0.16365012626262626</c:v>
                </c:pt>
                <c:pt idx="28">
                  <c:v>0.15422790404040407</c:v>
                </c:pt>
                <c:pt idx="29">
                  <c:v>0.14968813131313127</c:v>
                </c:pt>
                <c:pt idx="30">
                  <c:v>0.15003075396825394</c:v>
                </c:pt>
                <c:pt idx="31">
                  <c:v>0.15702380952380951</c:v>
                </c:pt>
                <c:pt idx="32">
                  <c:v>0.16182010582010581</c:v>
                </c:pt>
                <c:pt idx="33">
                  <c:v>0.15444444444444444</c:v>
                </c:pt>
              </c:numCache>
            </c:numRef>
          </c:val>
          <c:smooth val="0"/>
          <c:extLst>
            <c:ext xmlns:c16="http://schemas.microsoft.com/office/drawing/2014/chart" uri="{C3380CC4-5D6E-409C-BE32-E72D297353CC}">
              <c16:uniqueId val="{00000002-5198-4739-9CED-9FC4B945BD96}"/>
            </c:ext>
          </c:extLst>
        </c:ser>
        <c:ser>
          <c:idx val="2"/>
          <c:order val="2"/>
          <c:tx>
            <c:strRef>
              <c:f>Trend!$D$3</c:f>
              <c:strCache>
                <c:ptCount val="1"/>
                <c:pt idx="0">
                  <c:v>Grüne 14d</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Trend!$D$4:$D$41</c:f>
              <c:numCache>
                <c:formatCode>General</c:formatCode>
                <c:ptCount val="34"/>
                <c:pt idx="0">
                  <c:v>0.11051965230536658</c:v>
                </c:pt>
                <c:pt idx="1">
                  <c:v>0.12032045454545456</c:v>
                </c:pt>
                <c:pt idx="2">
                  <c:v>0.11659084896584898</c:v>
                </c:pt>
                <c:pt idx="3">
                  <c:v>0.11823257575757576</c:v>
                </c:pt>
                <c:pt idx="4">
                  <c:v>0.12064870931537598</c:v>
                </c:pt>
                <c:pt idx="5">
                  <c:v>0.1206987648594792</c:v>
                </c:pt>
                <c:pt idx="6">
                  <c:v>0.12616281233386495</c:v>
                </c:pt>
                <c:pt idx="7">
                  <c:v>0.13839327485380115</c:v>
                </c:pt>
                <c:pt idx="8">
                  <c:v>0.14311583223539745</c:v>
                </c:pt>
                <c:pt idx="9">
                  <c:v>0.16996268237934903</c:v>
                </c:pt>
                <c:pt idx="10">
                  <c:v>0.21331453634085212</c:v>
                </c:pt>
                <c:pt idx="11">
                  <c:v>0.19664593301435404</c:v>
                </c:pt>
                <c:pt idx="12">
                  <c:v>0.18796312751575905</c:v>
                </c:pt>
                <c:pt idx="13">
                  <c:v>0.18335320308346623</c:v>
                </c:pt>
                <c:pt idx="14">
                  <c:v>0.17895604256854253</c:v>
                </c:pt>
                <c:pt idx="15">
                  <c:v>0.18679094516594519</c:v>
                </c:pt>
                <c:pt idx="16">
                  <c:v>0.18868264991181657</c:v>
                </c:pt>
                <c:pt idx="17">
                  <c:v>0.24462083333333337</c:v>
                </c:pt>
                <c:pt idx="18">
                  <c:v>0.24426284271284274</c:v>
                </c:pt>
                <c:pt idx="19">
                  <c:v>0.23811157206990544</c:v>
                </c:pt>
                <c:pt idx="20">
                  <c:v>0.22594779040404039</c:v>
                </c:pt>
                <c:pt idx="21">
                  <c:v>0.22173933782267119</c:v>
                </c:pt>
                <c:pt idx="22">
                  <c:v>0.20697980656909229</c:v>
                </c:pt>
                <c:pt idx="23">
                  <c:v>0.21386174242424244</c:v>
                </c:pt>
                <c:pt idx="24">
                  <c:v>0.21730899470899476</c:v>
                </c:pt>
                <c:pt idx="25">
                  <c:v>0.21958905228758174</c:v>
                </c:pt>
                <c:pt idx="26">
                  <c:v>0.21879081632653061</c:v>
                </c:pt>
                <c:pt idx="27">
                  <c:v>0.17667853535353539</c:v>
                </c:pt>
                <c:pt idx="28">
                  <c:v>0.16322487373737371</c:v>
                </c:pt>
                <c:pt idx="29">
                  <c:v>0.17504728535353536</c:v>
                </c:pt>
                <c:pt idx="30">
                  <c:v>0.18051410934744266</c:v>
                </c:pt>
                <c:pt idx="31">
                  <c:v>0.17610317460317459</c:v>
                </c:pt>
                <c:pt idx="32">
                  <c:v>0.18432319223985888</c:v>
                </c:pt>
                <c:pt idx="33">
                  <c:v>0.1933333333333333</c:v>
                </c:pt>
              </c:numCache>
            </c:numRef>
          </c:val>
          <c:smooth val="0"/>
          <c:extLst>
            <c:ext xmlns:c16="http://schemas.microsoft.com/office/drawing/2014/chart" uri="{C3380CC4-5D6E-409C-BE32-E72D297353CC}">
              <c16:uniqueId val="{00000003-5198-4739-9CED-9FC4B945BD96}"/>
            </c:ext>
          </c:extLst>
        </c:ser>
        <c:ser>
          <c:idx val="3"/>
          <c:order val="3"/>
          <c:tx>
            <c:strRef>
              <c:f>Trend!$E$3</c:f>
              <c:strCache>
                <c:ptCount val="1"/>
                <c:pt idx="0">
                  <c:v>FDP 14d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Trend!$E$4:$E$41</c:f>
              <c:numCache>
                <c:formatCode>General</c:formatCode>
                <c:ptCount val="34"/>
                <c:pt idx="0">
                  <c:v>8.8622448979591817E-2</c:v>
                </c:pt>
                <c:pt idx="1">
                  <c:v>9.1482954545454534E-2</c:v>
                </c:pt>
                <c:pt idx="2">
                  <c:v>9.0903576582147982E-2</c:v>
                </c:pt>
                <c:pt idx="3">
                  <c:v>8.9705492424242389E-2</c:v>
                </c:pt>
                <c:pt idx="4">
                  <c:v>8.516249799583131E-2</c:v>
                </c:pt>
                <c:pt idx="5">
                  <c:v>8.4618987493987483E-2</c:v>
                </c:pt>
                <c:pt idx="6">
                  <c:v>8.9246411483253574E-2</c:v>
                </c:pt>
                <c:pt idx="7">
                  <c:v>8.8458333333333319E-2</c:v>
                </c:pt>
                <c:pt idx="8">
                  <c:v>8.7841238471673244E-2</c:v>
                </c:pt>
                <c:pt idx="9">
                  <c:v>9.380801066217731E-2</c:v>
                </c:pt>
                <c:pt idx="10">
                  <c:v>8.9925751879699228E-2</c:v>
                </c:pt>
                <c:pt idx="11">
                  <c:v>8.6923444976076555E-2</c:v>
                </c:pt>
                <c:pt idx="12">
                  <c:v>8.869618174223437E-2</c:v>
                </c:pt>
                <c:pt idx="13">
                  <c:v>8.8135499734183942E-2</c:v>
                </c:pt>
                <c:pt idx="14">
                  <c:v>8.8009505772005753E-2</c:v>
                </c:pt>
                <c:pt idx="15">
                  <c:v>9.0931998556998531E-2</c:v>
                </c:pt>
                <c:pt idx="16">
                  <c:v>8.6623787477954142E-2</c:v>
                </c:pt>
                <c:pt idx="17">
                  <c:v>8.1965277777777762E-2</c:v>
                </c:pt>
                <c:pt idx="18">
                  <c:v>8.0314736652236651E-2</c:v>
                </c:pt>
                <c:pt idx="19">
                  <c:v>8.3358786275452942E-2</c:v>
                </c:pt>
                <c:pt idx="20">
                  <c:v>7.546256313131311E-2</c:v>
                </c:pt>
                <c:pt idx="21">
                  <c:v>7.5744388327721651E-2</c:v>
                </c:pt>
                <c:pt idx="22">
                  <c:v>8.0977530406101811E-2</c:v>
                </c:pt>
                <c:pt idx="23">
                  <c:v>8.3278724747474733E-2</c:v>
                </c:pt>
                <c:pt idx="24">
                  <c:v>8.7764550264550267E-2</c:v>
                </c:pt>
                <c:pt idx="25">
                  <c:v>7.7700163398692804E-2</c:v>
                </c:pt>
                <c:pt idx="26">
                  <c:v>6.443990929705215E-2</c:v>
                </c:pt>
                <c:pt idx="27">
                  <c:v>5.9180050505050506E-2</c:v>
                </c:pt>
                <c:pt idx="28">
                  <c:v>5.7997979797979785E-2</c:v>
                </c:pt>
                <c:pt idx="29">
                  <c:v>5.8554545454545449E-2</c:v>
                </c:pt>
                <c:pt idx="30">
                  <c:v>5.9544091710758397E-2</c:v>
                </c:pt>
                <c:pt idx="31">
                  <c:v>6.0207671957671967E-2</c:v>
                </c:pt>
                <c:pt idx="32">
                  <c:v>5.6705246913580254E-2</c:v>
                </c:pt>
                <c:pt idx="33">
                  <c:v>5.7777777777777782E-2</c:v>
                </c:pt>
              </c:numCache>
            </c:numRef>
          </c:val>
          <c:smooth val="0"/>
          <c:extLst>
            <c:ext xmlns:c16="http://schemas.microsoft.com/office/drawing/2014/chart" uri="{C3380CC4-5D6E-409C-BE32-E72D297353CC}">
              <c16:uniqueId val="{00000004-5198-4739-9CED-9FC4B945BD96}"/>
            </c:ext>
          </c:extLst>
        </c:ser>
        <c:ser>
          <c:idx val="4"/>
          <c:order val="4"/>
          <c:tx>
            <c:strRef>
              <c:f>Trend!$F$3</c:f>
              <c:strCache>
                <c:ptCount val="1"/>
                <c:pt idx="0">
                  <c:v>Linke 14d</c:v>
                </c:pt>
              </c:strCache>
            </c:strRef>
          </c:tx>
          <c:spPr>
            <a:ln w="28575" cap="rnd">
              <a:solidFill>
                <a:srgbClr val="D45CBA"/>
              </a:solidFill>
              <a:round/>
            </a:ln>
            <a:effectLst/>
          </c:spPr>
          <c:marker>
            <c:symbol val="circle"/>
            <c:size val="5"/>
            <c:spPr>
              <a:solidFill>
                <a:srgbClr val="D45CBA"/>
              </a:solidFill>
              <a:ln w="9525">
                <a:solidFill>
                  <a:srgbClr val="D45CBA"/>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Trend!$F$4:$F$41</c:f>
              <c:numCache>
                <c:formatCode>General</c:formatCode>
                <c:ptCount val="34"/>
                <c:pt idx="0">
                  <c:v>9.9744897959183662E-2</c:v>
                </c:pt>
                <c:pt idx="1">
                  <c:v>0.1027996212121212</c:v>
                </c:pt>
                <c:pt idx="2">
                  <c:v>0.10526666323094894</c:v>
                </c:pt>
                <c:pt idx="3">
                  <c:v>0.10518249458874458</c:v>
                </c:pt>
                <c:pt idx="4">
                  <c:v>0.10076274651274651</c:v>
                </c:pt>
                <c:pt idx="5">
                  <c:v>0.10412927746856318</c:v>
                </c:pt>
                <c:pt idx="6">
                  <c:v>9.8844098883572568E-2</c:v>
                </c:pt>
                <c:pt idx="7">
                  <c:v>9.7476608187134495E-2</c:v>
                </c:pt>
                <c:pt idx="8">
                  <c:v>9.8210254721124296E-2</c:v>
                </c:pt>
                <c:pt idx="9">
                  <c:v>0.10142052469135802</c:v>
                </c:pt>
                <c:pt idx="10">
                  <c:v>9.5560150375939845E-2</c:v>
                </c:pt>
                <c:pt idx="11">
                  <c:v>8.8392942583732051E-2</c:v>
                </c:pt>
                <c:pt idx="12">
                  <c:v>9.1397119693172324E-2</c:v>
                </c:pt>
                <c:pt idx="13">
                  <c:v>8.7462187666135019E-2</c:v>
                </c:pt>
                <c:pt idx="14">
                  <c:v>8.6269823232323212E-2</c:v>
                </c:pt>
                <c:pt idx="15">
                  <c:v>8.6177018197851549E-2</c:v>
                </c:pt>
                <c:pt idx="16">
                  <c:v>8.8911706349206338E-2</c:v>
                </c:pt>
                <c:pt idx="17">
                  <c:v>7.9222222222222222E-2</c:v>
                </c:pt>
                <c:pt idx="18">
                  <c:v>8.2295328282828248E-2</c:v>
                </c:pt>
                <c:pt idx="19">
                  <c:v>7.9726230559563904E-2</c:v>
                </c:pt>
                <c:pt idx="20">
                  <c:v>7.3961805555555551E-2</c:v>
                </c:pt>
                <c:pt idx="21">
                  <c:v>7.8817199775533087E-2</c:v>
                </c:pt>
                <c:pt idx="22">
                  <c:v>9.4151472205043621E-2</c:v>
                </c:pt>
                <c:pt idx="23">
                  <c:v>8.7148989898989893E-2</c:v>
                </c:pt>
                <c:pt idx="24">
                  <c:v>8.6075925925925917E-2</c:v>
                </c:pt>
                <c:pt idx="25">
                  <c:v>9.2218137254901938E-2</c:v>
                </c:pt>
                <c:pt idx="26">
                  <c:v>9.2122260015117141E-2</c:v>
                </c:pt>
                <c:pt idx="27">
                  <c:v>7.852108585858586E-2</c:v>
                </c:pt>
                <c:pt idx="28">
                  <c:v>7.8162373737373711E-2</c:v>
                </c:pt>
                <c:pt idx="29">
                  <c:v>7.8360669191919183E-2</c:v>
                </c:pt>
                <c:pt idx="30">
                  <c:v>7.7199955908289236E-2</c:v>
                </c:pt>
                <c:pt idx="31">
                  <c:v>7.836838624338624E-2</c:v>
                </c:pt>
                <c:pt idx="32">
                  <c:v>7.818496472663139E-2</c:v>
                </c:pt>
                <c:pt idx="33">
                  <c:v>7.7777777777777779E-2</c:v>
                </c:pt>
              </c:numCache>
            </c:numRef>
          </c:val>
          <c:smooth val="0"/>
          <c:extLst>
            <c:ext xmlns:c16="http://schemas.microsoft.com/office/drawing/2014/chart" uri="{C3380CC4-5D6E-409C-BE32-E72D297353CC}">
              <c16:uniqueId val="{00000005-5198-4739-9CED-9FC4B945BD96}"/>
            </c:ext>
          </c:extLst>
        </c:ser>
        <c:ser>
          <c:idx val="5"/>
          <c:order val="5"/>
          <c:tx>
            <c:strRef>
              <c:f>Trend!$G$3</c:f>
              <c:strCache>
                <c:ptCount val="1"/>
                <c:pt idx="0">
                  <c:v>AfD 14d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cat>
            <c:multiLvlStrRef>
              <c:f>Trend!$A$4:$A$41</c:f>
              <c:multiLvlStrCache>
                <c:ptCount val="3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pt idx="24">
                    <c:v>Jan</c:v>
                  </c:pt>
                  <c:pt idx="25">
                    <c:v>Feb</c:v>
                  </c:pt>
                  <c:pt idx="26">
                    <c:v>Mrz</c:v>
                  </c:pt>
                  <c:pt idx="27">
                    <c:v>Apr</c:v>
                  </c:pt>
                  <c:pt idx="28">
                    <c:v>Mai</c:v>
                  </c:pt>
                  <c:pt idx="29">
                    <c:v>Jun</c:v>
                  </c:pt>
                  <c:pt idx="30">
                    <c:v>Jul</c:v>
                  </c:pt>
                  <c:pt idx="31">
                    <c:v>Aug</c:v>
                  </c:pt>
                  <c:pt idx="32">
                    <c:v>Sep</c:v>
                  </c:pt>
                  <c:pt idx="33">
                    <c:v>Okt</c:v>
                  </c:pt>
                </c:lvl>
                <c:lvl>
                  <c:pt idx="0">
                    <c:v>2018</c:v>
                  </c:pt>
                  <c:pt idx="12">
                    <c:v>2019</c:v>
                  </c:pt>
                  <c:pt idx="24">
                    <c:v>2020</c:v>
                  </c:pt>
                </c:lvl>
              </c:multiLvlStrCache>
            </c:multiLvlStrRef>
          </c:cat>
          <c:val>
            <c:numRef>
              <c:f>Trend!$G$4:$G$41</c:f>
              <c:numCache>
                <c:formatCode>General</c:formatCode>
                <c:ptCount val="34"/>
                <c:pt idx="0">
                  <c:v>0.12562452758881332</c:v>
                </c:pt>
                <c:pt idx="1">
                  <c:v>0.13686616161616161</c:v>
                </c:pt>
                <c:pt idx="2">
                  <c:v>0.13841009585652447</c:v>
                </c:pt>
                <c:pt idx="3">
                  <c:v>0.1369461038961039</c:v>
                </c:pt>
                <c:pt idx="4">
                  <c:v>0.13932804232804233</c:v>
                </c:pt>
                <c:pt idx="5">
                  <c:v>0.14615611042396759</c:v>
                </c:pt>
                <c:pt idx="6">
                  <c:v>0.15867929292929295</c:v>
                </c:pt>
                <c:pt idx="7">
                  <c:v>0.15510087719298246</c:v>
                </c:pt>
                <c:pt idx="8">
                  <c:v>0.15946673254281948</c:v>
                </c:pt>
                <c:pt idx="9">
                  <c:v>0.16211924803591471</c:v>
                </c:pt>
                <c:pt idx="10">
                  <c:v>0.14855565998329159</c:v>
                </c:pt>
                <c:pt idx="11">
                  <c:v>0.14256100478468897</c:v>
                </c:pt>
                <c:pt idx="12">
                  <c:v>0.13532179881521988</c:v>
                </c:pt>
                <c:pt idx="13">
                  <c:v>0.1308690855927698</c:v>
                </c:pt>
                <c:pt idx="14">
                  <c:v>0.12997316017316021</c:v>
                </c:pt>
                <c:pt idx="15">
                  <c:v>0.12777975188391857</c:v>
                </c:pt>
                <c:pt idx="16">
                  <c:v>0.13183939594356264</c:v>
                </c:pt>
                <c:pt idx="17">
                  <c:v>0.1286909722222222</c:v>
                </c:pt>
                <c:pt idx="18">
                  <c:v>0.12994920634920631</c:v>
                </c:pt>
                <c:pt idx="19">
                  <c:v>0.13601415945165946</c:v>
                </c:pt>
                <c:pt idx="20">
                  <c:v>0.14075435606060605</c:v>
                </c:pt>
                <c:pt idx="21">
                  <c:v>0.14244640852974183</c:v>
                </c:pt>
                <c:pt idx="22">
                  <c:v>0.14125520511234799</c:v>
                </c:pt>
                <c:pt idx="23">
                  <c:v>0.1418232323232323</c:v>
                </c:pt>
                <c:pt idx="24">
                  <c:v>0.13978888888888891</c:v>
                </c:pt>
                <c:pt idx="25">
                  <c:v>0.13379084967320259</c:v>
                </c:pt>
                <c:pt idx="26">
                  <c:v>0.12205007558578987</c:v>
                </c:pt>
                <c:pt idx="27">
                  <c:v>0.10110681818181817</c:v>
                </c:pt>
                <c:pt idx="28">
                  <c:v>0.10187537878787881</c:v>
                </c:pt>
                <c:pt idx="29">
                  <c:v>9.2950505050505047E-2</c:v>
                </c:pt>
                <c:pt idx="30">
                  <c:v>0.1004623015873016</c:v>
                </c:pt>
                <c:pt idx="31">
                  <c:v>0.10101190476190477</c:v>
                </c:pt>
                <c:pt idx="32">
                  <c:v>0.10159016754850086</c:v>
                </c:pt>
                <c:pt idx="33">
                  <c:v>0.10388888888888889</c:v>
                </c:pt>
              </c:numCache>
            </c:numRef>
          </c:val>
          <c:smooth val="0"/>
          <c:extLst>
            <c:ext xmlns:c16="http://schemas.microsoft.com/office/drawing/2014/chart" uri="{C3380CC4-5D6E-409C-BE32-E72D297353CC}">
              <c16:uniqueId val="{00000002-2812-44BE-BB47-7D5913EB85A0}"/>
            </c:ext>
          </c:extLst>
        </c:ser>
        <c:dLbls>
          <c:showLegendKey val="0"/>
          <c:showVal val="0"/>
          <c:showCatName val="0"/>
          <c:showSerName val="0"/>
          <c:showPercent val="0"/>
          <c:showBubbleSize val="0"/>
        </c:dLbls>
        <c:marker val="1"/>
        <c:smooth val="0"/>
        <c:axId val="967635151"/>
        <c:axId val="1568718703"/>
      </c:lineChart>
      <c:catAx>
        <c:axId val="96763515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68718703"/>
        <c:crosses val="autoZero"/>
        <c:auto val="1"/>
        <c:lblAlgn val="ctr"/>
        <c:lblOffset val="100"/>
        <c:noMultiLvlLbl val="0"/>
      </c:catAx>
      <c:valAx>
        <c:axId val="1568718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6763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[Sonntagsfrage.xlsx]Aktuell!PivotTable1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Aktuell!$L$19</c:f>
              <c:strCache>
                <c:ptCount val="1"/>
                <c:pt idx="0">
                  <c:v>Summe von CDU/CSU</c:v>
                </c:pt>
              </c:strCache>
            </c:strRef>
          </c:tx>
          <c:spPr>
            <a:solidFill>
              <a:schemeClr val="accent1"/>
            </a:solidFill>
            <a:ln>
              <a:noFill/>
            </a:ln>
            <a:effectLst/>
          </c:spPr>
          <c:invertIfNegative val="0"/>
          <c:cat>
            <c:strRef>
              <c:f>Aktuell!$K$20:$K$21</c:f>
              <c:strCache>
                <c:ptCount val="1"/>
                <c:pt idx="0">
                  <c:v>01.10.2020</c:v>
                </c:pt>
              </c:strCache>
            </c:strRef>
          </c:cat>
          <c:val>
            <c:numRef>
              <c:f>Aktuell!$L$20:$L$21</c:f>
              <c:numCache>
                <c:formatCode>General</c:formatCode>
                <c:ptCount val="1"/>
                <c:pt idx="0">
                  <c:v>0.35555555555555557</c:v>
                </c:pt>
              </c:numCache>
            </c:numRef>
          </c:val>
          <c:extLst>
            <c:ext xmlns:c16="http://schemas.microsoft.com/office/drawing/2014/chart" uri="{C3380CC4-5D6E-409C-BE32-E72D297353CC}">
              <c16:uniqueId val="{00000001-4C2E-4968-893E-4CC208C5DB07}"/>
            </c:ext>
          </c:extLst>
        </c:ser>
        <c:ser>
          <c:idx val="1"/>
          <c:order val="1"/>
          <c:tx>
            <c:strRef>
              <c:f>Aktuell!$M$19</c:f>
              <c:strCache>
                <c:ptCount val="1"/>
                <c:pt idx="0">
                  <c:v>Summe von SPD</c:v>
                </c:pt>
              </c:strCache>
            </c:strRef>
          </c:tx>
          <c:spPr>
            <a:solidFill>
              <a:schemeClr val="accent2"/>
            </a:solidFill>
            <a:ln>
              <a:noFill/>
            </a:ln>
            <a:effectLst/>
          </c:spPr>
          <c:invertIfNegative val="0"/>
          <c:cat>
            <c:strRef>
              <c:f>Aktuell!$K$20:$K$21</c:f>
              <c:strCache>
                <c:ptCount val="1"/>
                <c:pt idx="0">
                  <c:v>01.10.2020</c:v>
                </c:pt>
              </c:strCache>
            </c:strRef>
          </c:cat>
          <c:val>
            <c:numRef>
              <c:f>Aktuell!$M$20:$M$21</c:f>
              <c:numCache>
                <c:formatCode>General</c:formatCode>
                <c:ptCount val="1"/>
                <c:pt idx="0">
                  <c:v>0.15444444444444444</c:v>
                </c:pt>
              </c:numCache>
            </c:numRef>
          </c:val>
          <c:extLst>
            <c:ext xmlns:c16="http://schemas.microsoft.com/office/drawing/2014/chart" uri="{C3380CC4-5D6E-409C-BE32-E72D297353CC}">
              <c16:uniqueId val="{00000002-4C2E-4968-893E-4CC208C5DB07}"/>
            </c:ext>
          </c:extLst>
        </c:ser>
        <c:ser>
          <c:idx val="2"/>
          <c:order val="2"/>
          <c:tx>
            <c:strRef>
              <c:f>Aktuell!$N$19</c:f>
              <c:strCache>
                <c:ptCount val="1"/>
                <c:pt idx="0">
                  <c:v>Summe von Grüne</c:v>
                </c:pt>
              </c:strCache>
            </c:strRef>
          </c:tx>
          <c:spPr>
            <a:solidFill>
              <a:schemeClr val="accent3"/>
            </a:solidFill>
            <a:ln>
              <a:noFill/>
            </a:ln>
            <a:effectLst/>
          </c:spPr>
          <c:invertIfNegative val="0"/>
          <c:cat>
            <c:strRef>
              <c:f>Aktuell!$K$20:$K$21</c:f>
              <c:strCache>
                <c:ptCount val="1"/>
                <c:pt idx="0">
                  <c:v>01.10.2020</c:v>
                </c:pt>
              </c:strCache>
            </c:strRef>
          </c:cat>
          <c:val>
            <c:numRef>
              <c:f>Aktuell!$N$20:$N$21</c:f>
              <c:numCache>
                <c:formatCode>General</c:formatCode>
                <c:ptCount val="1"/>
                <c:pt idx="0">
                  <c:v>0.1933333333333333</c:v>
                </c:pt>
              </c:numCache>
            </c:numRef>
          </c:val>
          <c:extLst>
            <c:ext xmlns:c16="http://schemas.microsoft.com/office/drawing/2014/chart" uri="{C3380CC4-5D6E-409C-BE32-E72D297353CC}">
              <c16:uniqueId val="{00000003-4C2E-4968-893E-4CC208C5DB07}"/>
            </c:ext>
          </c:extLst>
        </c:ser>
        <c:ser>
          <c:idx val="3"/>
          <c:order val="3"/>
          <c:tx>
            <c:strRef>
              <c:f>Aktuell!$O$19</c:f>
              <c:strCache>
                <c:ptCount val="1"/>
                <c:pt idx="0">
                  <c:v>Summe von FDP</c:v>
                </c:pt>
              </c:strCache>
            </c:strRef>
          </c:tx>
          <c:spPr>
            <a:solidFill>
              <a:schemeClr val="accent4"/>
            </a:solidFill>
            <a:ln>
              <a:noFill/>
            </a:ln>
            <a:effectLst/>
          </c:spPr>
          <c:invertIfNegative val="0"/>
          <c:cat>
            <c:strRef>
              <c:f>Aktuell!$K$20:$K$21</c:f>
              <c:strCache>
                <c:ptCount val="1"/>
                <c:pt idx="0">
                  <c:v>01.10.2020</c:v>
                </c:pt>
              </c:strCache>
            </c:strRef>
          </c:cat>
          <c:val>
            <c:numRef>
              <c:f>Aktuell!$O$20:$O$21</c:f>
              <c:numCache>
                <c:formatCode>General</c:formatCode>
                <c:ptCount val="1"/>
                <c:pt idx="0">
                  <c:v>5.7777777777777782E-2</c:v>
                </c:pt>
              </c:numCache>
            </c:numRef>
          </c:val>
          <c:extLst>
            <c:ext xmlns:c16="http://schemas.microsoft.com/office/drawing/2014/chart" uri="{C3380CC4-5D6E-409C-BE32-E72D297353CC}">
              <c16:uniqueId val="{00000004-4C2E-4968-893E-4CC208C5DB07}"/>
            </c:ext>
          </c:extLst>
        </c:ser>
        <c:ser>
          <c:idx val="4"/>
          <c:order val="4"/>
          <c:tx>
            <c:strRef>
              <c:f>Aktuell!$P$19</c:f>
              <c:strCache>
                <c:ptCount val="1"/>
                <c:pt idx="0">
                  <c:v>Summe von Linke</c:v>
                </c:pt>
              </c:strCache>
            </c:strRef>
          </c:tx>
          <c:spPr>
            <a:solidFill>
              <a:schemeClr val="accent5"/>
            </a:solidFill>
            <a:ln>
              <a:noFill/>
            </a:ln>
            <a:effectLst/>
          </c:spPr>
          <c:invertIfNegative val="0"/>
          <c:cat>
            <c:strRef>
              <c:f>Aktuell!$K$20:$K$21</c:f>
              <c:strCache>
                <c:ptCount val="1"/>
                <c:pt idx="0">
                  <c:v>01.10.2020</c:v>
                </c:pt>
              </c:strCache>
            </c:strRef>
          </c:cat>
          <c:val>
            <c:numRef>
              <c:f>Aktuell!$P$20:$P$21</c:f>
              <c:numCache>
                <c:formatCode>General</c:formatCode>
                <c:ptCount val="1"/>
                <c:pt idx="0">
                  <c:v>7.7777777777777779E-2</c:v>
                </c:pt>
              </c:numCache>
            </c:numRef>
          </c:val>
          <c:extLst>
            <c:ext xmlns:c16="http://schemas.microsoft.com/office/drawing/2014/chart" uri="{C3380CC4-5D6E-409C-BE32-E72D297353CC}">
              <c16:uniqueId val="{00000005-4C2E-4968-893E-4CC208C5DB07}"/>
            </c:ext>
          </c:extLst>
        </c:ser>
        <c:ser>
          <c:idx val="5"/>
          <c:order val="5"/>
          <c:tx>
            <c:strRef>
              <c:f>Aktuell!$Q$19</c:f>
              <c:strCache>
                <c:ptCount val="1"/>
                <c:pt idx="0">
                  <c:v>Summe von AfD</c:v>
                </c:pt>
              </c:strCache>
            </c:strRef>
          </c:tx>
          <c:spPr>
            <a:solidFill>
              <a:schemeClr val="accent6"/>
            </a:solidFill>
            <a:ln>
              <a:noFill/>
            </a:ln>
            <a:effectLst/>
          </c:spPr>
          <c:invertIfNegative val="0"/>
          <c:cat>
            <c:strRef>
              <c:f>Aktuell!$K$20:$K$21</c:f>
              <c:strCache>
                <c:ptCount val="1"/>
                <c:pt idx="0">
                  <c:v>01.10.2020</c:v>
                </c:pt>
              </c:strCache>
            </c:strRef>
          </c:cat>
          <c:val>
            <c:numRef>
              <c:f>Aktuell!$Q$20:$Q$21</c:f>
              <c:numCache>
                <c:formatCode>General</c:formatCode>
                <c:ptCount val="1"/>
                <c:pt idx="0">
                  <c:v>0.10388888888888889</c:v>
                </c:pt>
              </c:numCache>
            </c:numRef>
          </c:val>
          <c:extLst>
            <c:ext xmlns:c16="http://schemas.microsoft.com/office/drawing/2014/chart" uri="{C3380CC4-5D6E-409C-BE32-E72D297353CC}">
              <c16:uniqueId val="{00000006-4C2E-4968-893E-4CC208C5DB07}"/>
            </c:ext>
          </c:extLst>
        </c:ser>
        <c:dLbls>
          <c:showLegendKey val="0"/>
          <c:showVal val="0"/>
          <c:showCatName val="0"/>
          <c:showSerName val="0"/>
          <c:showPercent val="0"/>
          <c:showBubbleSize val="0"/>
        </c:dLbls>
        <c:gapWidth val="219"/>
        <c:overlap val="-27"/>
        <c:axId val="1955254607"/>
        <c:axId val="1847108127"/>
      </c:barChart>
      <c:catAx>
        <c:axId val="1955254607"/>
        <c:scaling>
          <c:orientation val="minMax"/>
        </c:scaling>
        <c:delete val="1"/>
        <c:axPos val="b"/>
        <c:numFmt formatCode="General" sourceLinked="1"/>
        <c:majorTickMark val="none"/>
        <c:minorTickMark val="none"/>
        <c:tickLblPos val="nextTo"/>
        <c:crossAx val="1847108127"/>
        <c:crosses val="autoZero"/>
        <c:auto val="1"/>
        <c:lblAlgn val="ctr"/>
        <c:lblOffset val="100"/>
        <c:noMultiLvlLbl val="0"/>
      </c:catAx>
      <c:valAx>
        <c:axId val="1847108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95525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[Sonntagsfrage.xlsx]Sitze!PivotTable6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6527777777777778"/>
          <c:y val="0.10416666666666667"/>
          <c:w val="0.50277777777777777"/>
          <c:h val="0.83796296296296291"/>
        </c:manualLayout>
      </c:layout>
      <c:doughnutChart>
        <c:varyColors val="1"/>
        <c:ser>
          <c:idx val="0"/>
          <c:order val="0"/>
          <c:tx>
            <c:strRef>
              <c:f>Sitze!$C$20</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9B-4CCA-A3EE-394B37F7B6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9B-4CCA-A3EE-394B37F7B6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A9B-4CCA-A3EE-394B37F7B6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A9B-4CCA-A3EE-394B37F7B6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A9B-4CCA-A3EE-394B37F7B6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A9B-4CCA-A3EE-394B37F7B6B9}"/>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Sitze!$B$21:$B$26</c:f>
              <c:strCache>
                <c:ptCount val="6"/>
                <c:pt idx="0">
                  <c:v>Summe von CDU/CSU</c:v>
                </c:pt>
                <c:pt idx="1">
                  <c:v>Summe von SPD</c:v>
                </c:pt>
                <c:pt idx="2">
                  <c:v>Summe von Grüne</c:v>
                </c:pt>
                <c:pt idx="3">
                  <c:v>Summe von FDP</c:v>
                </c:pt>
                <c:pt idx="4">
                  <c:v>Summe von Linke</c:v>
                </c:pt>
                <c:pt idx="5">
                  <c:v>Summe von AfD</c:v>
                </c:pt>
              </c:strCache>
            </c:strRef>
          </c:cat>
          <c:val>
            <c:numRef>
              <c:f>Sitze!$C$21:$C$26</c:f>
              <c:numCache>
                <c:formatCode>0</c:formatCode>
                <c:ptCount val="6"/>
                <c:pt idx="0">
                  <c:v>225.52740129640537</c:v>
                </c:pt>
                <c:pt idx="1">
                  <c:v>97.96346493812608</c:v>
                </c:pt>
                <c:pt idx="2">
                  <c:v>122.6305244549204</c:v>
                </c:pt>
                <c:pt idx="3">
                  <c:v>36.648202710665878</c:v>
                </c:pt>
                <c:pt idx="4">
                  <c:v>49.334119033588678</c:v>
                </c:pt>
                <c:pt idx="5">
                  <c:v>65.896287566293452</c:v>
                </c:pt>
              </c:numCache>
            </c:numRef>
          </c:val>
          <c:extLst>
            <c:ext xmlns:c16="http://schemas.microsoft.com/office/drawing/2014/chart" uri="{C3380CC4-5D6E-409C-BE32-E72D297353CC}">
              <c16:uniqueId val="{00000000-192C-4F7D-A4BF-4B6F9C15BC0C}"/>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[Sonntagsfrage.xlsx]Groko!PivotTable6</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Groko!$C$28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02-444D-8B9A-4E62E0BE51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02-444D-8B9A-4E62E0BE5119}"/>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EC02-444D-8B9A-4E62E0BE5119}"/>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EC02-444D-8B9A-4E62E0BE5119}"/>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EC02-444D-8B9A-4E62E0BE5119}"/>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EC02-444D-8B9A-4E62E0BE5119}"/>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Groko!$B$29:$B$34</c:f>
              <c:strCache>
                <c:ptCount val="6"/>
                <c:pt idx="0">
                  <c:v>Summe von CDU/CSU</c:v>
                </c:pt>
                <c:pt idx="1">
                  <c:v>Summe von SPD</c:v>
                </c:pt>
                <c:pt idx="2">
                  <c:v>Summe von Grüne</c:v>
                </c:pt>
                <c:pt idx="3">
                  <c:v>Summe von FDP</c:v>
                </c:pt>
                <c:pt idx="4">
                  <c:v>Summe von Linke</c:v>
                </c:pt>
                <c:pt idx="5">
                  <c:v>Summe von AfD</c:v>
                </c:pt>
              </c:strCache>
            </c:strRef>
          </c:cat>
          <c:val>
            <c:numRef>
              <c:f>Groko!$C$29:$C$34</c:f>
              <c:numCache>
                <c:formatCode>0</c:formatCode>
                <c:ptCount val="6"/>
                <c:pt idx="0">
                  <c:v>225.52740129640537</c:v>
                </c:pt>
                <c:pt idx="1">
                  <c:v>97.96346493812608</c:v>
                </c:pt>
                <c:pt idx="2">
                  <c:v>122.6305244549204</c:v>
                </c:pt>
                <c:pt idx="3">
                  <c:v>36.648202710665878</c:v>
                </c:pt>
                <c:pt idx="4">
                  <c:v>49.334119033588678</c:v>
                </c:pt>
                <c:pt idx="5">
                  <c:v>65.896287566293452</c:v>
                </c:pt>
              </c:numCache>
            </c:numRef>
          </c:val>
          <c:extLst>
            <c:ext xmlns:c16="http://schemas.microsoft.com/office/drawing/2014/chart" uri="{C3380CC4-5D6E-409C-BE32-E72D297353CC}">
              <c16:uniqueId val="{0000000C-EC02-444D-8B9A-4E62E0BE5119}"/>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[Sonntagsfrage.xlsx]SG!PivotTable6</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s>
    <c:plotArea>
      <c:layout>
        <c:manualLayout>
          <c:layoutTarget val="inner"/>
          <c:xMode val="edge"/>
          <c:yMode val="edge"/>
          <c:x val="0.26527777777777778"/>
          <c:y val="0"/>
          <c:w val="0.60097262571420451"/>
          <c:h val="1"/>
        </c:manualLayout>
      </c:layout>
      <c:doughnutChart>
        <c:varyColors val="1"/>
        <c:ser>
          <c:idx val="0"/>
          <c:order val="0"/>
          <c:tx>
            <c:strRef>
              <c:f>SG!$C$28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70-4FED-9B7B-579B3854C36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270-4FED-9B7B-579B3854C36F}"/>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4270-4FED-9B7B-579B3854C36F}"/>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4270-4FED-9B7B-579B3854C36F}"/>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4270-4FED-9B7B-579B3854C36F}"/>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4270-4FED-9B7B-579B3854C36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SG!$B$29:$B$34</c:f>
              <c:strCache>
                <c:ptCount val="6"/>
                <c:pt idx="0">
                  <c:v>Summe von CDU/CSU</c:v>
                </c:pt>
                <c:pt idx="1">
                  <c:v>Summe von Grüne</c:v>
                </c:pt>
                <c:pt idx="2">
                  <c:v>Summe von SPD</c:v>
                </c:pt>
                <c:pt idx="3">
                  <c:v>Summe von FDP</c:v>
                </c:pt>
                <c:pt idx="4">
                  <c:v>Summe von Linke</c:v>
                </c:pt>
                <c:pt idx="5">
                  <c:v>Summe von AfD</c:v>
                </c:pt>
              </c:strCache>
            </c:strRef>
          </c:cat>
          <c:val>
            <c:numRef>
              <c:f>SG!$C$29:$C$34</c:f>
              <c:numCache>
                <c:formatCode>0</c:formatCode>
                <c:ptCount val="6"/>
                <c:pt idx="0">
                  <c:v>225.52740129640537</c:v>
                </c:pt>
                <c:pt idx="1">
                  <c:v>122.6305244549204</c:v>
                </c:pt>
                <c:pt idx="2">
                  <c:v>97.96346493812608</c:v>
                </c:pt>
                <c:pt idx="3">
                  <c:v>36.648202710665878</c:v>
                </c:pt>
                <c:pt idx="4">
                  <c:v>49.334119033588678</c:v>
                </c:pt>
                <c:pt idx="5">
                  <c:v>65.896287566293452</c:v>
                </c:pt>
              </c:numCache>
            </c:numRef>
          </c:val>
          <c:extLst>
            <c:ext xmlns:c16="http://schemas.microsoft.com/office/drawing/2014/chart" uri="{C3380CC4-5D6E-409C-BE32-E72D297353CC}">
              <c16:uniqueId val="{0000000C-4270-4FED-9B7B-579B3854C36F}"/>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[Sonntagsfrage.xlsx]Schwarz-Gelb!PivotTable6</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'Schwarz-Gelb'!$C$28</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2A-4520-AEB9-527AE860E9C8}"/>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C2A-4520-AEB9-527AE860E9C8}"/>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AC2A-4520-AEB9-527AE860E9C8}"/>
              </c:ext>
            </c:extLst>
          </c:dPt>
          <c:dPt>
            <c:idx val="3"/>
            <c:bubble3D val="0"/>
            <c:spPr>
              <a:solidFill>
                <a:schemeClr val="bg1"/>
              </a:solidFill>
              <a:ln w="19050">
                <a:solidFill>
                  <a:schemeClr val="lt1"/>
                </a:solidFill>
              </a:ln>
              <a:effectLst/>
            </c:spPr>
            <c:extLst>
              <c:ext xmlns:c16="http://schemas.microsoft.com/office/drawing/2014/chart" uri="{C3380CC4-5D6E-409C-BE32-E72D297353CC}">
                <c16:uniqueId val="{00000007-AC2A-4520-AEB9-527AE860E9C8}"/>
              </c:ext>
            </c:extLst>
          </c:dPt>
          <c:dPt>
            <c:idx val="4"/>
            <c:bubble3D val="0"/>
            <c:spPr>
              <a:solidFill>
                <a:schemeClr val="bg1"/>
              </a:solidFill>
              <a:ln w="19050">
                <a:solidFill>
                  <a:schemeClr val="lt1"/>
                </a:solidFill>
              </a:ln>
              <a:effectLst/>
            </c:spPr>
            <c:extLst>
              <c:ext xmlns:c16="http://schemas.microsoft.com/office/drawing/2014/chart" uri="{C3380CC4-5D6E-409C-BE32-E72D297353CC}">
                <c16:uniqueId val="{00000009-AC2A-4520-AEB9-527AE860E9C8}"/>
              </c:ext>
            </c:extLst>
          </c:dPt>
          <c:dPt>
            <c:idx val="5"/>
            <c:bubble3D val="0"/>
            <c:spPr>
              <a:solidFill>
                <a:schemeClr val="bg1"/>
              </a:solidFill>
              <a:ln w="19050">
                <a:solidFill>
                  <a:schemeClr val="lt1"/>
                </a:solidFill>
              </a:ln>
              <a:effectLst/>
            </c:spPr>
            <c:extLst>
              <c:ext xmlns:c16="http://schemas.microsoft.com/office/drawing/2014/chart" uri="{C3380CC4-5D6E-409C-BE32-E72D297353CC}">
                <c16:uniqueId val="{0000000B-AC2A-4520-AEB9-527AE860E9C8}"/>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'Schwarz-Gelb'!$B$29:$B$34</c:f>
              <c:strCache>
                <c:ptCount val="6"/>
                <c:pt idx="0">
                  <c:v>Summe von CDU/CSU</c:v>
                </c:pt>
                <c:pt idx="1">
                  <c:v>Summe von FDP</c:v>
                </c:pt>
                <c:pt idx="2">
                  <c:v>Summe von Grüne</c:v>
                </c:pt>
                <c:pt idx="3">
                  <c:v>Summe von SPD</c:v>
                </c:pt>
                <c:pt idx="4">
                  <c:v>Summe von Linke</c:v>
                </c:pt>
                <c:pt idx="5">
                  <c:v>Summe von AfD</c:v>
                </c:pt>
              </c:strCache>
            </c:strRef>
          </c:cat>
          <c:val>
            <c:numRef>
              <c:f>'Schwarz-Gelb'!$C$29:$C$34</c:f>
              <c:numCache>
                <c:formatCode>0</c:formatCode>
                <c:ptCount val="6"/>
                <c:pt idx="0">
                  <c:v>225.52740129640537</c:v>
                </c:pt>
                <c:pt idx="1">
                  <c:v>36.648202710665878</c:v>
                </c:pt>
                <c:pt idx="2">
                  <c:v>122.6305244549204</c:v>
                </c:pt>
                <c:pt idx="3">
                  <c:v>97.96346493812608</c:v>
                </c:pt>
                <c:pt idx="4">
                  <c:v>49.334119033588678</c:v>
                </c:pt>
                <c:pt idx="5">
                  <c:v>65.896287566293452</c:v>
                </c:pt>
              </c:numCache>
            </c:numRef>
          </c:val>
          <c:extLst>
            <c:ext xmlns:c16="http://schemas.microsoft.com/office/drawing/2014/chart" uri="{C3380CC4-5D6E-409C-BE32-E72D297353CC}">
              <c16:uniqueId val="{0000000C-AC2A-4520-AEB9-527AE860E9C8}"/>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[Sonntagsfrage.xlsx]Ampel!PivotTable6</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27777777777778"/>
          <c:y val="0"/>
          <c:w val="0.60097262571420451"/>
          <c:h val="1"/>
        </c:manualLayout>
      </c:layout>
      <c:doughnutChart>
        <c:varyColors val="1"/>
        <c:ser>
          <c:idx val="0"/>
          <c:order val="0"/>
          <c:tx>
            <c:strRef>
              <c:f>Ampel!$C$28</c:f>
              <c:strCache>
                <c:ptCount val="1"/>
                <c:pt idx="0">
                  <c:v>Ergebnis</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C48B-4648-A985-2C9C0E9238EF}"/>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C48B-4648-A985-2C9C0E9238EF}"/>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C48B-4648-A985-2C9C0E9238EF}"/>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C48B-4648-A985-2C9C0E9238EF}"/>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C48B-4648-A985-2C9C0E9238EF}"/>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C48B-4648-A985-2C9C0E9238E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Ampel!$B$29:$B$34</c:f>
              <c:strCache>
                <c:ptCount val="6"/>
                <c:pt idx="0">
                  <c:v>Summe von SPD</c:v>
                </c:pt>
                <c:pt idx="1">
                  <c:v>Summe von FDP</c:v>
                </c:pt>
                <c:pt idx="2">
                  <c:v>Summe von Grüne</c:v>
                </c:pt>
                <c:pt idx="3">
                  <c:v>Summe von CDU/CSU</c:v>
                </c:pt>
                <c:pt idx="4">
                  <c:v>Summe von Linke</c:v>
                </c:pt>
                <c:pt idx="5">
                  <c:v>Summe von AfD</c:v>
                </c:pt>
              </c:strCache>
            </c:strRef>
          </c:cat>
          <c:val>
            <c:numRef>
              <c:f>Ampel!$C$29:$C$34</c:f>
              <c:numCache>
                <c:formatCode>0</c:formatCode>
                <c:ptCount val="6"/>
                <c:pt idx="0">
                  <c:v>97.96346493812608</c:v>
                </c:pt>
                <c:pt idx="1">
                  <c:v>36.648202710665878</c:v>
                </c:pt>
                <c:pt idx="2">
                  <c:v>122.6305244549204</c:v>
                </c:pt>
                <c:pt idx="3">
                  <c:v>225.52740129640537</c:v>
                </c:pt>
                <c:pt idx="4">
                  <c:v>49.334119033588678</c:v>
                </c:pt>
                <c:pt idx="5">
                  <c:v>65.896287566293452</c:v>
                </c:pt>
              </c:numCache>
            </c:numRef>
          </c:val>
          <c:extLst>
            <c:ext xmlns:c16="http://schemas.microsoft.com/office/drawing/2014/chart" uri="{C3380CC4-5D6E-409C-BE32-E72D297353CC}">
              <c16:uniqueId val="{0000000C-C48B-4648-A985-2C9C0E9238EF}"/>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[Sonntagsfrage.xlsx]RRG!PivotTable6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0000"/>
          </a:solidFill>
          <a:ln w="19050">
            <a:solidFill>
              <a:schemeClr val="lt1"/>
            </a:solidFill>
          </a:ln>
          <a:effectLst/>
        </c:spPr>
      </c:pivotFmt>
      <c:pivotFmt>
        <c:idx val="34"/>
        <c:spPr>
          <a:solidFill>
            <a:srgbClr val="FFC000"/>
          </a:solidFill>
          <a:ln w="19050">
            <a:solidFill>
              <a:schemeClr val="lt1"/>
            </a:solidFill>
          </a:ln>
          <a:effectLst/>
        </c:spPr>
      </c:pivotFmt>
      <c:pivotFmt>
        <c:idx val="35"/>
        <c:spPr>
          <a:solidFill>
            <a:srgbClr val="00B050"/>
          </a:solidFill>
          <a:ln w="19050">
            <a:solidFill>
              <a:schemeClr val="lt1"/>
            </a:solidFill>
          </a:ln>
          <a:effectLst/>
        </c:spPr>
      </c:pivotFmt>
      <c:pivotFmt>
        <c:idx val="36"/>
        <c:spPr>
          <a:solidFill>
            <a:sysClr val="window" lastClr="FFFFFF"/>
          </a:solidFill>
          <a:ln w="19050">
            <a:solidFill>
              <a:schemeClr val="lt1"/>
            </a:solidFill>
          </a:ln>
          <a:effectLst/>
        </c:spPr>
      </c:pivotFmt>
      <c:pivotFmt>
        <c:idx val="37"/>
        <c:spPr>
          <a:solidFill>
            <a:sysClr val="window" lastClr="FFFFFF"/>
          </a:solidFill>
          <a:ln w="19050">
            <a:solidFill>
              <a:schemeClr val="lt1"/>
            </a:solidFill>
          </a:ln>
          <a:effectLst/>
        </c:spPr>
      </c:pivotFmt>
      <c:pivotFmt>
        <c:idx val="38"/>
        <c:spPr>
          <a:solidFill>
            <a:sysClr val="window" lastClr="FFFFFF"/>
          </a:solidFill>
          <a:ln w="19050">
            <a:solidFill>
              <a:schemeClr val="lt1"/>
            </a:solidFill>
          </a:ln>
          <a:effectLst/>
        </c:spPr>
      </c:pivotFmt>
      <c:pivotFmt>
        <c:idx val="39"/>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FF0000"/>
          </a:solidFill>
          <a:ln w="19050">
            <a:solidFill>
              <a:schemeClr val="lt1"/>
            </a:solidFill>
          </a:ln>
          <a:effectLst/>
        </c:spPr>
      </c:pivotFmt>
      <c:pivotFmt>
        <c:idx val="41"/>
        <c:spPr>
          <a:solidFill>
            <a:sysClr val="window" lastClr="FFFFFF"/>
          </a:solidFill>
          <a:ln w="19050">
            <a:solidFill>
              <a:schemeClr val="lt1"/>
            </a:solidFill>
          </a:ln>
          <a:effectLst/>
        </c:spPr>
      </c:pivotFmt>
      <c:pivotFmt>
        <c:idx val="42"/>
        <c:spPr>
          <a:solidFill>
            <a:srgbClr val="00B050"/>
          </a:solidFill>
          <a:ln w="19050">
            <a:solidFill>
              <a:schemeClr val="lt1"/>
            </a:solidFill>
          </a:ln>
          <a:effectLst/>
        </c:spPr>
      </c:pivotFmt>
      <c:pivotFmt>
        <c:idx val="43"/>
        <c:spPr>
          <a:solidFill>
            <a:sysClr val="window" lastClr="FFFFFF"/>
          </a:solidFill>
          <a:ln w="19050">
            <a:solidFill>
              <a:schemeClr val="lt1"/>
            </a:solidFill>
          </a:ln>
          <a:effectLst/>
        </c:spPr>
      </c:pivotFmt>
      <c:pivotFmt>
        <c:idx val="44"/>
        <c:spPr>
          <a:solidFill>
            <a:srgbClr val="FF0066"/>
          </a:solidFill>
          <a:ln w="19050">
            <a:solidFill>
              <a:schemeClr val="lt1"/>
            </a:solidFill>
          </a:ln>
          <a:effectLst/>
        </c:spPr>
      </c:pivotFmt>
      <c:pivotFmt>
        <c:idx val="45"/>
        <c:spPr>
          <a:solidFill>
            <a:sysClr val="window" lastClr="FFFFFF"/>
          </a:solidFill>
          <a:ln w="19050">
            <a:solidFill>
              <a:schemeClr val="lt1"/>
            </a:solidFill>
          </a:ln>
          <a:effectLst/>
        </c:spPr>
      </c:pivotFmt>
    </c:pivotFmts>
    <c:plotArea>
      <c:layout>
        <c:manualLayout>
          <c:layoutTarget val="inner"/>
          <c:xMode val="edge"/>
          <c:yMode val="edge"/>
          <c:x val="0.26527777777777778"/>
          <c:y val="0"/>
          <c:w val="0.60097262571420451"/>
          <c:h val="1"/>
        </c:manualLayout>
      </c:layout>
      <c:doughnutChart>
        <c:varyColors val="1"/>
        <c:ser>
          <c:idx val="0"/>
          <c:order val="0"/>
          <c:tx>
            <c:strRef>
              <c:f>RRG!$C$28</c:f>
              <c:strCache>
                <c:ptCount val="1"/>
                <c:pt idx="0">
                  <c:v>Ergebnis</c:v>
                </c:pt>
              </c:strCache>
            </c:strRef>
          </c:tx>
          <c:spPr>
            <a:solidFill>
              <a:sysClr val="window" lastClr="FFFFFF"/>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7AC8-4F54-9D5A-3A0C636E468C}"/>
              </c:ext>
            </c:extLst>
          </c:dPt>
          <c:dPt>
            <c:idx val="1"/>
            <c:bubble3D val="0"/>
            <c:spPr>
              <a:solidFill>
                <a:srgbClr val="FF0066"/>
              </a:solidFill>
              <a:ln w="19050">
                <a:solidFill>
                  <a:schemeClr val="lt1"/>
                </a:solidFill>
              </a:ln>
              <a:effectLst/>
            </c:spPr>
            <c:extLst>
              <c:ext xmlns:c16="http://schemas.microsoft.com/office/drawing/2014/chart" uri="{C3380CC4-5D6E-409C-BE32-E72D297353CC}">
                <c16:uniqueId val="{00000003-7AC8-4F54-9D5A-3A0C636E468C}"/>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7AC8-4F54-9D5A-3A0C636E468C}"/>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7AC8-4F54-9D5A-3A0C636E468C}"/>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7AC8-4F54-9D5A-3A0C636E468C}"/>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7AC8-4F54-9D5A-3A0C636E468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RRG!$B$29:$B$34</c:f>
              <c:strCache>
                <c:ptCount val="6"/>
                <c:pt idx="0">
                  <c:v>Summe von SPD</c:v>
                </c:pt>
                <c:pt idx="1">
                  <c:v>Summe von Linke</c:v>
                </c:pt>
                <c:pt idx="2">
                  <c:v>Summe von Grüne</c:v>
                </c:pt>
                <c:pt idx="3">
                  <c:v>Summe von FDP</c:v>
                </c:pt>
                <c:pt idx="4">
                  <c:v>Summe von CDU/CSU</c:v>
                </c:pt>
                <c:pt idx="5">
                  <c:v>Summe von AfD</c:v>
                </c:pt>
              </c:strCache>
            </c:strRef>
          </c:cat>
          <c:val>
            <c:numRef>
              <c:f>RRG!$C$29:$C$34</c:f>
              <c:numCache>
                <c:formatCode>0</c:formatCode>
                <c:ptCount val="6"/>
                <c:pt idx="0">
                  <c:v>97.96346493812608</c:v>
                </c:pt>
                <c:pt idx="1">
                  <c:v>49.334119033588678</c:v>
                </c:pt>
                <c:pt idx="2">
                  <c:v>122.6305244549204</c:v>
                </c:pt>
                <c:pt idx="3">
                  <c:v>36.648202710665878</c:v>
                </c:pt>
                <c:pt idx="4">
                  <c:v>225.52740129640537</c:v>
                </c:pt>
                <c:pt idx="5">
                  <c:v>65.896287566293452</c:v>
                </c:pt>
              </c:numCache>
            </c:numRef>
          </c:val>
          <c:extLst>
            <c:ext xmlns:c16="http://schemas.microsoft.com/office/drawing/2014/chart" uri="{C3380CC4-5D6E-409C-BE32-E72D297353CC}">
              <c16:uniqueId val="{0000000C-7AC8-4F54-9D5A-3A0C636E468C}"/>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[Sonntagsfrage.xlsx]Jamaika!PivotTable6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chemeClr val="bg1"/>
          </a:solidFill>
          <a:ln w="19050">
            <a:solidFill>
              <a:schemeClr val="lt1"/>
            </a:solidFill>
          </a:ln>
          <a:effectLst/>
        </c:spPr>
      </c:pivotFmt>
      <c:pivotFmt>
        <c:idx val="7"/>
        <c:spPr>
          <a:solidFill>
            <a:schemeClr val="bg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bg1"/>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bg1"/>
          </a:solidFill>
          <a:ln w="19050">
            <a:solidFill>
              <a:schemeClr val="lt1"/>
            </a:solidFill>
          </a:ln>
          <a:effectLst/>
        </c:spPr>
      </c:pivotFmt>
      <c:pivotFmt>
        <c:idx val="13"/>
        <c:spPr>
          <a:solidFill>
            <a:schemeClr val="bg1"/>
          </a:solidFill>
          <a:ln w="19050">
            <a:solidFill>
              <a:schemeClr val="lt1"/>
            </a:solidFill>
          </a:ln>
          <a:effectLst/>
        </c:spPr>
      </c:pivotFmt>
      <c:pivotFmt>
        <c:idx val="14"/>
        <c:spPr>
          <a:solidFill>
            <a:schemeClr val="bg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bg1"/>
          </a:solidFill>
          <a:ln w="19050">
            <a:solidFill>
              <a:schemeClr val="lt1"/>
            </a:solidFill>
          </a:ln>
          <a:effectLst/>
        </c:spPr>
      </c:pivotFmt>
      <c:pivotFmt>
        <c:idx val="19"/>
        <c:spPr>
          <a:solidFill>
            <a:schemeClr val="bg1"/>
          </a:solidFill>
          <a:ln w="19050">
            <a:solidFill>
              <a:schemeClr val="lt1"/>
            </a:solidFill>
          </a:ln>
          <a:effectLst/>
        </c:spPr>
      </c:pivotFmt>
      <c:pivotFmt>
        <c:idx val="20"/>
        <c:spPr>
          <a:solidFill>
            <a:srgbClr val="FFC000"/>
          </a:solidFill>
          <a:ln w="19050">
            <a:solidFill>
              <a:schemeClr val="lt1"/>
            </a:solidFill>
          </a:ln>
          <a:effectLst/>
        </c:spPr>
      </c:pivotFmt>
      <c:pivotFmt>
        <c:idx val="21"/>
        <c:spPr>
          <a:solidFill>
            <a:schemeClr val="bg1"/>
          </a:solidFill>
          <a:ln w="19050">
            <a:solidFill>
              <a:schemeClr val="lt1"/>
            </a:solidFill>
          </a:ln>
          <a:effectLst/>
        </c:spPr>
      </c:pivotFmt>
      <c:pivotFmt>
        <c:idx val="22"/>
        <c:spPr>
          <a:solidFill>
            <a:schemeClr val="bg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ysClr val="window" lastClr="FFFFFF"/>
          </a:solidFill>
          <a:ln w="19050">
            <a:solidFill>
              <a:schemeClr val="lt1"/>
            </a:solidFill>
          </a:ln>
          <a:effectLst/>
        </c:spPr>
      </c:pivotFmt>
      <c:pivotFmt>
        <c:idx val="25"/>
        <c:spPr>
          <a:solidFill>
            <a:srgbClr val="FFC000"/>
          </a:solidFill>
          <a:ln w="19050">
            <a:solidFill>
              <a:schemeClr val="lt1"/>
            </a:solidFill>
          </a:ln>
          <a:effectLst/>
        </c:spPr>
      </c:pivotFmt>
      <c:pivotFmt>
        <c:idx val="26"/>
        <c:spPr>
          <a:solidFill>
            <a:srgbClr val="00B050"/>
          </a:solidFill>
          <a:ln w="19050">
            <a:solidFill>
              <a:schemeClr val="lt1"/>
            </a:solidFill>
          </a:ln>
          <a:effectLst/>
        </c:spPr>
      </c:pivotFmt>
      <c:pivotFmt>
        <c:idx val="27"/>
        <c:spPr>
          <a:solidFill>
            <a:srgbClr val="FF0000"/>
          </a:solidFill>
          <a:ln w="19050">
            <a:solidFill>
              <a:schemeClr val="lt1"/>
            </a:solidFill>
          </a:ln>
          <a:effectLst/>
        </c:spPr>
      </c:pivotFmt>
      <c:pivotFmt>
        <c:idx val="28"/>
        <c:spPr>
          <a:solidFill>
            <a:sysClr val="window" lastClr="FFFFFF"/>
          </a:solidFill>
          <a:ln w="19050">
            <a:solidFill>
              <a:schemeClr val="lt1"/>
            </a:solidFill>
          </a:ln>
          <a:effectLst/>
        </c:spPr>
      </c:pivotFmt>
      <c:pivotFmt>
        <c:idx val="29"/>
        <c:spPr>
          <a:solidFill>
            <a:sysClr val="window" lastClr="FFFFFF"/>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ysClr val="window" lastClr="FFFFFF"/>
          </a:solidFill>
          <a:ln w="19050">
            <a:solidFill>
              <a:schemeClr val="lt1"/>
            </a:solidFill>
          </a:ln>
          <a:effectLst/>
        </c:spPr>
      </c:pivotFmt>
      <c:pivotFmt>
        <c:idx val="34"/>
        <c:spPr>
          <a:solidFill>
            <a:srgbClr val="FFC000"/>
          </a:solidFill>
          <a:ln w="19050">
            <a:solidFill>
              <a:schemeClr val="lt1"/>
            </a:solidFill>
          </a:ln>
          <a:effectLst/>
        </c:spPr>
      </c:pivotFmt>
      <c:pivotFmt>
        <c:idx val="35"/>
        <c:spPr>
          <a:solidFill>
            <a:srgbClr val="00B050"/>
          </a:solidFill>
          <a:ln w="19050">
            <a:solidFill>
              <a:schemeClr val="lt1"/>
            </a:solidFill>
          </a:ln>
          <a:effectLst/>
        </c:spPr>
      </c:pivotFmt>
      <c:pivotFmt>
        <c:idx val="36"/>
        <c:spPr>
          <a:solidFill>
            <a:schemeClr val="tx1"/>
          </a:solidFill>
          <a:ln w="19050">
            <a:solidFill>
              <a:schemeClr val="lt1"/>
            </a:solidFill>
          </a:ln>
          <a:effectLst/>
        </c:spPr>
      </c:pivotFmt>
      <c:pivotFmt>
        <c:idx val="37"/>
        <c:spPr>
          <a:solidFill>
            <a:sysClr val="window" lastClr="FFFFFF"/>
          </a:solidFill>
          <a:ln w="19050">
            <a:solidFill>
              <a:schemeClr val="lt1"/>
            </a:solidFill>
          </a:ln>
          <a:effectLst/>
        </c:spPr>
      </c:pivotFmt>
      <c:pivotFmt>
        <c:idx val="38"/>
        <c:spPr>
          <a:solidFill>
            <a:sysClr val="window" lastClr="FFFFFF"/>
          </a:solidFill>
          <a:ln w="19050">
            <a:solidFill>
              <a:schemeClr val="lt1"/>
            </a:solidFill>
          </a:ln>
          <a:effectLst/>
        </c:spPr>
      </c:pivotFmt>
      <c:pivotFmt>
        <c:idx val="39"/>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27777777777778"/>
          <c:y val="0"/>
          <c:w val="0.60097262571420451"/>
          <c:h val="1"/>
        </c:manualLayout>
      </c:layout>
      <c:doughnutChart>
        <c:varyColors val="1"/>
        <c:ser>
          <c:idx val="0"/>
          <c:order val="0"/>
          <c:tx>
            <c:strRef>
              <c:f>Jamaika!$C$28</c:f>
              <c:strCache>
                <c:ptCount val="1"/>
                <c:pt idx="0">
                  <c:v>Ergebnis</c:v>
                </c:pt>
              </c:strCache>
            </c:strRef>
          </c:tx>
          <c:spPr>
            <a:solidFill>
              <a:sysClr val="window" lastClr="FFFFFF"/>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515A-4068-98E8-254C8A9ECC51}"/>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515A-4068-98E8-254C8A9ECC51}"/>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515A-4068-98E8-254C8A9ECC51}"/>
              </c:ext>
            </c:extLst>
          </c:dPt>
          <c:dPt>
            <c:idx val="3"/>
            <c:bubble3D val="0"/>
            <c:spPr>
              <a:solidFill>
                <a:sysClr val="window" lastClr="FFFFFF"/>
              </a:solidFill>
              <a:ln w="19050">
                <a:solidFill>
                  <a:schemeClr val="lt1"/>
                </a:solidFill>
              </a:ln>
              <a:effectLst/>
            </c:spPr>
            <c:extLst>
              <c:ext xmlns:c16="http://schemas.microsoft.com/office/drawing/2014/chart" uri="{C3380CC4-5D6E-409C-BE32-E72D297353CC}">
                <c16:uniqueId val="{00000007-515A-4068-98E8-254C8A9ECC51}"/>
              </c:ext>
            </c:extLst>
          </c:dPt>
          <c:dPt>
            <c:idx val="4"/>
            <c:bubble3D val="0"/>
            <c:spPr>
              <a:solidFill>
                <a:sysClr val="window" lastClr="FFFFFF"/>
              </a:solidFill>
              <a:ln w="19050">
                <a:solidFill>
                  <a:schemeClr val="lt1"/>
                </a:solidFill>
              </a:ln>
              <a:effectLst/>
            </c:spPr>
            <c:extLst>
              <c:ext xmlns:c16="http://schemas.microsoft.com/office/drawing/2014/chart" uri="{C3380CC4-5D6E-409C-BE32-E72D297353CC}">
                <c16:uniqueId val="{00000009-515A-4068-98E8-254C8A9ECC51}"/>
              </c:ext>
            </c:extLst>
          </c:dPt>
          <c:dPt>
            <c:idx val="5"/>
            <c:bubble3D val="0"/>
            <c:spPr>
              <a:solidFill>
                <a:sysClr val="window" lastClr="FFFFFF"/>
              </a:solidFill>
              <a:ln w="19050">
                <a:solidFill>
                  <a:schemeClr val="lt1"/>
                </a:solidFill>
              </a:ln>
              <a:effectLst/>
            </c:spPr>
            <c:extLst>
              <c:ext xmlns:c16="http://schemas.microsoft.com/office/drawing/2014/chart" uri="{C3380CC4-5D6E-409C-BE32-E72D297353CC}">
                <c16:uniqueId val="{0000000B-515A-4068-98E8-254C8A9ECC51}"/>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Jamaika!$B$29:$B$34</c:f>
              <c:strCache>
                <c:ptCount val="6"/>
                <c:pt idx="0">
                  <c:v>Summe von CDU/CSU</c:v>
                </c:pt>
                <c:pt idx="1">
                  <c:v>Summe von FDP</c:v>
                </c:pt>
                <c:pt idx="2">
                  <c:v>Summe von Grüne</c:v>
                </c:pt>
                <c:pt idx="3">
                  <c:v>Summe von SPD</c:v>
                </c:pt>
                <c:pt idx="4">
                  <c:v>Summe von Linke</c:v>
                </c:pt>
                <c:pt idx="5">
                  <c:v>Summe von AfD</c:v>
                </c:pt>
              </c:strCache>
            </c:strRef>
          </c:cat>
          <c:val>
            <c:numRef>
              <c:f>Jamaika!$C$29:$C$34</c:f>
              <c:numCache>
                <c:formatCode>0</c:formatCode>
                <c:ptCount val="6"/>
                <c:pt idx="0">
                  <c:v>225.52740129640537</c:v>
                </c:pt>
                <c:pt idx="1">
                  <c:v>36.648202710665878</c:v>
                </c:pt>
                <c:pt idx="2">
                  <c:v>122.6305244549204</c:v>
                </c:pt>
                <c:pt idx="3">
                  <c:v>97.96346493812608</c:v>
                </c:pt>
                <c:pt idx="4">
                  <c:v>49.334119033588678</c:v>
                </c:pt>
                <c:pt idx="5">
                  <c:v>65.896287566293452</c:v>
                </c:pt>
              </c:numCache>
            </c:numRef>
          </c:val>
          <c:extLst>
            <c:ext xmlns:c16="http://schemas.microsoft.com/office/drawing/2014/chart" uri="{C3380CC4-5D6E-409C-BE32-E72D297353CC}">
              <c16:uniqueId val="{0000000C-515A-4068-98E8-254C8A9ECC51}"/>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8740157499999996" l="0.7" r="0.7" t="0.78740157499999996" header="0.3" footer="0.3"/>
    <c:pageSetup paperSize="9" orientation="landscape" horizontalDpi="0" verticalDpi="0"/>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emf"/><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275570</xdr:colOff>
      <xdr:row>8</xdr:row>
      <xdr:rowOff>1255</xdr:rowOff>
    </xdr:from>
    <xdr:to>
      <xdr:col>12</xdr:col>
      <xdr:colOff>628618</xdr:colOff>
      <xdr:row>27</xdr:row>
      <xdr:rowOff>157662</xdr:rowOff>
    </xdr:to>
    <xdr:grpSp>
      <xdr:nvGrpSpPr>
        <xdr:cNvPr id="23" name="Gruppieren 22">
          <a:extLst>
            <a:ext uri="{FF2B5EF4-FFF2-40B4-BE49-F238E27FC236}">
              <a16:creationId xmlns:a16="http://schemas.microsoft.com/office/drawing/2014/main" id="{E40C6C5F-9916-463D-BEBA-1ECBCF8FBF83}"/>
            </a:ext>
          </a:extLst>
        </xdr:cNvPr>
        <xdr:cNvGrpSpPr/>
      </xdr:nvGrpSpPr>
      <xdr:grpSpPr>
        <a:xfrm>
          <a:off x="275570" y="1487155"/>
          <a:ext cx="10030448" cy="3655257"/>
          <a:chOff x="306412" y="1011917"/>
          <a:chExt cx="10027460" cy="3710272"/>
        </a:xfrm>
      </xdr:grpSpPr>
      <xdr:grpSp>
        <xdr:nvGrpSpPr>
          <xdr:cNvPr id="22" name="Gruppieren 21">
            <a:extLst>
              <a:ext uri="{FF2B5EF4-FFF2-40B4-BE49-F238E27FC236}">
                <a16:creationId xmlns:a16="http://schemas.microsoft.com/office/drawing/2014/main" id="{3466C2C1-6220-4FA6-8A10-482BA2C92D96}"/>
              </a:ext>
            </a:extLst>
          </xdr:cNvPr>
          <xdr:cNvGrpSpPr/>
        </xdr:nvGrpSpPr>
        <xdr:grpSpPr>
          <a:xfrm>
            <a:off x="306412" y="1011917"/>
            <a:ext cx="10015478" cy="3710272"/>
            <a:chOff x="306412" y="1011917"/>
            <a:chExt cx="10015478" cy="3710272"/>
          </a:xfrm>
        </xdr:grpSpPr>
        <xdr:grpSp>
          <xdr:nvGrpSpPr>
            <xdr:cNvPr id="2" name="Gruppieren 1">
              <a:extLst>
                <a:ext uri="{FF2B5EF4-FFF2-40B4-BE49-F238E27FC236}">
                  <a16:creationId xmlns:a16="http://schemas.microsoft.com/office/drawing/2014/main" id="{6143B378-4279-45DE-8D15-F8FA9D432608}"/>
                </a:ext>
              </a:extLst>
            </xdr:cNvPr>
            <xdr:cNvGrpSpPr/>
          </xdr:nvGrpSpPr>
          <xdr:grpSpPr>
            <a:xfrm>
              <a:off x="306412" y="1015466"/>
              <a:ext cx="5400000" cy="3706723"/>
              <a:chOff x="306412" y="1002392"/>
              <a:chExt cx="5400000" cy="3654429"/>
            </a:xfrm>
          </xdr:grpSpPr>
          <xdr:grpSp>
            <xdr:nvGrpSpPr>
              <xdr:cNvPr id="13" name="Gruppieren 12">
                <a:extLst>
                  <a:ext uri="{FF2B5EF4-FFF2-40B4-BE49-F238E27FC236}">
                    <a16:creationId xmlns:a16="http://schemas.microsoft.com/office/drawing/2014/main" id="{92B9D025-0A38-41CA-BDF3-D73BEAF3B768}"/>
                  </a:ext>
                </a:extLst>
              </xdr:cNvPr>
              <xdr:cNvGrpSpPr/>
            </xdr:nvGrpSpPr>
            <xdr:grpSpPr>
              <a:xfrm>
                <a:off x="306412" y="1002392"/>
                <a:ext cx="5400000" cy="3654429"/>
                <a:chOff x="337658" y="988786"/>
                <a:chExt cx="5400000" cy="3554445"/>
              </a:xfrm>
            </xdr:grpSpPr>
            <xdr:sp macro="" textlink="">
              <xdr:nvSpPr>
                <xdr:cNvPr id="3" name="Rechteck 2">
                  <a:extLst>
                    <a:ext uri="{FF2B5EF4-FFF2-40B4-BE49-F238E27FC236}">
                      <a16:creationId xmlns:a16="http://schemas.microsoft.com/office/drawing/2014/main" id="{180AC3EC-0EDE-487E-9047-0EE3853834DA}"/>
                    </a:ext>
                  </a:extLst>
                </xdr:cNvPr>
                <xdr:cNvSpPr/>
              </xdr:nvSpPr>
              <xdr:spPr>
                <a:xfrm>
                  <a:off x="337658" y="988786"/>
                  <a:ext cx="5400000" cy="3554445"/>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aseline="0">
                      <a:solidFill>
                        <a:sysClr val="windowText" lastClr="000000"/>
                      </a:solidFill>
                      <a:latin typeface="+mn-lt"/>
                    </a:rPr>
                    <a:t>Sonntagsfrage Aggregat (14 Tage)</a:t>
                  </a:r>
                  <a:endParaRPr lang="en-US" sz="2000">
                    <a:solidFill>
                      <a:sysClr val="windowText" lastClr="000000"/>
                    </a:solidFill>
                    <a:latin typeface="+mn-lt"/>
                  </a:endParaRPr>
                </a:p>
              </xdr:txBody>
            </xdr:sp>
            <mc:AlternateContent xmlns:mc="http://schemas.openxmlformats.org/markup-compatibility/2006" xmlns:a14="http://schemas.microsoft.com/office/drawing/2010/main">
              <mc:Choice Requires="a14">
                <xdr:pic>
                  <xdr:nvPicPr>
                    <xdr:cNvPr id="9" name="Grafik 8">
                      <a:extLst>
                        <a:ext uri="{FF2B5EF4-FFF2-40B4-BE49-F238E27FC236}">
                          <a16:creationId xmlns:a16="http://schemas.microsoft.com/office/drawing/2014/main" id="{76ECFA29-FDBB-4F81-9577-A97AF2ABCC5F}"/>
                        </a:ext>
                      </a:extLst>
                    </xdr:cNvPr>
                    <xdr:cNvPicPr>
                      <a:picLocks noChangeAspect="1" noChangeArrowheads="1"/>
                      <a:extLst>
                        <a:ext uri="{84589F7E-364E-4C9E-8A38-B11213B215E9}">
                          <a14:cameraTool cellRange="Aktuell!$B$14:$G$16" spid="_x0000_s1076"/>
                        </a:ext>
                      </a:extLst>
                    </xdr:cNvPicPr>
                  </xdr:nvPicPr>
                  <xdr:blipFill>
                    <a:blip xmlns:r="http://schemas.openxmlformats.org/officeDocument/2006/relationships" r:embed="rId1"/>
                    <a:srcRect/>
                    <a:stretch>
                      <a:fillRect/>
                    </a:stretch>
                  </xdr:blipFill>
                  <xdr:spPr bwMode="auto">
                    <a:xfrm>
                      <a:off x="793246" y="3867886"/>
                      <a:ext cx="4788000" cy="611070"/>
                    </a:xfrm>
                    <a:prstGeom prst="rect">
                      <a:avLst/>
                    </a:prstGeom>
                    <a:solidFill>
                      <a:srgbClr val="FFFFFF" mc:Ignorable="a14" a14:legacySpreadsheetColorIndex="9"/>
                    </a:solidFill>
                    <a:ln w="9525">
                      <a:solidFill>
                        <a:schemeClr val="bg1"/>
                      </a:solidFill>
                      <a:miter lim="800000"/>
                      <a:headEnd/>
                      <a:tailEnd/>
                    </a:ln>
                  </xdr:spPr>
                </xdr:pic>
              </mc:Choice>
              <mc:Fallback xmlns=""/>
            </mc:AlternateContent>
          </xdr:grpSp>
          <xdr:graphicFrame macro="">
            <xdr:nvGraphicFramePr>
              <xdr:cNvPr id="8" name="Sonntagsfrage">
                <a:extLst>
                  <a:ext uri="{FF2B5EF4-FFF2-40B4-BE49-F238E27FC236}">
                    <a16:creationId xmlns:a16="http://schemas.microsoft.com/office/drawing/2014/main" id="{82C29775-A848-4D02-9388-86F8572F162E}"/>
                  </a:ext>
                </a:extLst>
              </xdr:cNvPr>
              <xdr:cNvGraphicFramePr>
                <a:graphicFrameLocks/>
              </xdr:cNvGraphicFramePr>
            </xdr:nvGraphicFramePr>
            <xdr:xfrm>
              <a:off x="306412" y="1263383"/>
              <a:ext cx="5400000" cy="2710584"/>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
          <xdr:nvSpPr>
            <xdr:cNvPr id="14" name="Rechteck 13">
              <a:extLst>
                <a:ext uri="{FF2B5EF4-FFF2-40B4-BE49-F238E27FC236}">
                  <a16:creationId xmlns:a16="http://schemas.microsoft.com/office/drawing/2014/main" id="{5AB1C8BD-9139-48DC-99F6-2CF7315E0DF1}"/>
                </a:ext>
              </a:extLst>
            </xdr:cNvPr>
            <xdr:cNvSpPr/>
          </xdr:nvSpPr>
          <xdr:spPr>
            <a:xfrm>
              <a:off x="6006692" y="1011917"/>
              <a:ext cx="4315198" cy="37067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solidFill>
                    <a:sysClr val="windowText" lastClr="000000"/>
                  </a:solidFill>
                  <a:latin typeface="+mn-lt"/>
                  <a:ea typeface="+mn-ea"/>
                  <a:cs typeface="+mn-cs"/>
                </a:rPr>
                <a:t>Sitzverteilung</a:t>
              </a:r>
            </a:p>
          </xdr:txBody>
        </xdr:sp>
      </xdr:grpSp>
      <xdr:graphicFrame macro="">
        <xdr:nvGraphicFramePr>
          <xdr:cNvPr id="10" name="Sitzverteilung">
            <a:extLst>
              <a:ext uri="{FF2B5EF4-FFF2-40B4-BE49-F238E27FC236}">
                <a16:creationId xmlns:a16="http://schemas.microsoft.com/office/drawing/2014/main" id="{A14FE022-30F6-410C-9929-7A8CD15C27E9}"/>
              </a:ext>
            </a:extLst>
          </xdr:cNvPr>
          <xdr:cNvGraphicFramePr>
            <a:graphicFrameLocks/>
          </xdr:cNvGraphicFramePr>
        </xdr:nvGraphicFramePr>
        <xdr:xfrm>
          <a:off x="6091682" y="1191874"/>
          <a:ext cx="4242190" cy="3335765"/>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absolute">
    <xdr:from>
      <xdr:col>0</xdr:col>
      <xdr:colOff>240726</xdr:colOff>
      <xdr:row>29</xdr:row>
      <xdr:rowOff>158482</xdr:rowOff>
    </xdr:from>
    <xdr:to>
      <xdr:col>12</xdr:col>
      <xdr:colOff>646314</xdr:colOff>
      <xdr:row>56</xdr:row>
      <xdr:rowOff>54353</xdr:rowOff>
    </xdr:to>
    <xdr:grpSp>
      <xdr:nvGrpSpPr>
        <xdr:cNvPr id="4" name="Gruppieren 3">
          <a:extLst>
            <a:ext uri="{FF2B5EF4-FFF2-40B4-BE49-F238E27FC236}">
              <a16:creationId xmlns:a16="http://schemas.microsoft.com/office/drawing/2014/main" id="{D4D3C000-F2A6-4A1E-9AD8-0C30EFB45B71}"/>
            </a:ext>
          </a:extLst>
        </xdr:cNvPr>
        <xdr:cNvGrpSpPr/>
      </xdr:nvGrpSpPr>
      <xdr:grpSpPr>
        <a:xfrm>
          <a:off x="240726" y="5511532"/>
          <a:ext cx="10082988" cy="4867921"/>
          <a:chOff x="282881" y="14661238"/>
          <a:chExt cx="10080000" cy="4932412"/>
        </a:xfrm>
      </xdr:grpSpPr>
      <xdr:grpSp>
        <xdr:nvGrpSpPr>
          <xdr:cNvPr id="6" name="Gruppieren 5">
            <a:extLst>
              <a:ext uri="{FF2B5EF4-FFF2-40B4-BE49-F238E27FC236}">
                <a16:creationId xmlns:a16="http://schemas.microsoft.com/office/drawing/2014/main" id="{C888593D-E096-4C55-8E0E-72FAAC470A26}"/>
              </a:ext>
            </a:extLst>
          </xdr:cNvPr>
          <xdr:cNvGrpSpPr>
            <a:grpSpLocks noChangeAspect="1"/>
          </xdr:cNvGrpSpPr>
        </xdr:nvGrpSpPr>
        <xdr:grpSpPr>
          <a:xfrm>
            <a:off x="282881" y="14661238"/>
            <a:ext cx="10080000" cy="3701416"/>
            <a:chOff x="282881" y="11075308"/>
            <a:chExt cx="10084802" cy="7266861"/>
          </a:xfrm>
        </xdr:grpSpPr>
        <xdr:sp macro="" textlink="">
          <xdr:nvSpPr>
            <xdr:cNvPr id="21" name="Rechteck 20">
              <a:extLst>
                <a:ext uri="{FF2B5EF4-FFF2-40B4-BE49-F238E27FC236}">
                  <a16:creationId xmlns:a16="http://schemas.microsoft.com/office/drawing/2014/main" id="{3CCF177A-CDC0-4CCA-9BEF-F094279FBE20}"/>
                </a:ext>
              </a:extLst>
            </xdr:cNvPr>
            <xdr:cNvSpPr/>
          </xdr:nvSpPr>
          <xdr:spPr>
            <a:xfrm>
              <a:off x="331040" y="11075308"/>
              <a:ext cx="10009083" cy="726686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solidFill>
                    <a:sysClr val="windowText" lastClr="000000"/>
                  </a:solidFill>
                  <a:latin typeface="+mn-lt"/>
                  <a:ea typeface="+mn-ea"/>
                  <a:cs typeface="+mn-cs"/>
                </a:rPr>
                <a:t>Trend</a:t>
              </a:r>
            </a:p>
          </xdr:txBody>
        </xdr:sp>
        <xdr:graphicFrame macro="">
          <xdr:nvGraphicFramePr>
            <xdr:cNvPr id="12" name="Diagramm 11">
              <a:extLst>
                <a:ext uri="{FF2B5EF4-FFF2-40B4-BE49-F238E27FC236}">
                  <a16:creationId xmlns:a16="http://schemas.microsoft.com/office/drawing/2014/main" id="{529BECDB-9049-4421-B250-73E0C3201840}"/>
                </a:ext>
              </a:extLst>
            </xdr:cNvPr>
            <xdr:cNvGraphicFramePr>
              <a:graphicFrameLocks/>
            </xdr:cNvGraphicFramePr>
          </xdr:nvGraphicFramePr>
          <xdr:xfrm>
            <a:off x="282881" y="11748956"/>
            <a:ext cx="10084802" cy="6546673"/>
          </xdr:xfrm>
          <a:graphic>
            <a:graphicData uri="http://schemas.openxmlformats.org/drawingml/2006/chart">
              <c:chart xmlns:c="http://schemas.openxmlformats.org/drawingml/2006/chart" xmlns:r="http://schemas.openxmlformats.org/officeDocument/2006/relationships" r:id="rId4"/>
            </a:graphicData>
          </a:graphic>
        </xdr:graphicFrame>
      </xdr:grpSp>
      <mc:AlternateContent xmlns:mc="http://schemas.openxmlformats.org/markup-compatibility/2006" xmlns:a14="http://schemas.microsoft.com/office/drawing/2010/main">
        <mc:Choice Requires="a14">
          <xdr:graphicFrame macro="">
            <xdr:nvGraphicFramePr>
              <xdr:cNvPr id="35" name="Monate">
                <a:extLst>
                  <a:ext uri="{FF2B5EF4-FFF2-40B4-BE49-F238E27FC236}">
                    <a16:creationId xmlns:a16="http://schemas.microsoft.com/office/drawing/2014/main" id="{FF8858D8-C857-489C-AF24-4B67E79ABB3E}"/>
                  </a:ext>
                </a:extLst>
              </xdr:cNvPr>
              <xdr:cNvGraphicFramePr>
                <a:graphicFrameLocks noChangeAspect="1"/>
              </xdr:cNvGraphicFramePr>
            </xdr:nvGraphicFramePr>
            <xdr:xfrm>
              <a:off x="5759932" y="18357791"/>
              <a:ext cx="4573939" cy="1235859"/>
            </xdr:xfrm>
            <a:graphic>
              <a:graphicData uri="http://schemas.microsoft.com/office/drawing/2010/slicer">
                <sle:slicer xmlns:sle="http://schemas.microsoft.com/office/drawing/2010/slicer" name="Monate"/>
              </a:graphicData>
            </a:graphic>
          </xdr:graphicFrame>
        </mc:Choice>
        <mc:Fallback xmlns="">
          <xdr:sp macro="" textlink="">
            <xdr:nvSpPr>
              <xdr:cNvPr id="0" name=""/>
              <xdr:cNvSpPr>
                <a:spLocks noTextEdit="1"/>
              </xdr:cNvSpPr>
            </xdr:nvSpPr>
            <xdr:spPr>
              <a:xfrm>
                <a:off x="5719401" y="9159753"/>
                <a:ext cx="4575295" cy="121970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mc:AlternateContent xmlns:mc="http://schemas.openxmlformats.org/markup-compatibility/2006" xmlns:a14="http://schemas.microsoft.com/office/drawing/2010/main">
        <mc:Choice Requires="a14">
          <xdr:graphicFrame macro="">
            <xdr:nvGraphicFramePr>
              <xdr:cNvPr id="36" name="Jahre">
                <a:extLst>
                  <a:ext uri="{FF2B5EF4-FFF2-40B4-BE49-F238E27FC236}">
                    <a16:creationId xmlns:a16="http://schemas.microsoft.com/office/drawing/2014/main" id="{896CCC57-46F3-43AE-A284-0428F9A5DD5D}"/>
                  </a:ext>
                </a:extLst>
              </xdr:cNvPr>
              <xdr:cNvGraphicFramePr>
                <a:graphicFrameLocks noChangeAspect="1"/>
              </xdr:cNvGraphicFramePr>
            </xdr:nvGraphicFramePr>
            <xdr:xfrm>
              <a:off x="331040" y="18360232"/>
              <a:ext cx="5375372" cy="1230523"/>
            </xdr:xfrm>
            <a:graphic>
              <a:graphicData uri="http://schemas.microsoft.com/office/drawing/2010/slicer">
                <sle:slicer xmlns:sle="http://schemas.microsoft.com/office/drawing/2010/slicer" name="Jahre"/>
              </a:graphicData>
            </a:graphic>
          </xdr:graphicFrame>
        </mc:Choice>
        <mc:Fallback xmlns="">
          <xdr:sp macro="" textlink="">
            <xdr:nvSpPr>
              <xdr:cNvPr id="0" name=""/>
              <xdr:cNvSpPr>
                <a:spLocks noTextEdit="1"/>
              </xdr:cNvSpPr>
            </xdr:nvSpPr>
            <xdr:spPr>
              <a:xfrm>
                <a:off x="288899" y="9162162"/>
                <a:ext cx="5376965" cy="1214434"/>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grpSp>
    <xdr:clientData/>
  </xdr:twoCellAnchor>
  <xdr:twoCellAnchor>
    <xdr:from>
      <xdr:col>0</xdr:col>
      <xdr:colOff>281135</xdr:colOff>
      <xdr:row>58</xdr:row>
      <xdr:rowOff>121737</xdr:rowOff>
    </xdr:from>
    <xdr:to>
      <xdr:col>12</xdr:col>
      <xdr:colOff>636417</xdr:colOff>
      <xdr:row>93</xdr:row>
      <xdr:rowOff>60445</xdr:rowOff>
    </xdr:to>
    <xdr:grpSp>
      <xdr:nvGrpSpPr>
        <xdr:cNvPr id="15" name="Gruppieren 14">
          <a:extLst>
            <a:ext uri="{FF2B5EF4-FFF2-40B4-BE49-F238E27FC236}">
              <a16:creationId xmlns:a16="http://schemas.microsoft.com/office/drawing/2014/main" id="{869B10DE-B39E-4ED2-828F-092067D065C4}"/>
            </a:ext>
          </a:extLst>
        </xdr:cNvPr>
        <xdr:cNvGrpSpPr/>
      </xdr:nvGrpSpPr>
      <xdr:grpSpPr>
        <a:xfrm>
          <a:off x="281135" y="10815137"/>
          <a:ext cx="10032682" cy="6383958"/>
          <a:chOff x="305627" y="4819559"/>
          <a:chExt cx="10028449" cy="6240024"/>
        </a:xfrm>
      </xdr:grpSpPr>
      <xdr:grpSp>
        <xdr:nvGrpSpPr>
          <xdr:cNvPr id="7" name="Gruppieren 6">
            <a:extLst>
              <a:ext uri="{FF2B5EF4-FFF2-40B4-BE49-F238E27FC236}">
                <a16:creationId xmlns:a16="http://schemas.microsoft.com/office/drawing/2014/main" id="{7B919FCF-EDCE-4F12-B3C6-78273763FA84}"/>
              </a:ext>
            </a:extLst>
          </xdr:cNvPr>
          <xdr:cNvGrpSpPr/>
        </xdr:nvGrpSpPr>
        <xdr:grpSpPr>
          <a:xfrm>
            <a:off x="305627" y="4819559"/>
            <a:ext cx="10028449" cy="6234391"/>
            <a:chOff x="305627" y="4819559"/>
            <a:chExt cx="10028449" cy="6234391"/>
          </a:xfrm>
        </xdr:grpSpPr>
        <xdr:grpSp>
          <xdr:nvGrpSpPr>
            <xdr:cNvPr id="5" name="Gruppieren 4">
              <a:extLst>
                <a:ext uri="{FF2B5EF4-FFF2-40B4-BE49-F238E27FC236}">
                  <a16:creationId xmlns:a16="http://schemas.microsoft.com/office/drawing/2014/main" id="{035E79CB-45DC-4149-B69F-0DD45C583FD4}"/>
                </a:ext>
              </a:extLst>
            </xdr:cNvPr>
            <xdr:cNvGrpSpPr/>
          </xdr:nvGrpSpPr>
          <xdr:grpSpPr>
            <a:xfrm>
              <a:off x="305627" y="4819559"/>
              <a:ext cx="10028449" cy="6205605"/>
              <a:chOff x="305627" y="4819559"/>
              <a:chExt cx="10028449" cy="6205605"/>
            </a:xfrm>
          </xdr:grpSpPr>
          <xdr:sp macro="" textlink="">
            <xdr:nvSpPr>
              <xdr:cNvPr id="16" name="Rechteck 15">
                <a:extLst>
                  <a:ext uri="{FF2B5EF4-FFF2-40B4-BE49-F238E27FC236}">
                    <a16:creationId xmlns:a16="http://schemas.microsoft.com/office/drawing/2014/main" id="{4680C00E-802F-4F23-B4AF-7CA61B65DC68}"/>
                  </a:ext>
                </a:extLst>
              </xdr:cNvPr>
              <xdr:cNvSpPr/>
            </xdr:nvSpPr>
            <xdr:spPr>
              <a:xfrm>
                <a:off x="3701292" y="4820457"/>
                <a:ext cx="3233953" cy="30342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Schwarz/Grün</a:t>
                </a:r>
              </a:p>
            </xdr:txBody>
          </xdr:sp>
          <xdr:sp macro="" textlink="">
            <xdr:nvSpPr>
              <xdr:cNvPr id="17" name="Rechteck 16">
                <a:extLst>
                  <a:ext uri="{FF2B5EF4-FFF2-40B4-BE49-F238E27FC236}">
                    <a16:creationId xmlns:a16="http://schemas.microsoft.com/office/drawing/2014/main" id="{2B1E0B8E-23DC-46B4-892A-B5FCEFB652C5}"/>
                  </a:ext>
                </a:extLst>
              </xdr:cNvPr>
              <xdr:cNvSpPr/>
            </xdr:nvSpPr>
            <xdr:spPr>
              <a:xfrm>
                <a:off x="7094076" y="4819559"/>
                <a:ext cx="3240000" cy="30342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Schwarz/Gelb</a:t>
                </a:r>
              </a:p>
            </xdr:txBody>
          </xdr:sp>
          <xdr:sp macro="" textlink="">
            <xdr:nvSpPr>
              <xdr:cNvPr id="18" name="Rechteck 17">
                <a:extLst>
                  <a:ext uri="{FF2B5EF4-FFF2-40B4-BE49-F238E27FC236}">
                    <a16:creationId xmlns:a16="http://schemas.microsoft.com/office/drawing/2014/main" id="{000BEBCC-530C-48BC-890E-AF94605BFCE3}"/>
                  </a:ext>
                </a:extLst>
              </xdr:cNvPr>
              <xdr:cNvSpPr/>
            </xdr:nvSpPr>
            <xdr:spPr>
              <a:xfrm>
                <a:off x="305627" y="7990866"/>
                <a:ext cx="3240000" cy="30342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Ampel</a:t>
                </a:r>
              </a:p>
              <a:p>
                <a:pPr algn="ctr"/>
                <a:endParaRPr lang="en-US" sz="1800">
                  <a:solidFill>
                    <a:sysClr val="windowText" lastClr="000000"/>
                  </a:solidFill>
                  <a:latin typeface="+mn-lt"/>
                  <a:ea typeface="+mn-ea"/>
                  <a:cs typeface="+mn-cs"/>
                </a:endParaRPr>
              </a:p>
            </xdr:txBody>
          </xdr:sp>
          <xdr:sp macro="" textlink="">
            <xdr:nvSpPr>
              <xdr:cNvPr id="19" name="Rechteck 18">
                <a:extLst>
                  <a:ext uri="{FF2B5EF4-FFF2-40B4-BE49-F238E27FC236}">
                    <a16:creationId xmlns:a16="http://schemas.microsoft.com/office/drawing/2014/main" id="{E640CCCA-8D12-438E-8BA6-9D3B0ECC8D1F}"/>
                  </a:ext>
                </a:extLst>
              </xdr:cNvPr>
              <xdr:cNvSpPr/>
            </xdr:nvSpPr>
            <xdr:spPr>
              <a:xfrm>
                <a:off x="3701291" y="7983686"/>
                <a:ext cx="3233953" cy="30342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Jamaika</a:t>
                </a:r>
              </a:p>
            </xdr:txBody>
          </xdr:sp>
          <xdr:sp macro="" textlink="">
            <xdr:nvSpPr>
              <xdr:cNvPr id="20" name="Rechteck 19">
                <a:extLst>
                  <a:ext uri="{FF2B5EF4-FFF2-40B4-BE49-F238E27FC236}">
                    <a16:creationId xmlns:a16="http://schemas.microsoft.com/office/drawing/2014/main" id="{B43FFE4D-18BC-4763-8DC1-19AA8465377C}"/>
                  </a:ext>
                </a:extLst>
              </xdr:cNvPr>
              <xdr:cNvSpPr/>
            </xdr:nvSpPr>
            <xdr:spPr>
              <a:xfrm>
                <a:off x="7094075" y="7982790"/>
                <a:ext cx="3240000" cy="30342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RRG</a:t>
                </a:r>
              </a:p>
            </xdr:txBody>
          </xdr:sp>
          <xdr:sp macro="" textlink="">
            <xdr:nvSpPr>
              <xdr:cNvPr id="11" name="Rechteck 10">
                <a:extLst>
                  <a:ext uri="{FF2B5EF4-FFF2-40B4-BE49-F238E27FC236}">
                    <a16:creationId xmlns:a16="http://schemas.microsoft.com/office/drawing/2014/main" id="{71A1DB81-EFD3-4006-83A4-43102266C12C}"/>
                  </a:ext>
                </a:extLst>
              </xdr:cNvPr>
              <xdr:cNvSpPr/>
            </xdr:nvSpPr>
            <xdr:spPr>
              <a:xfrm>
                <a:off x="305628" y="4827635"/>
                <a:ext cx="3240000" cy="30356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latin typeface="+mn-lt"/>
                    <a:ea typeface="+mn-ea"/>
                    <a:cs typeface="+mn-cs"/>
                  </a:rPr>
                  <a:t>Groko</a:t>
                </a:r>
              </a:p>
            </xdr:txBody>
          </xdr:sp>
        </xdr:grpSp>
        <xdr:graphicFrame macro="">
          <xdr:nvGraphicFramePr>
            <xdr:cNvPr id="27" name="Diagramm 26">
              <a:extLst>
                <a:ext uri="{FF2B5EF4-FFF2-40B4-BE49-F238E27FC236}">
                  <a16:creationId xmlns:a16="http://schemas.microsoft.com/office/drawing/2014/main" id="{10008252-C253-4C6F-AE22-89F139094DAA}"/>
                </a:ext>
              </a:extLst>
            </xdr:cNvPr>
            <xdr:cNvGraphicFramePr>
              <a:graphicFrameLocks/>
            </xdr:cNvGraphicFramePr>
          </xdr:nvGraphicFramePr>
          <xdr:xfrm>
            <a:off x="7088296" y="8276671"/>
            <a:ext cx="3240000" cy="2777279"/>
          </xdr:xfrm>
          <a:graphic>
            <a:graphicData uri="http://schemas.openxmlformats.org/drawingml/2006/chart">
              <c:chart xmlns:c="http://schemas.openxmlformats.org/drawingml/2006/chart" xmlns:r="http://schemas.openxmlformats.org/officeDocument/2006/relationships" r:id="rId5"/>
            </a:graphicData>
          </a:graphic>
        </xdr:graphicFrame>
      </xdr:grpSp>
      <xdr:graphicFrame macro="">
        <xdr:nvGraphicFramePr>
          <xdr:cNvPr id="28" name="Diagramm 27">
            <a:extLst>
              <a:ext uri="{FF2B5EF4-FFF2-40B4-BE49-F238E27FC236}">
                <a16:creationId xmlns:a16="http://schemas.microsoft.com/office/drawing/2014/main" id="{EDB737AA-1692-46EB-8132-2054AC6D86D5}"/>
              </a:ext>
            </a:extLst>
          </xdr:cNvPr>
          <xdr:cNvGraphicFramePr>
            <a:graphicFrameLocks/>
          </xdr:cNvGraphicFramePr>
        </xdr:nvGraphicFramePr>
        <xdr:xfrm>
          <a:off x="3701292" y="4998048"/>
          <a:ext cx="3233953" cy="285580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9" name="Diagramm 28">
            <a:extLst>
              <a:ext uri="{FF2B5EF4-FFF2-40B4-BE49-F238E27FC236}">
                <a16:creationId xmlns:a16="http://schemas.microsoft.com/office/drawing/2014/main" id="{EA161A90-B5AB-4670-9DA8-35613B933BAF}"/>
              </a:ext>
            </a:extLst>
          </xdr:cNvPr>
          <xdr:cNvGraphicFramePr>
            <a:graphicFrameLocks/>
          </xdr:cNvGraphicFramePr>
        </xdr:nvGraphicFramePr>
        <xdr:xfrm>
          <a:off x="7083493" y="5007609"/>
          <a:ext cx="3240000" cy="2855809"/>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30" name="Diagramm 29">
            <a:extLst>
              <a:ext uri="{FF2B5EF4-FFF2-40B4-BE49-F238E27FC236}">
                <a16:creationId xmlns:a16="http://schemas.microsoft.com/office/drawing/2014/main" id="{F32FAB47-8587-4482-9748-AFB934D2D425}"/>
              </a:ext>
            </a:extLst>
          </xdr:cNvPr>
          <xdr:cNvGraphicFramePr>
            <a:graphicFrameLocks/>
          </xdr:cNvGraphicFramePr>
        </xdr:nvGraphicFramePr>
        <xdr:xfrm>
          <a:off x="305627" y="8203774"/>
          <a:ext cx="3240000" cy="2855809"/>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32" name="Diagramm 31">
            <a:extLst>
              <a:ext uri="{FF2B5EF4-FFF2-40B4-BE49-F238E27FC236}">
                <a16:creationId xmlns:a16="http://schemas.microsoft.com/office/drawing/2014/main" id="{A558B944-96D6-4051-8E25-90E1199B29BC}"/>
              </a:ext>
            </a:extLst>
          </xdr:cNvPr>
          <xdr:cNvGraphicFramePr>
            <a:graphicFrameLocks/>
          </xdr:cNvGraphicFramePr>
        </xdr:nvGraphicFramePr>
        <xdr:xfrm>
          <a:off x="3701291" y="8193190"/>
          <a:ext cx="3233953" cy="2855809"/>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33" name="Diagramm 32">
            <a:extLst>
              <a:ext uri="{FF2B5EF4-FFF2-40B4-BE49-F238E27FC236}">
                <a16:creationId xmlns:a16="http://schemas.microsoft.com/office/drawing/2014/main" id="{E5A50F0D-EC26-442E-853C-8A71429CA527}"/>
              </a:ext>
            </a:extLst>
          </xdr:cNvPr>
          <xdr:cNvGraphicFramePr>
            <a:graphicFrameLocks/>
          </xdr:cNvGraphicFramePr>
        </xdr:nvGraphicFramePr>
        <xdr:xfrm>
          <a:off x="305628" y="5061614"/>
          <a:ext cx="3240000" cy="2807841"/>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wsDr>
</file>

<file path=xl/drawings/drawing2.xml><?xml version="1.0" encoding="utf-8"?>
<c:userShapes xmlns:c="http://schemas.openxmlformats.org/drawingml/2006/chart">
  <cdr:relSizeAnchor xmlns:cdr="http://schemas.openxmlformats.org/drawingml/2006/chartDrawing">
    <cdr:from>
      <cdr:x>0.56545</cdr:x>
      <cdr:y>0.16094</cdr:y>
    </cdr:from>
    <cdr:to>
      <cdr:x>0.56545</cdr:x>
      <cdr:y>0.83594</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832" y="457284"/>
          <a:ext cx="0" cy="1917904"/>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3.xml><?xml version="1.0" encoding="utf-8"?>
<c:userShapes xmlns:c="http://schemas.openxmlformats.org/drawingml/2006/chart">
  <cdr:relSizeAnchor xmlns:cdr="http://schemas.openxmlformats.org/drawingml/2006/chartDrawing">
    <cdr:from>
      <cdr:x>0.56545</cdr:x>
      <cdr:y>0.16995</cdr:y>
    </cdr:from>
    <cdr:to>
      <cdr:x>0.56545</cdr:x>
      <cdr:y>0.84495</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29411" y="496540"/>
          <a:ext cx="0" cy="1972136"/>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0.56545</cdr:x>
      <cdr:y>0.16778</cdr:y>
    </cdr:from>
    <cdr:to>
      <cdr:x>0.56545</cdr:x>
      <cdr:y>0.84278</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832" y="490190"/>
          <a:ext cx="0" cy="1972136"/>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0.56545</cdr:x>
      <cdr:y>0.16778</cdr:y>
    </cdr:from>
    <cdr:to>
      <cdr:x>0.56545</cdr:x>
      <cdr:y>0.84278</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832" y="490190"/>
          <a:ext cx="0" cy="1972136"/>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6.xml><?xml version="1.0" encoding="utf-8"?>
<c:userShapes xmlns:c="http://schemas.openxmlformats.org/drawingml/2006/chart">
  <cdr:relSizeAnchor xmlns:cdr="http://schemas.openxmlformats.org/drawingml/2006/chartDrawing">
    <cdr:from>
      <cdr:x>0.56545</cdr:x>
      <cdr:y>0.16995</cdr:y>
    </cdr:from>
    <cdr:to>
      <cdr:x>0.56545</cdr:x>
      <cdr:y>0.83088</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29411" y="496540"/>
          <a:ext cx="0" cy="1931025"/>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7.xml><?xml version="1.0" encoding="utf-8"?>
<c:userShapes xmlns:c="http://schemas.openxmlformats.org/drawingml/2006/chart">
  <cdr:relSizeAnchor xmlns:cdr="http://schemas.openxmlformats.org/drawingml/2006/chartDrawing">
    <cdr:from>
      <cdr:x>0.56545</cdr:x>
      <cdr:y>0.16252</cdr:y>
    </cdr:from>
    <cdr:to>
      <cdr:x>0.56545</cdr:x>
      <cdr:y>0.83752</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832" y="466861"/>
          <a:ext cx="0" cy="1939009"/>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8.xml><?xml version="1.0" encoding="utf-8"?>
<xdr:wsDr xmlns:xdr="http://schemas.openxmlformats.org/drawingml/2006/spreadsheetDrawing" xmlns:a="http://schemas.openxmlformats.org/drawingml/2006/main">
  <xdr:twoCellAnchor>
    <xdr:from>
      <xdr:col>7</xdr:col>
      <xdr:colOff>361042</xdr:colOff>
      <xdr:row>4</xdr:row>
      <xdr:rowOff>10885</xdr:rowOff>
    </xdr:from>
    <xdr:to>
      <xdr:col>17</xdr:col>
      <xdr:colOff>127000</xdr:colOff>
      <xdr:row>32</xdr:row>
      <xdr:rowOff>181428</xdr:rowOff>
    </xdr:to>
    <xdr:graphicFrame macro="">
      <xdr:nvGraphicFramePr>
        <xdr:cNvPr id="4" name="Diagramm 3">
          <a:extLst>
            <a:ext uri="{FF2B5EF4-FFF2-40B4-BE49-F238E27FC236}">
              <a16:creationId xmlns:a16="http://schemas.microsoft.com/office/drawing/2014/main" id="{C35390F5-0B84-4E92-AF19-2E70B5BF5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822325</xdr:colOff>
      <xdr:row>21</xdr:row>
      <xdr:rowOff>50800</xdr:rowOff>
    </xdr:from>
    <xdr:to>
      <xdr:col>5</xdr:col>
      <xdr:colOff>511175</xdr:colOff>
      <xdr:row>36</xdr:row>
      <xdr:rowOff>31750</xdr:rowOff>
    </xdr:to>
    <xdr:graphicFrame macro="">
      <xdr:nvGraphicFramePr>
        <xdr:cNvPr id="3" name="Diagramm 2">
          <a:extLst>
            <a:ext uri="{FF2B5EF4-FFF2-40B4-BE49-F238E27FC236}">
              <a16:creationId xmlns:a16="http://schemas.microsoft.com/office/drawing/2014/main" id="{B2468CB0-DF77-41E6-9478-70F9A4B83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69850</xdr:colOff>
      <xdr:row>17</xdr:row>
      <xdr:rowOff>31749</xdr:rowOff>
    </xdr:from>
    <xdr:to>
      <xdr:col>7</xdr:col>
      <xdr:colOff>250825</xdr:colOff>
      <xdr:row>31</xdr:row>
      <xdr:rowOff>92074</xdr:rowOff>
    </xdr:to>
    <xdr:graphicFrame macro="">
      <xdr:nvGraphicFramePr>
        <xdr:cNvPr id="3" name="Diagramm 2">
          <a:extLst>
            <a:ext uri="{FF2B5EF4-FFF2-40B4-BE49-F238E27FC236}">
              <a16:creationId xmlns:a16="http://schemas.microsoft.com/office/drawing/2014/main" id="{BDE4B6E9-04EA-49F1-8004-916BEA74B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3" name="Diagramm 2">
          <a:extLst>
            <a:ext uri="{FF2B5EF4-FFF2-40B4-BE49-F238E27FC236}">
              <a16:creationId xmlns:a16="http://schemas.microsoft.com/office/drawing/2014/main" id="{AA0F0A19-D27A-41F8-AAA2-441AE9AF5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3.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2" name="Diagramm 1">
          <a:extLst>
            <a:ext uri="{FF2B5EF4-FFF2-40B4-BE49-F238E27FC236}">
              <a16:creationId xmlns:a16="http://schemas.microsoft.com/office/drawing/2014/main" id="{D027D4B9-AF1F-4C48-B4B5-5D9C5134A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5.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2" name="Diagramm 1">
          <a:extLst>
            <a:ext uri="{FF2B5EF4-FFF2-40B4-BE49-F238E27FC236}">
              <a16:creationId xmlns:a16="http://schemas.microsoft.com/office/drawing/2014/main" id="{0D86322F-AC2B-4A90-9825-0D7B659D7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7.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2" name="Diagramm 1">
          <a:extLst>
            <a:ext uri="{FF2B5EF4-FFF2-40B4-BE49-F238E27FC236}">
              <a16:creationId xmlns:a16="http://schemas.microsoft.com/office/drawing/2014/main" id="{2613639F-41FC-4C7C-852C-A0CF9656E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19.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2" name="Diagramm 1">
          <a:extLst>
            <a:ext uri="{FF2B5EF4-FFF2-40B4-BE49-F238E27FC236}">
              <a16:creationId xmlns:a16="http://schemas.microsoft.com/office/drawing/2014/main" id="{15AE2E00-FBDD-4645-A0E0-01305AE67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21.xml><?xml version="1.0" encoding="utf-8"?>
<xdr:wsDr xmlns:xdr="http://schemas.openxmlformats.org/drawingml/2006/spreadsheetDrawing" xmlns:a="http://schemas.openxmlformats.org/drawingml/2006/main">
  <xdr:twoCellAnchor>
    <xdr:from>
      <xdr:col>3</xdr:col>
      <xdr:colOff>984249</xdr:colOff>
      <xdr:row>18</xdr:row>
      <xdr:rowOff>50798</xdr:rowOff>
    </xdr:from>
    <xdr:to>
      <xdr:col>7</xdr:col>
      <xdr:colOff>7849</xdr:colOff>
      <xdr:row>33</xdr:row>
      <xdr:rowOff>168548</xdr:rowOff>
    </xdr:to>
    <xdr:graphicFrame macro="">
      <xdr:nvGraphicFramePr>
        <xdr:cNvPr id="2" name="Diagramm 1">
          <a:extLst>
            <a:ext uri="{FF2B5EF4-FFF2-40B4-BE49-F238E27FC236}">
              <a16:creationId xmlns:a16="http://schemas.microsoft.com/office/drawing/2014/main" id="{B23FBD93-0DB9-4763-8B89-C4DFA769C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0.56545</cdr:x>
      <cdr:y>0.16343</cdr:y>
    </cdr:from>
    <cdr:to>
      <cdr:x>0.56545</cdr:x>
      <cdr:y>0.83843</cdr:y>
    </cdr:to>
    <cdr:cxnSp macro="">
      <cdr:nvCxnSpPr>
        <cdr:cNvPr id="3" name="Gerader Verbinder 2">
          <a:extLst xmlns:a="http://schemas.openxmlformats.org/drawingml/2006/main">
            <a:ext uri="{FF2B5EF4-FFF2-40B4-BE49-F238E27FC236}">
              <a16:creationId xmlns:a16="http://schemas.microsoft.com/office/drawing/2014/main" id="{91C3D002-A3F0-4D30-9AC0-44FEEB8ECBDC}"/>
            </a:ext>
          </a:extLst>
        </cdr:cNvPr>
        <cdr:cNvCxnSpPr/>
      </cdr:nvCxnSpPr>
      <cdr:spPr>
        <a:xfrm xmlns:a="http://schemas.openxmlformats.org/drawingml/2006/main">
          <a:off x="1832048" y="470670"/>
          <a:ext cx="0" cy="1944000"/>
        </a:xfrm>
        <a:prstGeom xmlns:a="http://schemas.openxmlformats.org/drawingml/2006/main" prst="line">
          <a:avLst/>
        </a:prstGeom>
        <a:ln xmlns:a="http://schemas.openxmlformats.org/drawingml/2006/main" w="19050" cap="flat" cmpd="sng" algn="ctr">
          <a:solidFill>
            <a:schemeClr val="bg1">
              <a:lumMod val="65000"/>
            </a:schemeClr>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s Weinen" refreshedDate="44106.765365509258" createdVersion="6" refreshedVersion="6" minRefreshableVersion="3" recordCount="1" xr:uid="{1FDFB319-51D5-432A-802C-AA021D6ED199}">
  <cacheSource type="worksheet">
    <worksheetSource ref="A14:G15" sheet="Aktuell"/>
  </cacheSource>
  <cacheFields count="7">
    <cacheField name="Datum" numFmtId="14">
      <sharedItems containsSemiMixedTypes="0" containsNonDate="0" containsDate="1" containsString="0" minDate="2020-09-27T00:00:00" maxDate="2020-10-02T00:00:00" count="3">
        <d v="2020-10-01T00:00:00"/>
        <d v="2020-09-29T00:00:00" u="1"/>
        <d v="2020-09-27T00:00:00" u="1"/>
      </sharedItems>
    </cacheField>
    <cacheField name="CDU/CSU" numFmtId="9">
      <sharedItems containsSemiMixedTypes="0" containsString="0" containsNumber="1" minValue="0.35555555555555557" maxValue="0.35555555555555557"/>
    </cacheField>
    <cacheField name="SPD" numFmtId="9">
      <sharedItems containsSemiMixedTypes="0" containsString="0" containsNumber="1" minValue="0.15444444444444444" maxValue="0.15444444444444444"/>
    </cacheField>
    <cacheField name="Grüne" numFmtId="9">
      <sharedItems containsSemiMixedTypes="0" containsString="0" containsNumber="1" minValue="0.1933333333333333" maxValue="0.1933333333333333"/>
    </cacheField>
    <cacheField name="FDP" numFmtId="9">
      <sharedItems containsSemiMixedTypes="0" containsString="0" containsNumber="1" minValue="5.7777777777777782E-2" maxValue="5.7777777777777782E-2"/>
    </cacheField>
    <cacheField name="Linke" numFmtId="9">
      <sharedItems containsSemiMixedTypes="0" containsString="0" containsNumber="1" minValue="7.7777777777777779E-2" maxValue="7.7777777777777779E-2"/>
    </cacheField>
    <cacheField name="AfD" numFmtId="9">
      <sharedItems containsSemiMixedTypes="0" containsString="0" containsNumber="1" minValue="0.10388888888888889" maxValue="0.1038888888888888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s Weinen" refreshedDate="44106.765366087966" createdVersion="6" refreshedVersion="6" minRefreshableVersion="3" recordCount="1" xr:uid="{0E0546D8-198D-4051-B148-24797D265103}">
  <cacheSource type="worksheet">
    <worksheetSource ref="B16:G17" sheet="Sitze"/>
  </cacheSource>
  <cacheFields count="6">
    <cacheField name="CDU/CSU" numFmtId="1">
      <sharedItems containsSemiMixedTypes="0" containsString="0" containsNumber="1" minValue="225.52740129640537" maxValue="225.52740129640537"/>
    </cacheField>
    <cacheField name="SPD" numFmtId="1">
      <sharedItems containsSemiMixedTypes="0" containsString="0" containsNumber="1" minValue="97.96346493812608" maxValue="97.96346493812608"/>
    </cacheField>
    <cacheField name="Grüne" numFmtId="1">
      <sharedItems containsSemiMixedTypes="0" containsString="0" containsNumber="1" minValue="122.6305244549204" maxValue="122.6305244549204"/>
    </cacheField>
    <cacheField name="FDP" numFmtId="1">
      <sharedItems containsSemiMixedTypes="0" containsString="0" containsNumber="1" minValue="36.648202710665878" maxValue="36.648202710665878"/>
    </cacheField>
    <cacheField name="Linke" numFmtId="1">
      <sharedItems containsSemiMixedTypes="0" containsString="0" containsNumber="1" minValue="49.334119033588678" maxValue="49.334119033588678"/>
    </cacheField>
    <cacheField name="AfD" numFmtId="1">
      <sharedItems containsSemiMixedTypes="0" containsString="0" containsNumber="1" minValue="65.896287566293452" maxValue="65.89628756629345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s Weinen" refreshedDate="44106.765370833331" createdVersion="6" refreshedVersion="6" minRefreshableVersion="3" recordCount="1556" xr:uid="{D593A8C2-13FC-4E3A-8803-93BACC0FE8BE}">
  <cacheSource type="worksheet">
    <worksheetSource name="Kombiniert"/>
  </cacheSource>
  <cacheFields count="24">
    <cacheField name="Date" numFmtId="14">
      <sharedItems containsSemiMixedTypes="0" containsNonDate="0" containsDate="1" containsString="0" minDate="2012-03-27T00:00:00" maxDate="2020-10-02T00:00:00" count="1324">
        <d v="2020-09-22T00:00:00"/>
        <d v="2020-08-27T00:00:00"/>
        <d v="2020-07-22T00:00:00"/>
        <d v="2020-06-18T00:00:00"/>
        <d v="2020-05-22T00:00:00"/>
        <d v="2020-04-24T00:00:00"/>
        <d v="2020-03-25T00:00:00"/>
        <d v="2020-02-19T00:00:00"/>
        <d v="2020-01-29T00:00:00"/>
        <d v="2019-12-19T00:00:00"/>
        <d v="2019-11-19T00:00:00"/>
        <d v="2019-10-16T00:00:00"/>
        <d v="2019-09-17T00:00:00"/>
        <d v="2019-08-21T00:00:00"/>
        <d v="2019-07-24T00:00:00"/>
        <d v="2019-06-21T00:00:00"/>
        <d v="2019-05-23T00:00:00"/>
        <d v="2019-04-18T00:00:00"/>
        <d v="2019-03-27T00:00:00"/>
        <d v="2019-02-19T00:00:00"/>
        <d v="2019-01-23T00:00:00"/>
        <d v="2018-12-20T00:00:00"/>
        <d v="2018-11-30T00:00:00"/>
        <d v="2018-10-18T00:00:00"/>
        <d v="2018-09-18T00:00:00"/>
        <d v="2018-08-15T00:00:00"/>
        <d v="2018-07-17T00:00:00"/>
        <d v="2018-06-20T00:00:00"/>
        <d v="2018-05-17T00:00:00"/>
        <d v="2018-04-25T00:00:00"/>
        <d v="2018-03-21T00:00:00"/>
        <d v="2018-02-23T00:00:00"/>
        <d v="2018-01-25T00:00:00"/>
        <d v="2017-12-21T00:00:00"/>
        <d v="2017-11-30T00:00:00"/>
        <d v="2017-10-25T00:00:00"/>
        <d v="2017-09-22T00:00:00"/>
        <d v="2017-09-19T00:00:00"/>
        <d v="2017-09-06T00:00:00"/>
        <d v="2017-08-22T00:00:00"/>
        <d v="2017-07-18T00:00:00"/>
        <d v="2017-06-20T00:00:00"/>
        <d v="2017-05-26T00:00:00"/>
        <d v="2017-04-25T00:00:00"/>
        <d v="2017-03-28T00:00:00"/>
        <d v="2017-02-22T00:00:00"/>
        <d v="2017-01-26T00:00:00"/>
        <d v="2016-12-22T00:00:00"/>
        <d v="2016-11-16T00:00:00"/>
        <d v="2016-10-20T00:00:00"/>
        <d v="2016-09-22T00:00:00"/>
        <d v="2016-08-24T00:00:00"/>
        <d v="2016-07-21T00:00:00"/>
        <d v="2016-06-15T00:00:00"/>
        <d v="2016-05-17T00:00:00"/>
        <d v="2016-04-20T00:00:00"/>
        <d v="2016-03-18T00:00:00"/>
        <d v="2016-02-17T00:00:00"/>
        <d v="2016-01-26T00:00:00"/>
        <d v="2015-12-16T00:00:00"/>
        <d v="2015-11-19T00:00:00"/>
        <d v="2015-10-20T00:00:00"/>
        <d v="2015-09-16T00:00:00"/>
        <d v="2015-08-19T00:00:00"/>
        <d v="2015-07-16T00:00:00"/>
        <d v="2015-06-18T00:00:00"/>
        <d v="2015-05-21T00:00:00"/>
        <d v="2015-04-16T00:00:00"/>
        <d v="2015-03-19T00:00:00"/>
        <d v="2015-02-19T00:00:00"/>
        <d v="2015-01-28T00:00:00"/>
        <d v="2014-12-17T00:00:00"/>
        <d v="2014-11-19T00:00:00"/>
        <d v="2014-10-21T00:00:00"/>
        <d v="2014-09-17T00:00:00"/>
        <d v="2014-08-20T00:00:00"/>
        <d v="2014-07-16T00:00:00"/>
        <d v="2014-06-20T00:00:00"/>
        <d v="2014-05-14T00:00:00"/>
        <d v="2014-04-16T00:00:00"/>
        <d v="2014-03-19T00:00:00"/>
        <d v="2014-02-20T00:00:00"/>
        <d v="2014-01-29T00:00:00"/>
        <d v="2013-12-19T00:00:00"/>
        <d v="2013-11-27T00:00:00"/>
        <d v="2013-10-23T00:00:00"/>
        <d v="2020-09-27T00:00:00"/>
        <d v="2020-09-19T00:00:00"/>
        <d v="2020-09-13T00:00:00"/>
        <d v="2020-09-06T00:00:00"/>
        <d v="2020-08-30T00:00:00"/>
        <d v="2020-08-23T00:00:00"/>
        <d v="2020-08-16T00:00:00"/>
        <d v="2020-08-09T00:00:00"/>
        <d v="2020-08-02T00:00:00"/>
        <d v="2020-07-26T00:00:00"/>
        <d v="2020-07-18T00:00:00"/>
        <d v="2020-07-12T00:00:00"/>
        <d v="2020-07-04T00:00:00"/>
        <d v="2020-06-27T00:00:00"/>
        <d v="2020-06-20T00:00:00"/>
        <d v="2020-06-13T00:00:00"/>
        <d v="2020-06-06T00:00:00"/>
        <d v="2020-05-30T00:00:00"/>
        <d v="2020-05-23T00:00:00"/>
        <d v="2020-05-16T00:00:00"/>
        <d v="2020-05-09T00:00:00"/>
        <d v="2020-05-02T00:00:00"/>
        <d v="2020-04-25T00:00:00"/>
        <d v="2020-04-18T00:00:00"/>
        <d v="2020-04-11T00:00:00"/>
        <d v="2020-04-04T00:00:00"/>
        <d v="2020-03-28T00:00:00"/>
        <d v="2020-03-21T00:00:00"/>
        <d v="2020-03-14T00:00:00"/>
        <d v="2020-03-08T00:00:00"/>
        <d v="2020-03-01T00:00:00"/>
        <d v="2020-02-22T00:00:00"/>
        <d v="2020-02-15T00:00:00"/>
        <d v="2020-02-09T00:00:00"/>
        <d v="2020-02-01T00:00:00"/>
        <d v="2020-01-25T00:00:00"/>
        <d v="2020-01-18T00:00:00"/>
        <d v="2020-01-11T00:00:00"/>
        <d v="2019-12-21T00:00:00"/>
        <d v="2019-12-14T00:00:00"/>
        <d v="2019-12-07T00:00:00"/>
        <d v="2019-11-30T00:00:00"/>
        <d v="2019-11-23T00:00:00"/>
        <d v="2019-11-16T00:00:00"/>
        <d v="2019-11-09T00:00:00"/>
        <d v="2019-11-02T00:00:00"/>
        <d v="2019-10-26T00:00:00"/>
        <d v="2019-10-19T00:00:00"/>
        <d v="2019-10-12T00:00:00"/>
        <d v="2019-10-05T00:00:00"/>
        <d v="2019-09-28T00:00:00"/>
        <d v="2019-09-21T00:00:00"/>
        <d v="2019-09-14T00:00:00"/>
        <d v="2019-09-07T00:00:00"/>
        <d v="2019-08-31T00:00:00"/>
        <d v="2019-08-24T00:00:00"/>
        <d v="2019-08-17T00:00:00"/>
        <d v="2019-08-10T00:00:00"/>
        <d v="2019-08-03T00:00:00"/>
        <d v="2019-07-27T00:00:00"/>
        <d v="2019-07-20T00:00:00"/>
        <d v="2019-07-13T00:00:00"/>
        <d v="2019-07-06T00:00:00"/>
        <d v="2019-06-29T00:00:00"/>
        <d v="2019-06-22T00:00:00"/>
        <d v="2019-06-15T00:00:00"/>
        <d v="2019-06-08T00:00:00"/>
        <d v="2019-06-01T00:00:00"/>
        <d v="2019-05-25T00:00:00"/>
        <d v="2019-05-18T00:00:00"/>
        <d v="2019-05-11T00:00:00"/>
        <d v="2019-05-04T00:00:00"/>
        <d v="2019-04-27T00:00:00"/>
        <d v="2019-04-20T00:00:00"/>
        <d v="2019-04-13T00:00:00"/>
        <d v="2019-04-06T00:00:00"/>
        <d v="2019-03-30T00:00:00"/>
        <d v="2019-03-23T00:00:00"/>
        <d v="2019-03-16T00:00:00"/>
        <d v="2019-03-09T00:00:00"/>
        <d v="2019-03-02T00:00:00"/>
        <d v="2019-02-23T00:00:00"/>
        <d v="2019-02-16T00:00:00"/>
        <d v="2019-02-09T00:00:00"/>
        <d v="2019-02-02T00:00:00"/>
        <d v="2019-01-26T00:00:00"/>
        <d v="2019-01-19T00:00:00"/>
        <d v="2019-01-12T00:00:00"/>
        <d v="2018-12-22T00:00:00"/>
        <d v="2018-12-15T00:00:00"/>
        <d v="2018-12-08T00:00:00"/>
        <d v="2018-12-01T00:00:00"/>
        <d v="2018-11-24T00:00:00"/>
        <d v="2018-11-17T00:00:00"/>
        <d v="2018-11-10T00:00:00"/>
        <d v="2018-11-03T00:00:00"/>
        <d v="2018-10-27T00:00:00"/>
        <d v="2018-10-20T00:00:00"/>
        <d v="2018-10-13T00:00:00"/>
        <d v="2018-10-06T00:00:00"/>
        <d v="2018-09-29T00:00:00"/>
        <d v="2018-09-22T00:00:00"/>
        <d v="2018-09-15T00:00:00"/>
        <d v="2018-09-08T00:00:00"/>
        <d v="2018-09-01T00:00:00"/>
        <d v="2018-08-25T00:00:00"/>
        <d v="2018-08-18T00:00:00"/>
        <d v="2018-08-11T00:00:00"/>
        <d v="2018-08-04T00:00:00"/>
        <d v="2018-07-28T00:00:00"/>
        <d v="2018-07-21T00:00:00"/>
        <d v="2018-07-14T00:00:00"/>
        <d v="2018-07-07T00:00:00"/>
        <d v="2018-06-30T00:00:00"/>
        <d v="2018-06-23T00:00:00"/>
        <d v="2018-06-16T00:00:00"/>
        <d v="2018-06-09T00:00:00"/>
        <d v="2018-06-02T00:00:00"/>
        <d v="2018-05-26T00:00:00"/>
        <d v="2018-05-19T00:00:00"/>
        <d v="2018-05-12T00:00:00"/>
        <d v="2018-05-05T00:00:00"/>
        <d v="2018-04-28T00:00:00"/>
        <d v="2018-04-21T00:00:00"/>
        <d v="2018-04-14T00:00:00"/>
        <d v="2018-04-07T00:00:00"/>
        <d v="2018-03-31T00:00:00"/>
        <d v="2018-03-24T00:00:00"/>
        <d v="2018-03-17T00:00:00"/>
        <d v="2018-03-10T00:00:00"/>
        <d v="2018-03-03T00:00:00"/>
        <d v="2018-02-24T00:00:00"/>
        <d v="2018-02-17T00:00:00"/>
        <d v="2018-02-10T00:00:00"/>
        <d v="2018-02-03T00:00:00"/>
        <d v="2018-01-27T00:00:00"/>
        <d v="2018-01-20T00:00:00"/>
        <d v="2018-01-13T00:00:00"/>
        <d v="2018-01-06T00:00:00"/>
        <d v="2017-12-23T00:00:00"/>
        <d v="2017-12-16T00:00:00"/>
        <d v="2017-12-09T00:00:00"/>
        <d v="2017-12-02T00:00:00"/>
        <d v="2017-11-25T00:00:00"/>
        <d v="2017-11-18T00:00:00"/>
        <d v="2017-11-11T00:00:00"/>
        <d v="2017-11-04T00:00:00"/>
        <d v="2017-10-28T00:00:00"/>
        <d v="2017-10-21T00:00:00"/>
        <d v="2017-10-14T00:00:00"/>
        <d v="2017-10-07T00:00:00"/>
        <d v="2017-09-30T00:00:00"/>
        <d v="2017-09-16T00:00:00"/>
        <d v="2017-09-09T00:00:00"/>
        <d v="2017-09-02T00:00:00"/>
        <d v="2017-08-26T00:00:00"/>
        <d v="2017-08-19T00:00:00"/>
        <d v="2017-08-12T00:00:00"/>
        <d v="2017-08-05T00:00:00"/>
        <d v="2017-07-29T00:00:00"/>
        <d v="2017-07-22T00:00:00"/>
        <d v="2017-07-15T00:00:00"/>
        <d v="2017-07-08T00:00:00"/>
        <d v="2017-07-01T00:00:00"/>
        <d v="2017-06-24T00:00:00"/>
        <d v="2017-06-17T00:00:00"/>
        <d v="2017-06-10T00:00:00"/>
        <d v="2017-06-03T00:00:00"/>
        <d v="2017-05-27T00:00:00"/>
        <d v="2017-05-20T00:00:00"/>
        <d v="2017-05-13T00:00:00"/>
        <d v="2017-05-06T00:00:00"/>
        <d v="2017-04-29T00:00:00"/>
        <d v="2017-04-22T00:00:00"/>
        <d v="2017-04-15T00:00:00"/>
        <d v="2017-04-08T00:00:00"/>
        <d v="2017-04-01T00:00:00"/>
        <d v="2017-03-25T00:00:00"/>
        <d v="2017-03-18T00:00:00"/>
        <d v="2017-03-11T00:00:00"/>
        <d v="2017-03-04T00:00:00"/>
        <d v="2017-02-25T00:00:00"/>
        <d v="2017-02-18T00:00:00"/>
        <d v="2017-02-11T00:00:00"/>
        <d v="2017-02-04T00:00:00"/>
        <d v="2017-01-28T00:00:00"/>
        <d v="2017-01-21T00:00:00"/>
        <d v="2017-01-14T00:00:00"/>
        <d v="2017-01-07T00:00:00"/>
        <d v="2016-12-24T00:00:00"/>
        <d v="2016-12-17T00:00:00"/>
        <d v="2016-12-10T00:00:00"/>
        <d v="2016-12-03T00:00:00"/>
        <d v="2016-11-26T00:00:00"/>
        <d v="2016-11-19T00:00:00"/>
        <d v="2016-11-12T00:00:00"/>
        <d v="2016-11-05T00:00:00"/>
        <d v="2016-10-29T00:00:00"/>
        <d v="2016-10-22T00:00:00"/>
        <d v="2016-10-15T00:00:00"/>
        <d v="2016-10-08T00:00:00"/>
        <d v="2016-10-01T00:00:00"/>
        <d v="2016-09-24T00:00:00"/>
        <d v="2016-09-17T00:00:00"/>
        <d v="2016-09-10T00:00:00"/>
        <d v="2016-09-03T00:00:00"/>
        <d v="2016-08-27T00:00:00"/>
        <d v="2016-08-20T00:00:00"/>
        <d v="2016-08-13T00:00:00"/>
        <d v="2016-08-06T00:00:00"/>
        <d v="2016-07-30T00:00:00"/>
        <d v="2016-07-23T00:00:00"/>
        <d v="2016-07-16T00:00:00"/>
        <d v="2016-07-09T00:00:00"/>
        <d v="2016-07-02T00:00:00"/>
        <d v="2016-06-25T00:00:00"/>
        <d v="2016-06-18T00:00:00"/>
        <d v="2016-06-11T00:00:00"/>
        <d v="2016-06-04T00:00:00"/>
        <d v="2016-05-28T00:00:00"/>
        <d v="2016-05-21T00:00:00"/>
        <d v="2016-05-14T00:00:00"/>
        <d v="2016-05-07T00:00:00"/>
        <d v="2016-04-30T00:00:00"/>
        <d v="2016-04-23T00:00:00"/>
        <d v="2016-04-16T00:00:00"/>
        <d v="2016-04-09T00:00:00"/>
        <d v="2016-04-02T00:00:00"/>
        <d v="2016-03-26T00:00:00"/>
        <d v="2016-03-19T00:00:00"/>
        <d v="2016-03-12T00:00:00"/>
        <d v="2016-03-05T00:00:00"/>
        <d v="2016-02-27T00:00:00"/>
        <d v="2016-02-20T00:00:00"/>
        <d v="2016-02-13T00:00:00"/>
        <d v="2016-02-06T00:00:00"/>
        <d v="2016-01-30T00:00:00"/>
        <d v="2016-01-23T00:00:00"/>
        <d v="2016-01-16T00:00:00"/>
        <d v="2016-01-09T00:00:00"/>
        <d v="2015-12-26T00:00:00"/>
        <d v="2015-12-19T00:00:00"/>
        <d v="2015-12-12T00:00:00"/>
        <d v="2015-12-05T00:00:00"/>
        <d v="2015-11-28T00:00:00"/>
        <d v="2015-11-21T00:00:00"/>
        <d v="2015-11-14T00:00:00"/>
        <d v="2015-11-07T00:00:00"/>
        <d v="2015-10-31T00:00:00"/>
        <d v="2015-10-24T00:00:00"/>
        <d v="2015-10-17T00:00:00"/>
        <d v="2015-10-10T00:00:00"/>
        <d v="2015-10-03T00:00:00"/>
        <d v="2015-09-26T00:00:00"/>
        <d v="2015-09-19T00:00:00"/>
        <d v="2015-09-12T00:00:00"/>
        <d v="2015-09-05T00:00:00"/>
        <d v="2015-08-29T00:00:00"/>
        <d v="2015-08-22T00:00:00"/>
        <d v="2015-08-16T00:00:00"/>
        <d v="2015-08-08T00:00:00"/>
        <d v="2015-08-01T00:00:00"/>
        <d v="2015-07-25T00:00:00"/>
        <d v="2015-07-18T00:00:00"/>
        <d v="2015-07-12T00:00:00"/>
        <d v="2015-07-04T00:00:00"/>
        <d v="2015-06-27T00:00:00"/>
        <d v="2015-06-20T00:00:00"/>
        <d v="2015-06-13T00:00:00"/>
        <d v="2015-06-06T00:00:00"/>
        <d v="2015-05-30T00:00:00"/>
        <d v="2015-05-23T00:00:00"/>
        <d v="2015-05-16T00:00:00"/>
        <d v="2015-05-09T00:00:00"/>
        <d v="2015-05-03T00:00:00"/>
        <d v="2015-04-25T00:00:00"/>
        <d v="2015-04-18T00:00:00"/>
        <d v="2015-04-11T00:00:00"/>
        <d v="2015-04-04T00:00:00"/>
        <d v="2015-03-28T00:00:00"/>
        <d v="2015-03-21T00:00:00"/>
        <d v="2015-03-14T00:00:00"/>
        <d v="2015-03-07T00:00:00"/>
        <d v="2015-02-28T00:00:00"/>
        <d v="2015-02-21T00:00:00"/>
        <d v="2015-02-14T00:00:00"/>
        <d v="2015-02-07T00:00:00"/>
        <d v="2015-01-31T00:00:00"/>
        <d v="2015-01-24T00:00:00"/>
        <d v="2015-01-17T00:00:00"/>
        <d v="2015-01-10T00:00:00"/>
        <d v="2014-12-20T00:00:00"/>
        <d v="2014-12-14T00:00:00"/>
        <d v="2014-12-07T00:00:00"/>
        <d v="2014-11-30T00:00:00"/>
        <d v="2014-11-22T00:00:00"/>
        <d v="2014-11-16T00:00:00"/>
        <d v="2014-11-09T00:00:00"/>
        <d v="2014-11-02T00:00:00"/>
        <d v="2014-10-26T00:00:00"/>
        <d v="2014-10-19T00:00:00"/>
        <d v="2014-10-11T00:00:00"/>
        <d v="2014-10-05T00:00:00"/>
        <d v="2014-09-28T00:00:00"/>
        <d v="2014-09-21T00:00:00"/>
        <d v="2014-09-14T00:00:00"/>
        <d v="2014-09-07T00:00:00"/>
        <d v="2014-08-31T00:00:00"/>
        <d v="2014-08-24T00:00:00"/>
        <d v="2014-08-17T00:00:00"/>
        <d v="2014-08-10T00:00:00"/>
        <d v="2014-08-03T00:00:00"/>
        <d v="2014-07-27T00:00:00"/>
        <d v="2014-07-20T00:00:00"/>
        <d v="2014-07-13T00:00:00"/>
        <d v="2014-07-06T00:00:00"/>
        <d v="2014-06-29T00:00:00"/>
        <d v="2014-06-22T00:00:00"/>
        <d v="2014-06-15T00:00:00"/>
        <d v="2014-06-08T00:00:00"/>
        <d v="2014-06-01T00:00:00"/>
        <d v="2014-05-25T00:00:00"/>
        <d v="2014-05-18T00:00:00"/>
        <d v="2014-05-11T00:00:00"/>
        <d v="2014-05-04T00:00:00"/>
        <d v="2014-04-27T00:00:00"/>
        <d v="2014-04-20T00:00:00"/>
        <d v="2014-04-13T00:00:00"/>
        <d v="2014-04-06T00:00:00"/>
        <d v="2014-03-30T00:00:00"/>
        <d v="2014-03-23T00:00:00"/>
        <d v="2014-03-16T00:00:00"/>
        <d v="2014-03-09T00:00:00"/>
        <d v="2014-03-02T00:00:00"/>
        <d v="2014-02-23T00:00:00"/>
        <d v="2014-02-16T00:00:00"/>
        <d v="2014-02-09T00:00:00"/>
        <d v="2014-02-02T00:00:00"/>
        <d v="2014-01-26T00:00:00"/>
        <d v="2014-01-19T00:00:00"/>
        <d v="2014-01-12T00:00:00"/>
        <d v="2013-12-22T00:00:00"/>
        <d v="2013-12-15T00:00:00"/>
        <d v="2013-12-08T00:00:00"/>
        <d v="2013-12-01T00:00:00"/>
        <d v="2013-11-24T00:00:00"/>
        <d v="2013-11-17T00:00:00"/>
        <d v="2013-11-10T00:00:00"/>
        <d v="2013-11-03T00:00:00"/>
        <d v="2013-10-27T00:00:00"/>
        <d v="2013-10-20T00:00:00"/>
        <d v="2013-10-13T00:00:00"/>
        <d v="2013-10-06T00:00:00"/>
        <d v="2013-09-29T00:00:00"/>
        <d v="2020-09-26T00:00:00"/>
        <d v="2020-09-12T00:00:00"/>
        <d v="2020-09-05T00:00:00"/>
        <d v="2020-08-29T00:00:00"/>
        <d v="2020-08-22T00:00:00"/>
        <d v="2020-08-15T00:00:00"/>
        <d v="2020-08-08T00:00:00"/>
        <d v="2020-08-01T00:00:00"/>
        <d v="2020-07-25T00:00:00"/>
        <d v="2020-07-11T00:00:00"/>
        <d v="2020-03-26T00:00:00"/>
        <d v="2020-03-07T00:00:00"/>
        <d v="2020-02-29T00:00:00"/>
        <d v="2020-02-08T00:00:00"/>
        <d v="2019-05-27T00:00:00"/>
        <d v="2019-05-20T00:00:00"/>
        <d v="2019-05-13T00:00:00"/>
        <d v="2019-05-06T00:00:00"/>
        <d v="2019-04-29T00:00:00"/>
        <d v="2019-04-22T00:00:00"/>
        <d v="2019-03-04T00:00:00"/>
        <d v="2019-01-05T00:00:00"/>
        <d v="2018-12-10T00:00:00"/>
        <d v="2018-12-07T00:00:00"/>
        <d v="2018-11-11T00:00:00"/>
        <d v="2018-06-24T00:00:00"/>
        <d v="2018-05-27T00:00:00"/>
        <d v="2018-04-23T00:00:00"/>
        <d v="2018-03-11T00:00:00"/>
        <d v="2018-03-05T00:00:00"/>
        <d v="2018-02-09T00:00:00"/>
        <d v="2018-02-05T00:00:00"/>
        <d v="2018-01-29T00:00:00"/>
        <d v="2018-01-22T00:00:00"/>
        <d v="2018-01-21T00:00:00"/>
        <d v="2018-01-18T00:00:00"/>
        <d v="2018-01-15T00:00:00"/>
        <d v="2018-01-07T00:00:00"/>
        <d v="2017-12-27T00:00:00"/>
        <d v="2017-12-10T00:00:00"/>
        <d v="2017-12-04T00:00:00"/>
        <d v="2017-11-27T00:00:00"/>
        <d v="2017-11-20T00:00:00"/>
        <d v="2017-11-13T00:00:00"/>
        <d v="2017-11-06T00:00:00"/>
        <d v="2017-11-01T00:00:00"/>
        <d v="2017-10-18T00:00:00"/>
        <d v="2017-10-11T00:00:00"/>
        <d v="2017-10-04T00:00:00"/>
        <d v="2017-09-13T00:00:00"/>
        <d v="2017-09-08T00:00:00"/>
        <d v="2017-08-30T00:00:00"/>
        <d v="2017-08-23T00:00:00"/>
        <d v="2017-08-16T00:00:00"/>
        <d v="2017-08-09T00:00:00"/>
        <d v="2017-08-02T00:00:00"/>
        <d v="2017-07-26T00:00:00"/>
        <d v="2017-07-19T00:00:00"/>
        <d v="2017-07-11T00:00:00"/>
        <d v="2017-07-05T00:00:00"/>
        <d v="2017-06-29T00:00:00"/>
        <d v="2017-06-28T00:00:00"/>
        <d v="2017-06-21T00:00:00"/>
        <d v="2017-06-13T00:00:00"/>
        <d v="2017-06-07T00:00:00"/>
        <d v="2017-05-31T00:00:00"/>
        <d v="2017-05-23T00:00:00"/>
        <d v="2017-05-17T00:00:00"/>
        <d v="2017-05-10T00:00:00"/>
        <d v="2017-05-03T00:00:00"/>
        <d v="2017-04-26T00:00:00"/>
        <d v="2017-04-19T00:00:00"/>
        <d v="2017-04-11T00:00:00"/>
        <d v="2017-04-04T00:00:00"/>
        <d v="2017-03-29T00:00:00"/>
        <d v="2017-03-22T00:00:00"/>
        <d v="2017-03-15T00:00:00"/>
        <d v="2017-03-08T00:00:00"/>
        <d v="2017-03-01T00:00:00"/>
        <d v="2017-02-15T00:00:00"/>
        <d v="2017-02-08T00:00:00"/>
        <d v="2017-02-01T00:00:00"/>
        <d v="2017-01-25T00:00:00"/>
        <d v="2017-01-18T00:00:00"/>
        <d v="2017-01-11T00:00:00"/>
        <d v="2017-01-04T00:00:00"/>
        <d v="2016-12-28T00:00:00"/>
        <d v="2016-12-20T00:00:00"/>
        <d v="2016-12-14T00:00:00"/>
        <d v="2016-12-07T00:00:00"/>
        <d v="2016-11-30T00:00:00"/>
        <d v="2016-11-23T00:00:00"/>
        <d v="2016-11-09T00:00:00"/>
        <d v="2016-11-02T00:00:00"/>
        <d v="2016-10-26T00:00:00"/>
        <d v="2016-10-19T00:00:00"/>
        <d v="2016-10-12T00:00:00"/>
        <d v="2016-10-05T00:00:00"/>
        <d v="2016-09-28T00:00:00"/>
        <d v="2016-09-21T00:00:00"/>
        <d v="2016-09-14T00:00:00"/>
        <d v="2016-09-07T00:00:00"/>
        <d v="2016-08-31T00:00:00"/>
        <d v="2016-08-17T00:00:00"/>
        <d v="2016-08-10T00:00:00"/>
        <d v="2016-08-03T00:00:00"/>
        <d v="2016-07-26T00:00:00"/>
        <d v="2016-07-20T00:00:00"/>
        <d v="2016-07-13T00:00:00"/>
        <d v="2016-07-06T00:00:00"/>
        <d v="2016-06-28T00:00:00"/>
        <d v="2016-06-22T00:00:00"/>
        <d v="2016-06-08T00:00:00"/>
        <d v="2016-06-01T00:00:00"/>
        <d v="2016-05-24T00:00:00"/>
        <d v="2016-05-11T00:00:00"/>
        <d v="2016-05-03T00:00:00"/>
        <d v="2016-04-27T00:00:00"/>
        <d v="2016-04-13T00:00:00"/>
        <d v="2016-04-06T00:00:00"/>
        <d v="2016-03-30T00:00:00"/>
        <d v="2016-03-22T00:00:00"/>
        <d v="2016-03-16T00:00:00"/>
        <d v="2016-03-09T00:00:00"/>
        <d v="2016-03-02T00:00:00"/>
        <d v="2016-02-24T00:00:00"/>
        <d v="2016-02-10T00:00:00"/>
        <d v="2016-02-03T00:00:00"/>
        <d v="2016-01-27T00:00:00"/>
        <d v="2016-01-19T00:00:00"/>
        <d v="2016-01-13T00:00:00"/>
        <d v="2016-01-06T00:00:00"/>
        <d v="2015-12-29T00:00:00"/>
        <d v="2015-12-22T00:00:00"/>
        <d v="2015-12-15T00:00:00"/>
        <d v="2015-12-09T00:00:00"/>
        <d v="2015-12-02T00:00:00"/>
        <d v="2015-11-25T00:00:00"/>
        <d v="2015-11-17T00:00:00"/>
        <d v="2015-11-11T00:00:00"/>
        <d v="2015-11-04T00:00:00"/>
        <d v="2015-10-28T00:00:00"/>
        <d v="2015-10-21T00:00:00"/>
        <d v="2015-10-14T00:00:00"/>
        <d v="2015-10-07T00:00:00"/>
        <d v="2015-09-30T00:00:00"/>
        <d v="2015-09-23T00:00:00"/>
        <d v="2015-09-09T00:00:00"/>
        <d v="2015-09-02T00:00:00"/>
        <d v="2015-08-26T00:00:00"/>
        <d v="2015-08-12T00:00:00"/>
        <d v="2015-08-05T00:00:00"/>
        <d v="2015-07-29T00:00:00"/>
        <d v="2015-07-22T00:00:00"/>
        <d v="2015-07-14T00:00:00"/>
        <d v="2015-07-08T00:00:00"/>
        <d v="2015-07-01T00:00:00"/>
        <d v="2015-06-24T00:00:00"/>
        <d v="2015-06-17T00:00:00"/>
        <d v="2015-06-10T00:00:00"/>
        <d v="2015-06-02T00:00:00"/>
        <d v="2015-05-27T00:00:00"/>
        <d v="2015-05-20T00:00:00"/>
        <d v="2015-05-12T00:00:00"/>
        <d v="2015-05-06T00:00:00"/>
        <d v="2015-04-29T00:00:00"/>
        <d v="2015-04-22T00:00:00"/>
        <d v="2015-04-15T00:00:00"/>
        <d v="2015-04-08T00:00:00"/>
        <d v="2015-03-31T00:00:00"/>
        <d v="2015-03-25T00:00:00"/>
        <d v="2015-03-18T00:00:00"/>
        <d v="2015-03-11T00:00:00"/>
        <d v="2015-03-04T00:00:00"/>
        <d v="2015-02-25T00:00:00"/>
        <d v="2015-02-18T00:00:00"/>
        <d v="2015-02-11T00:00:00"/>
        <d v="2015-02-04T00:00:00"/>
        <d v="2015-01-21T00:00:00"/>
        <d v="2015-01-14T00:00:00"/>
        <d v="2015-01-07T00:00:00"/>
        <d v="2015-01-01T00:00:00"/>
        <d v="2014-12-16T00:00:00"/>
        <d v="2014-12-10T00:00:00"/>
        <d v="2014-12-03T00:00:00"/>
        <d v="2014-11-26T00:00:00"/>
        <d v="2014-11-12T00:00:00"/>
        <d v="2014-11-05T00:00:00"/>
        <d v="2014-10-29T00:00:00"/>
        <d v="2014-10-22T00:00:00"/>
        <d v="2014-10-15T00:00:00"/>
        <d v="2014-10-07T00:00:00"/>
        <d v="2014-10-01T00:00:00"/>
        <d v="2014-09-23T00:00:00"/>
        <d v="2014-09-10T00:00:00"/>
        <d v="2014-09-03T00:00:00"/>
        <d v="2014-08-27T00:00:00"/>
        <d v="2014-08-13T00:00:00"/>
        <d v="2014-08-06T00:00:00"/>
        <d v="2014-07-30T00:00:00"/>
        <d v="2014-07-23T00:00:00"/>
        <d v="2014-07-09T00:00:00"/>
        <d v="2014-07-02T00:00:00"/>
        <d v="2014-06-25T00:00:00"/>
        <d v="2014-06-17T00:00:00"/>
        <d v="2014-06-11T00:00:00"/>
        <d v="2014-06-04T00:00:00"/>
        <d v="2014-05-27T00:00:00"/>
        <d v="2014-05-21T00:00:00"/>
        <d v="2014-05-07T00:00:00"/>
        <d v="2014-04-29T00:00:00"/>
        <d v="2014-04-23T00:00:00"/>
        <d v="2014-04-15T00:00:00"/>
        <d v="2014-04-09T00:00:00"/>
        <d v="2014-04-02T00:00:00"/>
        <d v="2014-03-26T00:00:00"/>
        <d v="2014-03-12T00:00:00"/>
        <d v="2014-03-05T00:00:00"/>
        <d v="2014-02-26T00:00:00"/>
        <d v="2014-02-19T00:00:00"/>
        <d v="2014-02-12T00:00:00"/>
        <d v="2014-02-05T00:00:00"/>
        <d v="2014-01-22T00:00:00"/>
        <d v="2014-01-15T00:00:00"/>
        <d v="2014-01-08T00:00:00"/>
        <d v="2014-01-01T00:00:00"/>
        <d v="2013-12-17T00:00:00"/>
        <d v="2013-12-11T00:00:00"/>
        <d v="2013-12-04T00:00:00"/>
        <d v="2013-11-20T00:00:00"/>
        <d v="2013-11-13T00:00:00"/>
        <d v="2013-11-06T00:00:00"/>
        <d v="2013-10-30T00:00:00"/>
        <d v="2013-10-16T00:00:00"/>
        <d v="2013-10-09T00:00:00"/>
        <d v="2013-10-01T00:00:00"/>
        <d v="2020-09-17T00:00:00"/>
        <d v="2020-08-28T00:00:00"/>
        <d v="2020-07-31T00:00:00"/>
        <d v="2020-07-10T00:00:00"/>
        <d v="2020-06-26T00:00:00"/>
        <d v="2020-06-12T00:00:00"/>
        <d v="2020-05-29T00:00:00"/>
        <d v="2020-05-15T00:00:00"/>
        <d v="2020-04-09T00:00:00"/>
        <d v="2020-03-27T00:00:00"/>
        <d v="2020-03-06T00:00:00"/>
        <d v="2020-02-07T00:00:00"/>
        <d v="2020-01-16T00:00:00"/>
        <d v="2019-12-13T00:00:00"/>
        <d v="2019-11-29T00:00:00"/>
        <d v="2019-11-08T00:00:00"/>
        <d v="2019-10-18T00:00:00"/>
        <d v="2019-09-27T00:00:00"/>
        <d v="2019-09-05T00:00:00"/>
        <d v="2019-08-09T00:00:00"/>
        <d v="2019-07-19T00:00:00"/>
        <d v="2019-06-06T00:00:00"/>
        <d v="2019-05-10T00:00:00"/>
        <d v="2019-04-12T00:00:00"/>
        <d v="2019-03-28T00:00:00"/>
        <d v="2019-03-15T00:00:00"/>
        <d v="2019-02-22T00:00:00"/>
        <d v="2019-02-08T00:00:00"/>
        <d v="2019-01-25T00:00:00"/>
        <d v="2019-01-11T00:00:00"/>
        <d v="2018-12-14T00:00:00"/>
        <d v="2018-11-23T00:00:00"/>
        <d v="2018-11-09T00:00:00"/>
        <d v="2018-10-19T00:00:00"/>
        <d v="2018-09-28T00:00:00"/>
        <d v="2018-09-14T00:00:00"/>
        <d v="2018-08-31T00:00:00"/>
        <d v="2018-08-10T00:00:00"/>
        <d v="2018-07-13T00:00:00"/>
        <d v="2018-06-29T00:00:00"/>
        <d v="2018-06-08T00:00:00"/>
        <d v="2018-05-18T00:00:00"/>
        <d v="2018-04-27T00:00:00"/>
        <d v="2018-04-13T00:00:00"/>
        <d v="2018-03-16T00:00:00"/>
        <d v="2018-02-02T00:00:00"/>
        <d v="2018-01-19T00:00:00"/>
        <d v="2017-12-08T00:00:00"/>
        <d v="2017-11-17T00:00:00"/>
        <d v="2017-10-27T00:00:00"/>
        <d v="2017-10-13T00:00:00"/>
        <d v="2017-09-29T00:00:00"/>
        <d v="2020-07-27T00:00:00"/>
        <d v="2020-06-15T00:00:00"/>
        <d v="2020-04-27T00:00:00"/>
        <d v="2020-01-03T00:00:00"/>
        <d v="2019-12-03T00:00:00"/>
        <d v="2019-10-08T00:00:00"/>
        <d v="2019-09-13T00:00:00"/>
        <d v="2019-07-23T00:00:00"/>
        <d v="2019-06-25T00:00:00"/>
        <d v="2019-05-09T00:00:00"/>
        <d v="2019-04-04T00:00:00"/>
        <d v="2019-02-28T00:00:00"/>
        <d v="2019-01-24T00:00:00"/>
        <d v="2018-12-13T00:00:00"/>
        <d v="2018-10-11T00:00:00"/>
        <d v="2018-09-27T00:00:00"/>
        <d v="2018-09-11T00:00:00"/>
        <d v="2018-08-01T00:00:00"/>
        <d v="2018-07-12T00:00:00"/>
        <d v="2018-03-22T00:00:00"/>
        <d v="2018-02-08T00:00:00"/>
        <d v="2018-01-03T00:00:00"/>
        <d v="2017-10-19T00:00:00"/>
        <d v="2020-10-01T00:00:00"/>
        <d v="2020-09-03T00:00:00"/>
        <d v="2020-08-20T00:00:00"/>
        <d v="2020-08-06T00:00:00"/>
        <d v="2020-07-23T00:00:00"/>
        <d v="2020-07-02T00:00:00"/>
        <d v="2020-06-25T00:00:00"/>
        <d v="2020-06-04T00:00:00"/>
        <d v="2020-05-14T00:00:00"/>
        <d v="2020-05-07T00:00:00"/>
        <d v="2020-04-16T00:00:00"/>
        <d v="2020-04-02T00:00:00"/>
        <d v="2020-03-19T00:00:00"/>
        <d v="2020-03-05T00:00:00"/>
        <d v="2020-02-13T00:00:00"/>
        <d v="2020-02-06T00:00:00"/>
        <d v="2020-01-23T00:00:00"/>
        <d v="2020-01-09T00:00:00"/>
        <d v="2019-12-12T00:00:00"/>
        <d v="2019-12-05T00:00:00"/>
        <d v="2019-11-14T00:00:00"/>
        <d v="2019-11-07T00:00:00"/>
        <d v="2019-10-17T00:00:00"/>
        <d v="2019-10-10T00:00:00"/>
        <d v="2019-09-19T00:00:00"/>
        <d v="2019-08-22T00:00:00"/>
        <d v="2019-08-01T00:00:00"/>
        <d v="2019-07-25T00:00:00"/>
        <d v="2019-07-04T00:00:00"/>
        <d v="2019-06-27T00:00:00"/>
        <d v="2019-05-02T00:00:00"/>
        <d v="2019-04-17T00:00:00"/>
        <d v="2019-03-21T00:00:00"/>
        <d v="2019-03-14T00:00:00"/>
        <d v="2019-02-21T00:00:00"/>
        <d v="2019-02-14T00:00:00"/>
        <d v="2019-01-10T00:00:00"/>
        <d v="2018-12-06T00:00:00"/>
        <d v="2018-11-29T00:00:00"/>
        <d v="2018-11-15T00:00:00"/>
        <d v="2018-09-20T00:00:00"/>
        <d v="2018-09-06T00:00:00"/>
        <d v="2018-08-23T00:00:00"/>
        <d v="2018-08-02T00:00:00"/>
        <d v="2018-07-26T00:00:00"/>
        <d v="2018-07-05T00:00:00"/>
        <d v="2018-06-27T00:00:00"/>
        <d v="2018-06-14T00:00:00"/>
        <d v="2018-05-09T00:00:00"/>
        <d v="2018-04-19T00:00:00"/>
        <d v="2018-04-05T00:00:00"/>
        <d v="2018-03-01T00:00:00"/>
        <d v="2018-02-22T00:00:00"/>
        <d v="2018-02-15T00:00:00"/>
        <d v="2018-02-01T00:00:00"/>
        <d v="2018-01-04T00:00:00"/>
        <d v="2017-12-14T00:00:00"/>
        <d v="2017-12-07T00:00:00"/>
        <d v="2017-11-16T00:00:00"/>
        <d v="2017-11-09T00:00:00"/>
        <d v="2017-10-20T00:00:00"/>
        <d v="2017-10-12T00:00:00"/>
        <d v="2017-09-14T00:00:00"/>
        <d v="2017-09-07T00:00:00"/>
        <d v="2017-08-31T00:00:00"/>
        <d v="2017-08-24T00:00:00"/>
        <d v="2017-07-27T00:00:00"/>
        <d v="2017-07-06T00:00:00"/>
        <d v="2017-06-15T00:00:00"/>
        <d v="2017-06-08T00:00:00"/>
        <d v="2017-05-18T00:00:00"/>
        <d v="2017-05-11T00:00:00"/>
        <d v="2017-04-20T00:00:00"/>
        <d v="2017-04-13T00:00:00"/>
        <d v="2017-03-23T00:00:00"/>
        <d v="2017-03-09T00:00:00"/>
        <d v="2017-02-23T00:00:00"/>
        <d v="2017-02-02T00:00:00"/>
        <d v="2017-01-27T00:00:00"/>
        <d v="2017-01-05T00:00:00"/>
        <d v="2016-12-16T00:00:00"/>
        <d v="2016-12-08T00:00:00"/>
        <d v="2016-11-18T00:00:00"/>
        <d v="2016-11-03T00:00:00"/>
        <d v="2016-10-06T00:00:00"/>
        <d v="2016-09-23T00:00:00"/>
        <d v="2016-09-01T00:00:00"/>
        <d v="2016-08-26T00:00:00"/>
        <d v="2016-08-04T00:00:00"/>
        <d v="2016-07-15T00:00:00"/>
        <d v="2016-07-07T00:00:00"/>
        <d v="2016-06-17T00:00:00"/>
        <d v="2016-06-02T00:00:00"/>
        <d v="2016-05-20T00:00:00"/>
        <d v="2016-05-04T00:00:00"/>
        <d v="2016-04-22T00:00:00"/>
        <d v="2016-04-07T00:00:00"/>
        <d v="2016-03-24T00:00:00"/>
        <d v="2016-02-29T00:00:00"/>
        <d v="2016-02-26T00:00:00"/>
        <d v="2016-01-15T00:00:00"/>
        <d v="2016-01-07T00:00:00"/>
        <d v="2015-12-18T00:00:00"/>
        <d v="2015-12-03T00:00:00"/>
        <d v="2015-11-20T00:00:00"/>
        <d v="2015-11-05T00:00:00"/>
        <d v="2015-10-23T00:00:00"/>
        <d v="2015-10-01T00:00:00"/>
        <d v="2015-09-11T00:00:00"/>
        <d v="2015-09-03T00:00:00"/>
        <d v="2015-08-14T00:00:00"/>
        <d v="2015-07-30T00:00:00"/>
        <d v="2015-07-17T00:00:00"/>
        <d v="2015-07-02T00:00:00"/>
        <d v="2015-06-19T00:00:00"/>
        <d v="2015-06-03T00:00:00"/>
        <d v="2015-05-07T00:00:00"/>
        <d v="2015-04-24T00:00:00"/>
        <d v="2015-04-02T00:00:00"/>
        <d v="2015-03-13T00:00:00"/>
        <d v="2015-03-05T00:00:00"/>
        <d v="2015-02-13T00:00:00"/>
        <d v="2015-02-05T00:00:00"/>
        <d v="2015-01-16T00:00:00"/>
        <d v="2015-01-08T00:00:00"/>
        <d v="2014-12-19T00:00:00"/>
        <d v="2014-12-04T00:00:00"/>
        <d v="2014-11-21T00:00:00"/>
        <d v="2014-11-06T00:00:00"/>
        <d v="2014-10-24T00:00:00"/>
        <d v="2014-10-02T00:00:00"/>
        <d v="2014-09-26T00:00:00"/>
        <d v="2014-09-04T00:00:00"/>
        <d v="2014-08-29T00:00:00"/>
        <d v="2014-08-07T00:00:00"/>
        <d v="2014-07-18T00:00:00"/>
        <d v="2014-07-03T00:00:00"/>
        <d v="2014-06-05T00:00:00"/>
        <d v="2014-05-16T00:00:00"/>
        <d v="2014-04-30T00:00:00"/>
        <d v="2014-04-25T00:00:00"/>
        <d v="2014-04-03T00:00:00"/>
        <d v="2014-03-28T00:00:00"/>
        <d v="2014-03-06T00:00:00"/>
        <d v="2014-02-28T00:00:00"/>
        <d v="2014-02-06T00:00:00"/>
        <d v="2014-01-31T00:00:00"/>
        <d v="2014-01-09T00:00:00"/>
        <d v="2013-12-20T00:00:00"/>
        <d v="2013-12-05T00:00:00"/>
        <d v="2013-11-22T00:00:00"/>
        <d v="2013-11-07T00:00:00"/>
        <d v="2013-10-25T00:00:00"/>
        <d v="2013-10-10T00:00:00"/>
        <d v="2020-09-29T00:00:00"/>
        <d v="2020-09-15T00:00:00"/>
        <d v="2020-09-08T00:00:00"/>
        <d v="2020-09-01T00:00:00"/>
        <d v="2020-08-25T00:00:00"/>
        <d v="2020-08-18T00:00:00"/>
        <d v="2020-08-12T00:00:00"/>
        <d v="2020-08-11T00:00:00"/>
        <d v="2020-08-04T00:00:00"/>
        <d v="2020-07-28T00:00:00"/>
        <d v="2020-07-21T00:00:00"/>
        <d v="2020-07-14T00:00:00"/>
        <d v="2020-07-07T00:00:00"/>
        <d v="2020-06-30T00:00:00"/>
        <d v="2020-06-22T00:00:00"/>
        <d v="2020-06-09T00:00:00"/>
        <d v="2020-06-02T00:00:00"/>
        <d v="2020-05-25T00:00:00"/>
        <d v="2020-05-18T00:00:00"/>
        <d v="2020-05-12T00:00:00"/>
        <d v="2020-05-04T00:00:00"/>
        <d v="2020-04-28T00:00:00"/>
        <d v="2020-04-21T00:00:00"/>
        <d v="2020-04-14T00:00:00"/>
        <d v="2020-04-06T00:00:00"/>
        <d v="2020-03-31T00:00:00"/>
        <d v="2020-03-23T00:00:00"/>
        <d v="2020-03-16T00:00:00"/>
        <d v="2020-03-09T00:00:00"/>
        <d v="2020-03-03T00:00:00"/>
        <d v="2020-02-25T00:00:00"/>
        <d v="2020-02-18T00:00:00"/>
        <d v="2020-02-11T00:00:00"/>
        <d v="2020-02-03T00:00:00"/>
        <d v="2020-01-27T00:00:00"/>
        <d v="2020-01-21T00:00:00"/>
        <d v="2020-01-14T00:00:00"/>
        <d v="2020-01-06T00:00:00"/>
        <d v="2019-12-24T00:00:00"/>
        <d v="2019-12-16T00:00:00"/>
        <d v="2019-12-09T00:00:00"/>
        <d v="2019-12-02T00:00:00"/>
        <d v="2019-11-26T00:00:00"/>
        <d v="2019-11-18T00:00:00"/>
        <d v="2019-11-12T00:00:00"/>
        <d v="2019-11-04T00:00:00"/>
        <d v="2019-10-29T00:00:00"/>
        <d v="2019-10-22T00:00:00"/>
        <d v="2019-10-15T00:00:00"/>
        <d v="2019-09-30T00:00:00"/>
        <d v="2019-09-23T00:00:00"/>
        <d v="2019-09-16T00:00:00"/>
        <d v="2019-09-10T00:00:00"/>
        <d v="2019-09-02T00:00:00"/>
        <d v="2019-08-26T00:00:00"/>
        <d v="2019-08-20T00:00:00"/>
        <d v="2019-08-13T00:00:00"/>
        <d v="2019-08-05T00:00:00"/>
        <d v="2019-07-30T00:00:00"/>
        <d v="2019-07-22T00:00:00"/>
        <d v="2019-07-15T00:00:00"/>
        <d v="2019-07-09T00:00:00"/>
        <d v="2019-07-01T00:00:00"/>
        <d v="2019-06-18T00:00:00"/>
        <d v="2019-06-11T00:00:00"/>
        <d v="2019-06-03T00:00:00"/>
        <d v="2019-05-28T00:00:00"/>
        <d v="2019-05-21T00:00:00"/>
        <d v="2019-05-07T00:00:00"/>
        <d v="2019-04-23T00:00:00"/>
        <d v="2019-04-15T00:00:00"/>
        <d v="2019-04-09T00:00:00"/>
        <d v="2019-04-01T00:00:00"/>
        <d v="2019-03-26T00:00:00"/>
        <d v="2019-03-18T00:00:00"/>
        <d v="2019-03-12T00:00:00"/>
        <d v="2019-03-03T00:00:00"/>
        <d v="2019-02-26T00:00:00"/>
        <d v="2019-02-18T00:00:00"/>
        <d v="2019-02-11T00:00:00"/>
        <d v="2019-02-05T00:00:00"/>
        <d v="2019-01-28T00:00:00"/>
        <d v="2019-01-21T00:00:00"/>
        <d v="2019-01-14T00:00:00"/>
        <d v="2019-01-08T00:00:00"/>
        <d v="2019-01-04T00:00:00"/>
        <d v="2018-12-18T00:00:00"/>
        <d v="2018-12-03T00:00:00"/>
        <d v="2018-11-26T00:00:00"/>
        <d v="2018-11-19T00:00:00"/>
        <d v="2018-11-12T00:00:00"/>
        <d v="2018-11-05T00:00:00"/>
        <d v="2018-10-29T00:00:00"/>
        <d v="2018-10-23T00:00:00"/>
        <d v="2018-10-16T00:00:00"/>
        <d v="2018-10-09T00:00:00"/>
        <d v="2018-10-01T00:00:00"/>
        <d v="2018-09-24T00:00:00"/>
        <d v="2018-09-21T00:00:00"/>
        <d v="2018-09-17T00:00:00"/>
        <d v="2018-09-03T00:00:00"/>
        <d v="2018-08-28T00:00:00"/>
        <d v="2018-08-21T00:00:00"/>
        <d v="2018-08-14T00:00:00"/>
        <d v="2018-08-07T00:00:00"/>
        <d v="2018-07-31T00:00:00"/>
        <d v="2018-07-24T00:00:00"/>
        <d v="2018-07-16T00:00:00"/>
        <d v="2018-07-09T00:00:00"/>
        <d v="2018-07-03T00:00:00"/>
        <d v="2018-06-26T00:00:00"/>
        <d v="2018-06-19T00:00:00"/>
        <d v="2018-06-12T00:00:00"/>
        <d v="2018-06-04T00:00:00"/>
        <d v="2018-05-29T00:00:00"/>
        <d v="2018-05-23T00:00:00"/>
        <d v="2018-05-14T00:00:00"/>
        <d v="2018-05-08T00:00:00"/>
        <d v="2018-04-30T00:00:00"/>
        <d v="2018-04-24T00:00:00"/>
        <d v="2018-04-17T00:00:00"/>
        <d v="2018-04-10T00:00:00"/>
        <d v="2018-04-03T00:00:00"/>
        <d v="2018-03-26T00:00:00"/>
        <d v="2018-03-20T00:00:00"/>
        <d v="2018-03-13T00:00:00"/>
        <d v="2018-02-26T00:00:00"/>
        <d v="2018-02-19T00:00:00"/>
        <d v="2018-02-12T00:00:00"/>
        <d v="2018-01-23T00:00:00"/>
        <d v="2018-01-08T00:00:00"/>
        <d v="2018-01-02T00:00:00"/>
        <d v="2017-12-19T00:00:00"/>
        <d v="2017-12-12T00:00:00"/>
        <d v="2017-12-05T00:00:00"/>
        <d v="2017-11-23T00:00:00"/>
        <d v="2017-11-21T00:00:00"/>
        <d v="2017-11-14T00:00:00"/>
        <d v="2017-11-07T00:00:00"/>
        <d v="2017-10-30T00:00:00"/>
        <d v="2017-10-24T00:00:00"/>
        <d v="2017-10-16T00:00:00"/>
        <d v="2017-10-10T00:00:00"/>
        <d v="2017-10-01T00:00:00"/>
        <d v="2017-09-18T00:00:00"/>
        <d v="2017-09-11T00:00:00"/>
        <d v="2017-09-04T00:00:00"/>
        <d v="2017-08-29T00:00:00"/>
        <d v="2017-08-15T00:00:00"/>
        <d v="2017-08-07T00:00:00"/>
        <d v="2017-08-01T00:00:00"/>
        <d v="2017-07-25T00:00:00"/>
        <d v="2017-07-10T00:00:00"/>
        <d v="2017-07-03T00:00:00"/>
        <d v="2017-06-27T00:00:00"/>
        <d v="2017-06-12T00:00:00"/>
        <d v="2017-06-06T00:00:00"/>
        <d v="2017-05-29T00:00:00"/>
        <d v="2017-05-22T00:00:00"/>
        <d v="2017-05-16T00:00:00"/>
        <d v="2017-05-09T00:00:00"/>
        <d v="2017-05-02T00:00:00"/>
        <d v="2017-04-10T00:00:00"/>
        <d v="2017-04-03T00:00:00"/>
        <d v="2017-03-27T00:00:00"/>
        <d v="2017-03-20T00:00:00"/>
        <d v="2017-03-13T00:00:00"/>
        <d v="2017-03-07T00:00:00"/>
        <d v="2017-02-28T00:00:00"/>
        <d v="2017-02-21T00:00:00"/>
        <d v="2017-02-13T00:00:00"/>
        <d v="2017-02-06T00:00:00"/>
        <d v="2017-01-30T00:00:00"/>
        <d v="2017-01-23T00:00:00"/>
        <d v="2017-01-17T00:00:00"/>
        <d v="2017-01-09T00:00:00"/>
        <d v="2017-01-03T00:00:00"/>
        <d v="2016-12-23T00:00:00"/>
        <d v="2016-12-13T00:00:00"/>
        <d v="2016-12-06T00:00:00"/>
        <d v="2016-11-28T00:00:00"/>
        <d v="2016-11-22T00:00:00"/>
        <d v="2016-11-14T00:00:00"/>
        <d v="2016-11-08T00:00:00"/>
        <d v="2016-10-25T00:00:00"/>
        <d v="2016-10-18T00:00:00"/>
        <d v="2016-10-10T00:00:00"/>
        <d v="2016-09-27T00:00:00"/>
        <d v="2016-09-19T00:00:00"/>
        <d v="2016-09-13T00:00:00"/>
        <d v="2016-09-05T00:00:00"/>
        <d v="2016-08-30T00:00:00"/>
        <d v="2016-08-23T00:00:00"/>
        <d v="2016-08-16T00:00:00"/>
        <d v="2016-08-09T00:00:00"/>
        <d v="2016-08-02T00:00:00"/>
        <d v="2016-07-19T00:00:00"/>
        <d v="2016-07-11T00:00:00"/>
        <d v="2016-07-04T00:00:00"/>
        <d v="2016-06-27T00:00:00"/>
        <d v="2016-06-20T00:00:00"/>
        <d v="2016-06-13T00:00:00"/>
        <d v="2016-06-06T00:00:00"/>
        <d v="2016-05-31T00:00:00"/>
        <d v="2016-05-23T00:00:00"/>
        <d v="2016-05-09T00:00:00"/>
        <d v="2016-05-02T00:00:00"/>
        <d v="2016-04-25T00:00:00"/>
        <d v="2016-04-18T00:00:00"/>
        <d v="2016-04-11T00:00:00"/>
        <d v="2016-04-04T00:00:00"/>
        <d v="2016-03-29T00:00:00"/>
        <d v="2016-03-21T00:00:00"/>
        <d v="2016-03-14T00:00:00"/>
        <d v="2016-03-08T00:00:00"/>
        <d v="2016-02-22T00:00:00"/>
        <d v="2016-02-15T00:00:00"/>
        <d v="2016-02-09T00:00:00"/>
        <d v="2016-02-01T00:00:00"/>
        <d v="2016-01-25T00:00:00"/>
        <d v="2016-01-18T00:00:00"/>
        <d v="2016-01-11T00:00:00"/>
        <d v="2016-01-04T00:00:00"/>
        <d v="2015-12-21T00:00:00"/>
        <d v="2015-12-14T00:00:00"/>
        <d v="2015-12-08T00:00:00"/>
        <d v="2015-11-30T00:00:00"/>
        <d v="2015-11-23T00:00:00"/>
        <d v="2015-11-16T00:00:00"/>
        <d v="2015-11-09T00:00:00"/>
        <d v="2015-11-02T00:00:00"/>
        <d v="2015-10-27T00:00:00"/>
        <d v="2015-10-19T00:00:00"/>
        <d v="2015-10-12T00:00:00"/>
        <d v="2015-10-06T00:00:00"/>
        <d v="2015-09-28T00:00:00"/>
        <d v="2015-09-21T00:00:00"/>
        <d v="2015-09-14T00:00:00"/>
        <d v="2015-09-08T00:00:00"/>
        <d v="2015-08-31T00:00:00"/>
        <d v="2015-08-17T00:00:00"/>
        <d v="2015-08-11T00:00:00"/>
        <d v="2015-08-03T00:00:00"/>
        <d v="2015-07-28T00:00:00"/>
        <d v="2015-07-20T00:00:00"/>
        <d v="2015-07-13T00:00:00"/>
        <d v="2015-07-07T00:00:00"/>
        <d v="2015-06-30T00:00:00"/>
        <d v="2015-06-23T00:00:00"/>
        <d v="2015-06-15T00:00:00"/>
        <d v="2015-06-01T00:00:00"/>
        <d v="2015-05-19T00:00:00"/>
        <d v="2015-05-13T00:00:00"/>
        <d v="2015-05-04T00:00:00"/>
        <d v="2015-04-27T00:00:00"/>
        <d v="2015-04-21T00:00:00"/>
        <d v="2015-04-14T00:00:00"/>
        <d v="2015-04-09T00:00:00"/>
        <d v="2015-03-24T00:00:00"/>
        <d v="2015-03-17T00:00:00"/>
        <d v="2015-03-02T00:00:00"/>
        <d v="2015-02-24T00:00:00"/>
        <d v="2015-02-10T00:00:00"/>
        <d v="2015-02-02T00:00:00"/>
        <d v="2015-01-26T00:00:00"/>
        <d v="2015-01-20T00:00:00"/>
        <d v="2015-01-15T00:00:00"/>
        <d v="2015-01-06T00:00:00"/>
        <d v="2014-12-11T00:00:00"/>
        <d v="2014-12-02T00:00:00"/>
        <d v="2014-11-24T00:00:00"/>
        <d v="2014-11-17T00:00:00"/>
        <d v="2014-11-11T00:00:00"/>
        <d v="2014-10-28T00:00:00"/>
        <d v="2014-10-13T00:00:00"/>
        <d v="2014-09-29T00:00:00"/>
        <d v="2014-09-24T00:00:00"/>
        <d v="2014-09-16T00:00:00"/>
        <d v="2014-09-02T00:00:00"/>
        <d v="2014-08-05T00:00:00"/>
        <d v="2014-07-29T00:00:00"/>
        <d v="2014-07-14T00:00:00"/>
        <d v="2014-07-08T00:00:00"/>
        <d v="2014-06-30T00:00:00"/>
        <d v="2014-06-23T00:00:00"/>
        <d v="2014-06-16T00:00:00"/>
        <d v="2014-06-03T00:00:00"/>
        <d v="2014-05-19T00:00:00"/>
        <d v="2014-05-13T00:00:00"/>
        <d v="2014-05-05T00:00:00"/>
        <d v="2014-04-14T00:00:00"/>
        <d v="2014-04-08T00:00:00"/>
        <d v="2014-04-01T00:00:00"/>
        <d v="2014-03-11T00:00:00"/>
        <d v="2014-03-04T00:00:00"/>
        <d v="2014-02-25T00:00:00"/>
        <d v="2014-02-17T00:00:00"/>
        <d v="2014-02-11T00:00:00"/>
        <d v="2014-02-03T00:00:00"/>
        <d v="2014-01-27T00:00:00"/>
        <d v="2014-01-13T00:00:00"/>
        <d v="2014-01-06T00:00:00"/>
        <d v="2013-12-09T00:00:00"/>
        <d v="2013-12-03T00:00:00"/>
        <d v="2013-11-12T00:00:00"/>
        <d v="2013-10-21T00:00:00"/>
        <d v="2013-10-15T00:00:00"/>
        <d v="2013-09-19T00:00:00"/>
        <d v="2013-09-15T00:00:00"/>
        <d v="2013-09-09T00:00:00"/>
        <d v="2013-09-02T00:00:00"/>
        <d v="2013-08-26T00:00:00"/>
        <d v="2013-08-20T00:00:00"/>
        <d v="2013-08-13T00:00:00"/>
        <d v="2013-08-05T00:00:00"/>
        <d v="2013-07-30T00:00:00"/>
        <d v="2013-07-23T00:00:00"/>
        <d v="2013-07-16T00:00:00"/>
        <d v="2013-07-09T00:00:00"/>
        <d v="2013-07-01T00:00:00"/>
        <d v="2013-06-24T00:00:00"/>
        <d v="2013-06-19T00:00:00"/>
        <d v="2013-06-11T00:00:00"/>
        <d v="2013-06-04T00:00:00"/>
        <d v="2013-06-01T00:00:00"/>
        <d v="2013-05-27T00:00:00"/>
        <d v="2013-05-22T00:00:00"/>
        <d v="2013-05-17T00:00:00"/>
        <d v="2013-05-13T00:00:00"/>
        <d v="2013-05-07T00:00:00"/>
        <d v="2013-04-29T00:00:00"/>
        <d v="2013-04-22T00:00:00"/>
        <d v="2013-04-21T00:00:00"/>
        <d v="2013-04-16T00:00:00"/>
        <d v="2013-04-09T00:00:00"/>
        <d v="2013-03-25T00:00:00"/>
        <d v="2013-03-22T00:00:00"/>
        <d v="2013-03-12T00:00:00"/>
        <d v="2013-03-04T00:00:00"/>
        <d v="2013-02-26T00:00:00"/>
        <d v="2013-02-19T00:00:00"/>
        <d v="2013-02-12T00:00:00"/>
        <d v="2013-02-04T00:00:00"/>
        <d v="2013-01-29T00:00:00"/>
        <d v="2013-01-22T00:00:00"/>
        <d v="2013-01-15T00:00:00"/>
        <d v="2013-01-07T00:00:00"/>
        <d v="2012-12-18T00:00:00"/>
        <d v="2012-12-11T00:00:00"/>
        <d v="2012-12-04T00:00:00"/>
        <d v="2012-11-27T00:00:00"/>
        <d v="2012-11-19T00:00:00"/>
        <d v="2012-11-13T00:00:00"/>
        <d v="2012-11-06T00:00:00"/>
        <d v="2012-10-30T00:00:00"/>
        <d v="2012-10-23T00:00:00"/>
        <d v="2012-10-15T00:00:00"/>
        <d v="2012-10-09T00:00:00"/>
        <d v="2012-10-02T00:00:00"/>
        <d v="2012-09-25T00:00:00"/>
        <d v="2012-09-20T00:00:00"/>
        <d v="2012-09-11T00:00:00"/>
        <d v="2012-09-04T00:00:00"/>
        <d v="2012-08-28T00:00:00"/>
        <d v="2012-08-21T00:00:00"/>
        <d v="2012-08-14T00:00:00"/>
        <d v="2012-08-07T00:00:00"/>
        <d v="2012-08-02T00:00:00"/>
        <d v="2012-07-24T00:00:00"/>
        <d v="2012-07-17T00:00:00"/>
        <d v="2012-07-10T00:00:00"/>
        <d v="2012-07-03T00:00:00"/>
        <d v="2012-06-25T00:00:00"/>
        <d v="2012-06-19T00:00:00"/>
        <d v="2012-06-12T00:00:00"/>
        <d v="2012-06-05T00:00:00"/>
        <d v="2012-05-29T00:00:00"/>
        <d v="2012-05-22T00:00:00"/>
        <d v="2012-05-15T00:00:00"/>
        <d v="2012-05-09T00:00:00"/>
        <d v="2012-05-01T00:00:00"/>
        <d v="2012-04-23T00:00:00"/>
        <d v="2012-04-16T00:00:00"/>
        <d v="2012-04-11T00:00:00"/>
        <d v="2012-04-03T00:00:00"/>
        <d v="2012-03-27T00:00:00"/>
        <d v="2020-09-25T00:00:00"/>
        <d v="2020-05-28T00:00:00"/>
        <d v="2020-04-30T00:00:00"/>
        <d v="2020-04-03T00:00:00"/>
        <d v="2019-12-18T00:00:00"/>
        <d v="2019-11-27T00:00:00"/>
        <d v="2019-11-06T00:00:00"/>
        <d v="2019-10-03T00:00:00"/>
        <d v="2019-09-11T00:00:00"/>
        <d v="2019-07-31T00:00:00"/>
        <d v="2019-07-03T00:00:00"/>
        <d v="2019-05-03T00:00:00"/>
        <d v="2019-02-27T00:00:00"/>
        <d v="2019-01-31T00:00:00"/>
        <d v="2018-12-28T00:00:00"/>
        <d v="2018-11-28T00:00:00"/>
        <d v="2018-11-07T00:00:00"/>
        <d v="2018-08-30T00:00:00"/>
        <d v="2018-07-25T00:00:00"/>
        <d v="2018-05-30T00:00:00"/>
        <d v="2018-03-28T00:00:00"/>
        <d v="2018-02-28T00:00:00"/>
        <d v="2017-12-28T00:00:00"/>
        <d v="2017-11-29T00:00:00"/>
        <d v="2017-09-21T00:00:00"/>
        <d v="2017-08-10T00:00:00"/>
        <d v="2017-08-03T00:00:00"/>
        <d v="2017-07-12T00:00:00"/>
        <d v="2017-06-23T00:00:00"/>
        <d v="2017-06-02T00:00:00"/>
        <d v="2017-05-19T00:00:00"/>
        <d v="2017-05-12T00:00:00"/>
        <d v="2017-05-05T00:00:00"/>
      </sharedItems>
      <fieldGroup par="23" base="0">
        <rangePr groupBy="days" startDate="2012-03-27T00:00:00" endDate="2020-10-02T00:00:00"/>
        <groupItems count="368">
          <s v="&lt;27.03.2012"/>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02.10.2020"/>
        </groupItems>
      </fieldGroup>
    </cacheField>
    <cacheField name="CDU/CSU" numFmtId="0">
      <sharedItems containsString="0" containsBlank="1" containsNumber="1" minValue="0.24" maxValue="0.45"/>
    </cacheField>
    <cacheField name="SPD" numFmtId="0">
      <sharedItems containsString="0" containsBlank="1" containsNumber="1" minValue="0.11" maxValue="0.33"/>
    </cacheField>
    <cacheField name="GRÜNE" numFmtId="0">
      <sharedItems containsString="0" containsBlank="1" containsNumber="1" minValue="0.06" maxValue="0.27"/>
    </cacheField>
    <cacheField name="FDP" numFmtId="0">
      <sharedItems containsString="0" containsBlank="1" containsNumber="1" minValue="0.02" maxValue="0.12"/>
    </cacheField>
    <cacheField name="LINKE" numFmtId="0">
      <sharedItems containsString="0" containsBlank="1" containsNumber="1" minValue="0.04" maxValue="0.125"/>
    </cacheField>
    <cacheField name="AfD" numFmtId="0">
      <sharedItems containsString="0" containsBlank="1" containsNumber="1" minValue="0.02" maxValue="0.185"/>
    </cacheField>
    <cacheField name="Sonstige" numFmtId="0">
      <sharedItems containsString="0" containsBlank="1" containsNumber="1" minValue="0.01" maxValue="0.09"/>
    </cacheField>
    <cacheField name="Befragte" numFmtId="0">
      <sharedItems containsString="0" containsBlank="1" containsNumber="1" containsInteger="1" minValue="0" maxValue="4115"/>
    </cacheField>
    <cacheField name="Zeitraum" numFmtId="0">
      <sharedItems/>
    </cacheField>
    <cacheField name="Institut" numFmtId="0">
      <sharedItems containsMixedTypes="1" containsNumber="1" minValue="43637.94000000001" maxValue="43637.94000000001"/>
    </cacheField>
    <cacheField name="Von" numFmtId="14">
      <sharedItems containsSemiMixedTypes="0" containsNonDate="0" containsDate="1" containsString="0" minDate="2012-03-14T00:00:00" maxDate="2020-09-19T00:00:00"/>
    </cacheField>
    <cacheField name="CDU/CSU (14d)" numFmtId="9">
      <sharedItems containsSemiMixedTypes="0" containsString="0" containsNumber="1" minValue="0.25124999999999997" maxValue="0.43"/>
    </cacheField>
    <cacheField name="SPD (14d)" numFmtId="9">
      <sharedItems containsSemiMixedTypes="0" containsString="0" containsNumber="1" minValue="0.1225" maxValue="0.323125"/>
    </cacheField>
    <cacheField name="Grüne (14d)" numFmtId="9">
      <sharedItems containsSemiMixedTypes="0" containsString="0" containsNumber="1" minValue="6.5555555555555561E-2" maxValue="0.26437500000000003"/>
    </cacheField>
    <cacheField name="FDP (14d)" numFmtId="9">
      <sharedItems containsSemiMixedTypes="0" containsString="0" containsNumber="1" minValue="0.02" maxValue="0.11100000000000002"/>
    </cacheField>
    <cacheField name="Linke (14d)" numFmtId="9">
      <sharedItems containsSemiMixedTypes="0" containsString="0" containsNumber="1" minValue="4.4999999999999998E-2" maxValue="0.109375"/>
    </cacheField>
    <cacheField name="AfD (14d)" numFmtId="9">
      <sharedItems containsMixedTypes="1" containsNumber="1" minValue="2.5000000000000001E-2" maxValue="0.16833333333333333"/>
    </cacheField>
    <cacheField name="Sonstige (14d)" numFmtId="9">
      <sharedItems containsSemiMixedTypes="0" containsString="0" containsNumber="1" minValue="1.3333333333333334E-2" maxValue="7.5624999999999998E-2"/>
    </cacheField>
    <cacheField name="Befragte (14d)" numFmtId="1">
      <sharedItems containsSemiMixedTypes="0" containsString="0" containsNumber="1" containsInteger="1" minValue="2018" maxValue="25981"/>
    </cacheField>
    <cacheField name="Sperrklausel Multi" numFmtId="0">
      <sharedItems containsSemiMixedTypes="0" containsString="0" containsNumber="1" minValue="1.0393466963622866" maxValue="1.2121212121212122"/>
    </cacheField>
    <cacheField name="Keine FDP" numFmtId="0">
      <sharedItems containsSemiMixedTypes="0" containsString="0" containsNumber="1" minValue="1.1084718923198733" maxValue="1.2738853503184715"/>
    </cacheField>
    <cacheField name="Monate" numFmtId="0" databaseField="0">
      <fieldGroup base="0">
        <rangePr groupBy="months" startDate="2012-03-27T00:00:00" endDate="2020-10-02T00:00:00"/>
        <groupItems count="14">
          <s v="&lt;27.03.2012"/>
          <s v="Jan"/>
          <s v="Feb"/>
          <s v="Mrz"/>
          <s v="Apr"/>
          <s v="Mai"/>
          <s v="Jun"/>
          <s v="Jul"/>
          <s v="Aug"/>
          <s v="Sep"/>
          <s v="Okt"/>
          <s v="Nov"/>
          <s v="Dez"/>
          <s v="&gt;02.10.2020"/>
        </groupItems>
      </fieldGroup>
    </cacheField>
    <cacheField name="Jahre" numFmtId="0" databaseField="0">
      <fieldGroup base="0">
        <rangePr groupBy="years" startDate="2012-03-27T00:00:00" endDate="2020-10-02T00:00:00"/>
        <groupItems count="11">
          <s v="&lt;27.03.2012"/>
          <s v="2012"/>
          <s v="2013"/>
          <s v="2014"/>
          <s v="2015"/>
          <s v="2016"/>
          <s v="2017"/>
          <s v="2018"/>
          <s v="2019"/>
          <s v="2020"/>
          <s v="&gt;02.10.2020"/>
        </groupItems>
      </fieldGroup>
    </cacheField>
  </cacheFields>
  <extLst>
    <ext xmlns:x14="http://schemas.microsoft.com/office/spreadsheetml/2009/9/main" uri="{725AE2AE-9491-48be-B2B4-4EB974FC3084}">
      <x14:pivotCacheDefinition pivotCacheId="1429895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0.35555555555555557"/>
    <n v="0.15444444444444444"/>
    <n v="0.1933333333333333"/>
    <n v="5.7777777777777782E-2"/>
    <n v="7.7777777777777779E-2"/>
    <n v="0.1038888888888888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225.52740129640537"/>
    <n v="97.96346493812608"/>
    <n v="122.6305244549204"/>
    <n v="36.648202710665878"/>
    <n v="49.334119033588678"/>
    <n v="65.89628756629345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n v="0.37"/>
    <n v="0.17"/>
    <n v="0.19500000000000001"/>
    <n v="0.06"/>
    <n v="7.0000000000000007E-2"/>
    <n v="0.09"/>
    <n v="4.4999999999999998E-2"/>
    <n v="1043"/>
    <s v="04.09.–16.09."/>
    <s v="Allensbach"/>
    <d v="2020-09-09T00:00:00"/>
    <n v="0.36055555555555552"/>
    <n v="0.16055555555555556"/>
    <n v="0.18777777777777774"/>
    <n v="5.6111111111111098E-2"/>
    <n v="7.7777777777777779E-2"/>
    <n v="0.10055555555555556"/>
    <n v="5.6666666666666671E-2"/>
    <n v="15420"/>
    <n v="1.0600706713780921"/>
    <n v="1.1271133375078275"/>
  </r>
  <r>
    <x v="1"/>
    <n v="0.38"/>
    <n v="0.17"/>
    <n v="0.19"/>
    <n v="5.5E-2"/>
    <n v="7.0000000000000007E-2"/>
    <n v="0.09"/>
    <n v="4.4999999999999998E-2"/>
    <n v="1231"/>
    <s v="05.08.–18.08."/>
    <s v="Allensbach"/>
    <d v="2020-08-14T00:00:00"/>
    <n v="0.36312499999999998"/>
    <n v="0.16874999999999998"/>
    <n v="0.17374999999999996"/>
    <n v="0.06"/>
    <n v="7.6249999999999998E-2"/>
    <n v="9.9999999999999992E-2"/>
    <n v="5.8124999999999996E-2"/>
    <n v="15488"/>
    <n v="1.0617120106171201"/>
    <n v="1.1339475549255846"/>
  </r>
  <r>
    <x v="2"/>
    <n v="0.38"/>
    <n v="0.155"/>
    <n v="0.2"/>
    <n v="5.5E-2"/>
    <n v="7.4999999999999997E-2"/>
    <n v="0.09"/>
    <n v="4.4999999999999998E-2"/>
    <n v="1237"/>
    <s v="03.07.–16.07."/>
    <s v="Allensbach"/>
    <d v="2020-07-09T00:00:00"/>
    <n v="0.37812500000000004"/>
    <n v="0.15"/>
    <n v="0.17812499999999998"/>
    <n v="6.1249999999999999E-2"/>
    <n v="7.6874999999999999E-2"/>
    <n v="9.8749999999999991E-2"/>
    <n v="5.6875000000000002E-2"/>
    <n v="14439"/>
    <n v="1.0603048376408217"/>
    <n v="1.1339475549255846"/>
  </r>
  <r>
    <x v="3"/>
    <n v="0.4"/>
    <n v="0.16"/>
    <n v="0.185"/>
    <n v="4.4999999999999998E-2"/>
    <n v="7.0000000000000007E-2"/>
    <n v="9.5000000000000001E-2"/>
    <n v="4.4999999999999998E-2"/>
    <n v="1314"/>
    <s v="01.06.–13.06."/>
    <s v="Allensbach"/>
    <d v="2020-06-05T00:00:00"/>
    <n v="0.3888888888888889"/>
    <n v="0.15000000000000002"/>
    <n v="0.17333333333333334"/>
    <n v="6.0000000000000005E-2"/>
    <n v="7.722222222222222E-2"/>
    <n v="8.9444444444444438E-2"/>
    <n v="6.1111111111111116E-2"/>
    <n v="15574"/>
    <n v="1.0650887573964496"/>
    <n v="1.1378002528445006"/>
  </r>
  <r>
    <x v="4"/>
    <n v="0.38"/>
    <n v="0.155"/>
    <n v="0.19"/>
    <n v="5.5E-2"/>
    <n v="7.0000000000000007E-2"/>
    <n v="0.09"/>
    <n v="0.06"/>
    <n v="1013"/>
    <s v="06.05.–14.05."/>
    <s v="Allensbach"/>
    <d v="2020-05-09T00:00:00"/>
    <n v="0.38277777777777777"/>
    <n v="0.1516666666666667"/>
    <n v="0.16499999999999998"/>
    <n v="5.7777777777777782E-2"/>
    <n v="7.5555555555555542E-2"/>
    <n v="0.10277777777777777"/>
    <n v="6.4444444444444457E-2"/>
    <n v="15519"/>
    <n v="1.0688836104513064"/>
    <n v="1.139240506329114"/>
  </r>
  <r>
    <x v="5"/>
    <n v="0.38"/>
    <n v="0.16"/>
    <n v="0.19"/>
    <n v="0.06"/>
    <n v="7.0000000000000007E-2"/>
    <n v="0.09"/>
    <n v="0.05"/>
    <n v="1152"/>
    <s v="01.04.–15.04."/>
    <s v="Allensbach"/>
    <d v="2020-04-11T00:00:00"/>
    <n v="0.37888888888888889"/>
    <n v="0.16444444444444442"/>
    <n v="0.16777777777777775"/>
    <n v="5.8888888888888893E-2"/>
    <n v="7.6666666666666661E-2"/>
    <n v="9.6666666666666651E-2"/>
    <n v="5.6666666666666671E-2"/>
    <n v="15143"/>
    <n v="1.0600706713780921"/>
    <n v="1.1306532663316584"/>
  </r>
  <r>
    <x v="6"/>
    <n v="0.28999999999999998"/>
    <n v="0.16500000000000001"/>
    <n v="0.23"/>
    <n v="7.0000000000000007E-2"/>
    <n v="0.08"/>
    <n v="0.115"/>
    <n v="0.05"/>
    <n v="1219"/>
    <s v="05.03.–18.03."/>
    <s v="Allensbach"/>
    <d v="2020-03-12T00:00:00"/>
    <n v="0.29500000000000004"/>
    <n v="0.1525"/>
    <n v="0.21625"/>
    <n v="6.7500000000000004E-2"/>
    <n v="8.687499999999998E-2"/>
    <n v="0.11687499999999999"/>
    <n v="6.5000000000000002E-2"/>
    <n v="14397"/>
    <n v="1.0695187165775402"/>
    <n v="1.1527377521613833"/>
  </r>
  <r>
    <x v="7"/>
    <n v="0.27500000000000002"/>
    <n v="0.14499999999999999"/>
    <n v="0.23"/>
    <n v="0.08"/>
    <n v="9.5000000000000001E-2"/>
    <n v="0.13"/>
    <n v="4.4999999999999998E-2"/>
    <n v="1262"/>
    <s v="01.02.–12.02."/>
    <s v="Allensbach"/>
    <d v="2020-02-06T00:00:00"/>
    <n v="0.27250000000000002"/>
    <n v="0.14350000000000002"/>
    <n v="0.2185"/>
    <n v="7.2499999999999995E-2"/>
    <n v="9.4999999999999987E-2"/>
    <n v="0.13500000000000001"/>
    <n v="6.3000000000000014E-2"/>
    <n v="17770"/>
    <n v="1.0672358591248665"/>
    <n v="1.156737998843262"/>
  </r>
  <r>
    <x v="8"/>
    <n v="0.28499999999999998"/>
    <n v="0.14000000000000001"/>
    <n v="0.23499999999999999"/>
    <n v="0.08"/>
    <n v="0.08"/>
    <n v="0.13"/>
    <n v="0.05"/>
    <n v="1273"/>
    <s v="09.01.–22.01."/>
    <s v="Allensbach"/>
    <d v="2020-01-16T00:00:00"/>
    <n v="0.27111111111111108"/>
    <n v="0.13666666666666666"/>
    <n v="0.22111111111111112"/>
    <n v="8.3888888888888874E-2"/>
    <n v="8.8888888888888865E-2"/>
    <n v="0.1388888888888889"/>
    <n v="5.9444444444444446E-2"/>
    <n v="16921"/>
    <n v="1.06320141760189"/>
    <n v="1.1673151750972763"/>
  </r>
  <r>
    <x v="9"/>
    <n v="0.28499999999999998"/>
    <n v="0.15"/>
    <n v="0.21"/>
    <n v="7.0000000000000007E-2"/>
    <n v="8.5000000000000006E-2"/>
    <n v="0.15"/>
    <n v="0.05"/>
    <n v="1270"/>
    <s v="01.12.–11.12."/>
    <s v="Allensbach"/>
    <d v="2019-12-06T00:00:00"/>
    <n v="0.27650000000000002"/>
    <n v="0.13700000000000001"/>
    <n v="0.21150000000000002"/>
    <n v="8.199999999999999E-2"/>
    <n v="8.7499999999999994E-2"/>
    <n v="0.14199999999999999"/>
    <n v="6.3500000000000001E-2"/>
    <n v="18190"/>
    <n v="1.0678056593699947"/>
    <n v="1.1702750146284375"/>
  </r>
  <r>
    <x v="10"/>
    <n v="0.29499999999999998"/>
    <n v="0.14000000000000001"/>
    <n v="0.215"/>
    <n v="7.4999999999999997E-2"/>
    <n v="0.08"/>
    <n v="0.14499999999999999"/>
    <n v="0.05"/>
    <n v="1298"/>
    <s v="02.11.–13.11."/>
    <s v="Allensbach"/>
    <d v="2019-11-06T00:00:00"/>
    <n v="0.26363636363636361"/>
    <n v="0.14727272727272728"/>
    <n v="0.20636363636363636"/>
    <n v="8.0909090909090903E-2"/>
    <n v="9.5909090909090902E-2"/>
    <n v="0.14045454545454544"/>
    <n v="6.5454545454545474E-2"/>
    <n v="20867"/>
    <n v="1.0700389105058365"/>
    <n v="1.1714589989350372"/>
  </r>
  <r>
    <x v="11"/>
    <n v="0.29499999999999998"/>
    <n v="0.16"/>
    <n v="0.23499999999999999"/>
    <n v="6.5000000000000002E-2"/>
    <n v="7.0000000000000007E-2"/>
    <n v="0.13"/>
    <n v="4.4999999999999998E-2"/>
    <n v="1238"/>
    <s v="27.09.–10.10."/>
    <s v="Allensbach"/>
    <d v="2019-10-03T00:00:00"/>
    <n v="0.27549999999999997"/>
    <n v="0.13999999999999999"/>
    <n v="0.221"/>
    <n v="7.6499999999999999E-2"/>
    <n v="7.7999999999999986E-2"/>
    <n v="0.14299999999999999"/>
    <n v="6.6000000000000003E-2"/>
    <n v="17798"/>
    <n v="1.0706638115631693"/>
    <n v="1.1661807580174928"/>
  </r>
  <r>
    <x v="12"/>
    <n v="0.28999999999999998"/>
    <n v="0.15"/>
    <n v="0.22"/>
    <n v="7.0000000000000007E-2"/>
    <n v="0.08"/>
    <n v="0.14000000000000001"/>
    <n v="0.05"/>
    <n v="1255"/>
    <s v="01.09.–12.09."/>
    <s v="Allensbach"/>
    <d v="2019-09-04T00:00:00"/>
    <n v="0.27500000000000002"/>
    <n v="0.14909090909090911"/>
    <n v="0.22318181818181823"/>
    <n v="7.2272727272727266E-2"/>
    <n v="7.3636363636363625E-2"/>
    <n v="0.14136363636363639"/>
    <n v="6.5454545454545446E-2"/>
    <n v="20487"/>
    <n v="1.0700389105058365"/>
    <n v="1.1597258829731154"/>
  </r>
  <r>
    <x v="13"/>
    <n v="0.29499999999999998"/>
    <n v="0.13500000000000001"/>
    <n v="0.24"/>
    <n v="7.0000000000000007E-2"/>
    <n v="0.08"/>
    <n v="0.125"/>
    <n v="5.5E-2"/>
    <n v="1262"/>
    <s v="02.08.–15.08."/>
    <s v="Allensbach"/>
    <d v="2019-08-08T00:00:00"/>
    <n v="0.26937499999999998"/>
    <n v="0.13062499999999999"/>
    <n v="0.23749999999999999"/>
    <n v="8.2500000000000004E-2"/>
    <n v="8.1250000000000003E-2"/>
    <n v="0.135625"/>
    <n v="6.3125000000000001E-2"/>
    <n v="15974"/>
    <n v="1.0673782521681121"/>
    <n v="1.1704462326261886"/>
  </r>
  <r>
    <x v="14"/>
    <n v="0.29499999999999998"/>
    <n v="0.14499999999999999"/>
    <n v="0.23"/>
    <n v="7.0000000000000007E-2"/>
    <n v="8.5000000000000006E-2"/>
    <n v="0.115"/>
    <n v="0.06"/>
    <n v="1228"/>
    <s v="01.07.–11.07."/>
    <s v="Allensbach"/>
    <d v="2019-07-11T00:00:00"/>
    <n v="0.27333333333333332"/>
    <n v="0.13555555555555557"/>
    <n v="0.23722222222222225"/>
    <n v="0.08"/>
    <n v="8.3888888888888874E-2"/>
    <n v="0.12777777777777777"/>
    <n v="6.2222222222222227E-2"/>
    <n v="16929"/>
    <n v="1.066350710900474"/>
    <n v="1.1658031088082903"/>
  </r>
  <r>
    <x v="15"/>
    <n v="0.28999999999999998"/>
    <n v="0.12"/>
    <n v="0.25"/>
    <n v="0.08"/>
    <n v="0.08"/>
    <n v="0.12"/>
    <n v="0.06"/>
    <n v="1273"/>
    <s v="01.06.–12.06."/>
    <n v="43637.94000000001"/>
    <d v="2019-06-08T00:00:00"/>
    <n v="0.25624999999999998"/>
    <n v="0.12375"/>
    <n v="0.263125"/>
    <n v="8.249999999999999E-2"/>
    <n v="7.8125E-2"/>
    <n v="0.1275"/>
    <n v="6.8750000000000006E-2"/>
    <n v="15480"/>
    <n v="1.0738255033557047"/>
    <n v="1.1782032400589104"/>
  </r>
  <r>
    <x v="16"/>
    <n v="0.3"/>
    <n v="0.17499999999999999"/>
    <n v="0.17"/>
    <n v="0.09"/>
    <n v="8.5000000000000006E-2"/>
    <n v="0.13"/>
    <n v="0.05"/>
    <n v="1283"/>
    <s v="03.05.–16.05."/>
    <s v="Allensbach"/>
    <d v="2019-05-10T00:00:00"/>
    <n v="0.29166666666666669"/>
    <n v="0.16222222222222221"/>
    <n v="0.18722222222222221"/>
    <n v="8.6111111111111097E-2"/>
    <n v="8.7222222222222215E-2"/>
    <n v="0.13222222222222221"/>
    <n v="5.333333333333333E-2"/>
    <n v="17740"/>
    <n v="1.056338028169014"/>
    <n v="1.1620400258231118"/>
  </r>
  <r>
    <x v="17"/>
    <n v="0.3"/>
    <n v="0.185"/>
    <n v="0.18"/>
    <n v="0.09"/>
    <n v="0.08"/>
    <n v="0.125"/>
    <n v="0.04"/>
    <n v="1305"/>
    <s v="01.04.–12.04."/>
    <s v="Allensbach"/>
    <d v="2019-04-05T00:00:00"/>
    <n v="0.29500000000000004"/>
    <n v="0.16500000000000001"/>
    <n v="0.18888888888888886"/>
    <n v="8.9999999999999983E-2"/>
    <n v="8.4999999999999992E-2"/>
    <n v="0.12722222222222224"/>
    <n v="4.8888888888888885E-2"/>
    <n v="17587"/>
    <n v="1.0514018691588785"/>
    <n v="1.161290322580645"/>
  </r>
  <r>
    <x v="18"/>
    <n v="0.3"/>
    <n v="0.18"/>
    <n v="0.19"/>
    <n v="8.5000000000000006E-2"/>
    <n v="8.5000000000000006E-2"/>
    <n v="0.12"/>
    <n v="0.04"/>
    <n v="1198"/>
    <s v="07.03.–21.03."/>
    <s v="Allensbach"/>
    <d v="2019-03-14T00:00:00"/>
    <n v="0.30199999999999999"/>
    <n v="0.16450000000000001"/>
    <n v="0.184"/>
    <n v="8.649999999999998E-2"/>
    <n v="8.3499999999999991E-2"/>
    <n v="0.127"/>
    <n v="5.2500000000000005E-2"/>
    <n v="17507"/>
    <n v="1.0554089709762531"/>
    <n v="1.1614401858304295"/>
  </r>
  <r>
    <x v="19"/>
    <n v="0.3"/>
    <n v="0.18"/>
    <n v="0.185"/>
    <n v="0.08"/>
    <n v="0.08"/>
    <n v="0.13500000000000001"/>
    <n v="0.04"/>
    <n v="1222"/>
    <s v="01.02.–13.02."/>
    <s v="Allensbach"/>
    <d v="2019-02-06T00:00:00"/>
    <n v="0.29833333333333328"/>
    <n v="0.16944444444444443"/>
    <n v="0.18111111111111111"/>
    <n v="8.8333333333333319E-2"/>
    <n v="8.6666666666666656E-2"/>
    <n v="0.12944444444444445"/>
    <n v="4.6666666666666662E-2"/>
    <n v="16964"/>
    <n v="1.048951048951049"/>
    <n v="1.1560693641618498"/>
  </r>
  <r>
    <x v="20"/>
    <n v="0.315"/>
    <n v="0.16500000000000001"/>
    <n v="0.18"/>
    <n v="8.5000000000000006E-2"/>
    <n v="8.5000000000000006E-2"/>
    <n v="0.13"/>
    <n v="0.04"/>
    <n v="1249"/>
    <s v="05.01.–17.01."/>
    <s v="Allensbach"/>
    <d v="2019-01-10T00:00:00"/>
    <n v="0.30499999999999999"/>
    <n v="0.14833333333333332"/>
    <n v="0.18944444444444442"/>
    <n v="8.7222222222222201E-2"/>
    <n v="8.9444444444444438E-2"/>
    <n v="0.13388888888888889"/>
    <n v="4.6666666666666662E-2"/>
    <n v="16512"/>
    <n v="1.0489510489510492"/>
    <n v="1.1545862732520848"/>
  </r>
  <r>
    <x v="21"/>
    <n v="0.28999999999999998"/>
    <n v="0.16500000000000001"/>
    <n v="0.19"/>
    <n v="8.5000000000000006E-2"/>
    <n v="0.09"/>
    <n v="0.14000000000000001"/>
    <n v="0.04"/>
    <n v="1295"/>
    <s v="01.12.–12.12."/>
    <s v="Allensbach"/>
    <d v="2018-12-07T00:00:00"/>
    <n v="0.3"/>
    <n v="0.14863636363636362"/>
    <n v="0.1918181818181818"/>
    <n v="8.4545454545454535E-2"/>
    <n v="8.6818181818181808E-2"/>
    <n v="0.13909090909090907"/>
    <n v="4.9090909090909081E-2"/>
    <n v="19225"/>
    <n v="1.0516252390057363"/>
    <n v="1.1542497376705143"/>
  </r>
  <r>
    <x v="22"/>
    <n v="0.28000000000000003"/>
    <n v="0.17"/>
    <n v="0.19"/>
    <n v="9.5000000000000001E-2"/>
    <n v="0.09"/>
    <n v="0.13500000000000001"/>
    <n v="0.04"/>
    <n v="1242"/>
    <s v="02.11.–15.11."/>
    <s v="Allensbach"/>
    <d v="2018-11-17T00:00:00"/>
    <n v="0.27"/>
    <n v="0.14649999999999999"/>
    <n v="0.21000000000000002"/>
    <n v="8.8499999999999981E-2"/>
    <n v="9.0999999999999998E-2"/>
    <n v="0.14599999999999999"/>
    <n v="4.7999999999999994E-2"/>
    <n v="18677"/>
    <n v="1.0504201680672267"/>
    <n v="1.1580775911986103"/>
  </r>
  <r>
    <x v="23"/>
    <n v="0.28999999999999998"/>
    <n v="0.19"/>
    <n v="0.15"/>
    <n v="8.5000000000000006E-2"/>
    <n v="0.09"/>
    <n v="0.15"/>
    <n v="4.4999999999999998E-2"/>
    <n v="1259"/>
    <s v="28.09.–11.10."/>
    <s v="Allensbach"/>
    <d v="2018-10-05T00:00:00"/>
    <n v="0.26850000000000007"/>
    <n v="0.15999999999999998"/>
    <n v="0.16899999999999996"/>
    <n v="9.4999999999999987E-2"/>
    <n v="9.9499999999999991E-2"/>
    <n v="0.15999999999999998"/>
    <n v="4.7999999999999994E-2"/>
    <n v="16849"/>
    <n v="1.0504201680672269"/>
    <n v="1.1668611435239207"/>
  </r>
  <r>
    <x v="24"/>
    <n v="0.315"/>
    <n v="0.19500000000000001"/>
    <n v="0.125"/>
    <n v="8.5000000000000006E-2"/>
    <n v="0.09"/>
    <n v="0.15"/>
    <n v="0.04"/>
    <n v="1258"/>
    <s v="01.09.–13.09."/>
    <s v="Allensbach"/>
    <d v="2018-09-05T00:00:00"/>
    <n v="0.29599999999999999"/>
    <n v="0.17749999999999999"/>
    <n v="0.14099999999999999"/>
    <n v="8.5499999999999993E-2"/>
    <n v="9.6999999999999989E-2"/>
    <n v="0.154"/>
    <n v="4.8999999999999995E-2"/>
    <n v="18662"/>
    <n v="1.0515247108307046"/>
    <n v="1.1554015020219528"/>
  </r>
  <r>
    <x v="25"/>
    <n v="0.31"/>
    <n v="0.2"/>
    <n v="0.125"/>
    <n v="0.09"/>
    <n v="0.09"/>
    <n v="0.14499999999999999"/>
    <n v="0.04"/>
    <n v="1295"/>
    <s v="27.07.–09.08."/>
    <s v="Allensbach"/>
    <d v="2018-08-02T00:00:00"/>
    <n v="0.30222222222222217"/>
    <n v="0.17944444444444441"/>
    <n v="0.13944444444444445"/>
    <n v="8.6666666666666642E-2"/>
    <n v="9.5555555555555546E-2"/>
    <n v="0.15388888888888888"/>
    <n v="4.2777777777777776E-2"/>
    <n v="18220"/>
    <n v="1.0446894950667442"/>
    <n v="1.1486917677089983"/>
  </r>
  <r>
    <x v="26"/>
    <n v="0.30499999999999999"/>
    <n v="0.2"/>
    <n v="0.12"/>
    <n v="9.5000000000000001E-2"/>
    <n v="0.09"/>
    <n v="0.15"/>
    <n v="0.04"/>
    <n v="1295"/>
    <s v="01.07.–12.07."/>
    <s v="Allensbach"/>
    <d v="2018-07-04T00:00:00"/>
    <n v="0.30049999999999999"/>
    <n v="0.17599999999999999"/>
    <n v="0.127"/>
    <n v="8.9499999999999982E-2"/>
    <n v="9.6999999999999989E-2"/>
    <n v="0.16300000000000001"/>
    <n v="4.6999999999999993E-2"/>
    <n v="18560"/>
    <n v="1.0493179433368311"/>
    <n v="1.1580775911986103"/>
  </r>
  <r>
    <x v="27"/>
    <n v="0.33"/>
    <n v="0.21"/>
    <n v="0.11"/>
    <n v="9.5000000000000001E-2"/>
    <n v="9.5000000000000001E-2"/>
    <n v="0.13"/>
    <n v="0.03"/>
    <n v="1279"/>
    <s v="01.06.–13.06."/>
    <s v="Allensbach"/>
    <d v="2018-06-07T00:00:00"/>
    <n v="0.31900000000000006"/>
    <n v="0.184"/>
    <n v="0.12000000000000002"/>
    <n v="8.5499999999999979E-2"/>
    <n v="0.10249999999999999"/>
    <n v="0.14299999999999999"/>
    <n v="4.5999999999999999E-2"/>
    <n v="17433"/>
    <n v="1.0482180293501047"/>
    <n v="1.151410477835348"/>
  </r>
  <r>
    <x v="28"/>
    <n v="0.34"/>
    <n v="0.2"/>
    <n v="0.11"/>
    <n v="0.09"/>
    <n v="0.1"/>
    <n v="0.115"/>
    <n v="4.4999999999999998E-2"/>
    <n v="1253"/>
    <s v="24.04.–08.05."/>
    <s v="Allensbach"/>
    <d v="2018-05-04T00:00:00"/>
    <n v="0.33300000000000007"/>
    <n v="0.17399999999999999"/>
    <n v="0.12"/>
    <n v="8.4499999999999992E-2"/>
    <n v="0.10049999999999999"/>
    <n v="0.13950000000000001"/>
    <n v="4.8499999999999995E-2"/>
    <n v="15938"/>
    <n v="1.0509721492380448"/>
    <n v="1.1534025374855821"/>
  </r>
  <r>
    <x v="29"/>
    <n v="0.34"/>
    <n v="0.20499999999999999"/>
    <n v="0.11"/>
    <n v="0.1"/>
    <n v="0.09"/>
    <n v="0.12"/>
    <n v="3.5000000000000003E-2"/>
    <n v="1279"/>
    <s v="03.04.–17.04."/>
    <s v="Allensbach"/>
    <d v="2018-04-12T00:00:00"/>
    <n v="0.32799999999999996"/>
    <n v="0.18399999999999997"/>
    <n v="0.12050000000000001"/>
    <n v="9.1499999999999984E-2"/>
    <n v="0.10149999999999999"/>
    <n v="0.13649999999999998"/>
    <n v="3.8000000000000006E-2"/>
    <n v="18427"/>
    <n v="1.0395010395010396"/>
    <n v="1.1487650775416429"/>
  </r>
  <r>
    <x v="30"/>
    <n v="0.34"/>
    <n v="0.19"/>
    <n v="0.11"/>
    <n v="0.1"/>
    <n v="0.1"/>
    <n v="0.125"/>
    <n v="3.5000000000000003E-2"/>
    <n v="1256"/>
    <s v="02.03.–15.03."/>
    <s v="Allensbach"/>
    <d v="2018-03-08T00:00:00"/>
    <n v="0.32999999999999996"/>
    <n v="0.185"/>
    <n v="0.11437499999999999"/>
    <n v="9.0624999999999997E-2"/>
    <n v="0.10625"/>
    <n v="0.13437499999999999"/>
    <n v="3.9375000000000007E-2"/>
    <n v="15406"/>
    <n v="1.040988939492518"/>
    <n v="1.149425287356322"/>
  </r>
  <r>
    <x v="31"/>
    <n v="0.32"/>
    <n v="0.17499999999999999"/>
    <n v="0.12"/>
    <n v="0.11"/>
    <n v="9.5000000000000001E-2"/>
    <n v="0.13"/>
    <n v="0.05"/>
    <n v="1271"/>
    <s v="02.02.–15.02."/>
    <s v="Allensbach"/>
    <d v="2018-02-10T00:00:00"/>
    <n v="0.32722222222222219"/>
    <n v="0.17166666666666666"/>
    <n v="0.12222222222222223"/>
    <n v="9.2777777777777778E-2"/>
    <n v="0.10333333333333333"/>
    <n v="0.14000000000000001"/>
    <n v="4.2777777777777776E-2"/>
    <n v="14537"/>
    <n v="1.0446894950667442"/>
    <n v="1.1568123393316196"/>
  </r>
  <r>
    <x v="32"/>
    <n v="0.34"/>
    <n v="0.21"/>
    <n v="0.105"/>
    <n v="0.1"/>
    <n v="8.5000000000000006E-2"/>
    <n v="0.12"/>
    <n v="0.04"/>
    <n v="1221"/>
    <s v="05.01.–18.01."/>
    <s v="Allensbach"/>
    <d v="2018-01-12T00:00:00"/>
    <n v="0.33250000000000002"/>
    <n v="0.1920833333333333"/>
    <n v="0.11041666666666668"/>
    <n v="8.7083333333333332E-2"/>
    <n v="0.10083333333333333"/>
    <n v="0.12666666666666671"/>
    <n v="5.0416666666666672E-2"/>
    <n v="19437"/>
    <n v="1.0530934620447565"/>
    <n v="1.1594202898550725"/>
  </r>
  <r>
    <x v="33"/>
    <n v="0.34"/>
    <n v="0.21"/>
    <n v="0.115"/>
    <n v="0.1"/>
    <n v="0.09"/>
    <n v="0.11"/>
    <n v="3.5000000000000003E-2"/>
    <n v="1443"/>
    <s v="01.12.–14.12."/>
    <s v="Allensbach"/>
    <d v="2017-12-08T00:00:00"/>
    <n v="0.32599999999999996"/>
    <n v="0.21000000000000002"/>
    <n v="0.11399999999999999"/>
    <n v="8.5999999999999993E-2"/>
    <n v="9.5499999999999988E-2"/>
    <n v="0.12249999999999998"/>
    <n v="4.5999999999999999E-2"/>
    <n v="18181"/>
    <n v="1.0482180293501049"/>
    <n v="1.1520737327188941"/>
  </r>
  <r>
    <x v="34"/>
    <n v="0.33"/>
    <n v="0.215"/>
    <n v="0.11"/>
    <n v="0.1"/>
    <n v="0.09"/>
    <n v="0.11"/>
    <n v="4.4999999999999998E-2"/>
    <n v="1299"/>
    <s v="22.11.–27.11."/>
    <s v="Allensbach"/>
    <d v="2017-11-17T00:00:00"/>
    <n v="0.31923076923076921"/>
    <n v="0.21038461538461536"/>
    <n v="0.10730769230769233"/>
    <n v="0.10230769230769231"/>
    <n v="9.6538461538461531E-2"/>
    <n v="0.12153846153846154"/>
    <n v="4.2692307692307696E-2"/>
    <n v="21185"/>
    <n v="1.0445962233828845"/>
    <n v="1.1695906432748537"/>
  </r>
  <r>
    <x v="35"/>
    <n v="0.33"/>
    <n v="0.20499999999999999"/>
    <n v="9.5000000000000001E-2"/>
    <n v="0.12"/>
    <n v="0.09"/>
    <n v="0.12"/>
    <n v="0.04"/>
    <n v="1454"/>
    <s v="07.10.–19.10."/>
    <s v="Allensbach"/>
    <d v="2017-10-12T00:00:00"/>
    <n v="0.31727272727272726"/>
    <n v="0.20909090909090908"/>
    <n v="9.9999999999999992E-2"/>
    <n v="0.11090909090909093"/>
    <n v="9.5454545454545445E-2"/>
    <n v="0.12090909090909091"/>
    <n v="4.6363636363636357E-2"/>
    <n v="18452"/>
    <n v="1.0486177311725453"/>
    <n v="1.1866235167206043"/>
  </r>
  <r>
    <x v="36"/>
    <n v="0.36"/>
    <n v="0.22"/>
    <n v="0.08"/>
    <n v="0.105"/>
    <n v="9.5000000000000001E-2"/>
    <n v="0.1"/>
    <n v="0.04"/>
    <n v="1074"/>
    <s v="13.09.–20.09."/>
    <s v="Allensbach"/>
    <d v="2017-09-09T00:00:00"/>
    <n v="0.36071428571428577"/>
    <n v="0.22321428571428573"/>
    <n v="7.6071428571428581E-2"/>
    <n v="9.178571428571429E-2"/>
    <n v="9.8928571428571435E-2"/>
    <n v="0.10500000000000001"/>
    <n v="4.4285714285714282E-2"/>
    <n v="25981"/>
    <n v="1.0463378176382661"/>
    <n v="1.1575031004547334"/>
  </r>
  <r>
    <x v="37"/>
    <n v="0.36499999999999999"/>
    <n v="0.22"/>
    <n v="0.08"/>
    <n v="0.11"/>
    <n v="0.09"/>
    <n v="0.1"/>
    <n v="3.5000000000000003E-2"/>
    <n v="1083"/>
    <s v="06.09.–14.09."/>
    <s v="Allensbach"/>
    <d v="2017-09-06T00:00:00"/>
    <n v="0.36607142857142866"/>
    <n v="0.22678571428571428"/>
    <n v="7.6428571428571415E-2"/>
    <n v="9.0357142857142872E-2"/>
    <n v="9.6071428571428572E-2"/>
    <n v="0.1"/>
    <n v="4.4285714285714275E-2"/>
    <n v="25712"/>
    <n v="1.0463378176382658"/>
    <n v="1.1555922410235244"/>
  </r>
  <r>
    <x v="38"/>
    <n v="0.38500000000000001"/>
    <n v="0.24"/>
    <n v="7.4999999999999997E-2"/>
    <n v="0.1"/>
    <n v="0.08"/>
    <n v="0.08"/>
    <n v="0.04"/>
    <n v="1043"/>
    <s v="22.08.–31.08."/>
    <s v="Allensbach"/>
    <d v="2017-08-24T00:00:00"/>
    <n v="0.37166666666666665"/>
    <n v="0.23708333333333331"/>
    <n v="7.2916666666666685E-2"/>
    <n v="8.3749999999999991E-2"/>
    <n v="9.166666666666666E-2"/>
    <n v="9.4583333333333339E-2"/>
    <n v="4.8333333333333332E-2"/>
    <n v="21137"/>
    <n v="1.0507880910683012"/>
    <n v="1.1521843494959194"/>
  </r>
  <r>
    <x v="39"/>
    <n v="0.39500000000000002"/>
    <n v="0.24"/>
    <n v="7.4999999999999997E-2"/>
    <n v="0.1"/>
    <n v="0.08"/>
    <n v="7.0000000000000007E-2"/>
    <n v="0.04"/>
    <n v="1421"/>
    <s v="04.08.–17.08."/>
    <s v="Allensbach"/>
    <d v="2017-08-09T00:00:00"/>
    <n v="0.38450000000000001"/>
    <n v="0.24000000000000005"/>
    <n v="7.350000000000001E-2"/>
    <n v="8.4999999999999992E-2"/>
    <n v="8.8999999999999996E-2"/>
    <n v="8.3999999999999991E-2"/>
    <n v="4.3999999999999997E-2"/>
    <n v="18360"/>
    <n v="1.0460251046025104"/>
    <n v="1.1481056257175659"/>
  </r>
  <r>
    <x v="40"/>
    <n v="0.39500000000000002"/>
    <n v="0.25"/>
    <n v="7.0000000000000007E-2"/>
    <n v="0.09"/>
    <n v="0.09"/>
    <n v="7.0000000000000007E-2"/>
    <n v="3.5000000000000003E-2"/>
    <n v="1403"/>
    <s v="01.07.–12.07."/>
    <s v="Allensbach"/>
    <d v="2017-07-05T00:00:00"/>
    <n v="0.38055555555555554"/>
    <n v="0.24111111111111111"/>
    <n v="7.5555555555555556E-2"/>
    <n v="8.3888888888888874E-2"/>
    <n v="9.1111111111111087E-2"/>
    <n v="8.1666666666666665E-2"/>
    <n v="4.611111111111111E-2"/>
    <n v="16618"/>
    <n v="1.0483401281304601"/>
    <n v="1.1494252873563218"/>
  </r>
  <r>
    <x v="41"/>
    <n v="0.4"/>
    <n v="0.24"/>
    <n v="7.0000000000000007E-2"/>
    <n v="0.105"/>
    <n v="8.5000000000000006E-2"/>
    <n v="6.5000000000000002E-2"/>
    <n v="3.5000000000000003E-2"/>
    <n v="1437"/>
    <s v="01.06.–15.06."/>
    <s v="Allensbach"/>
    <d v="2017-06-07T00:00:00"/>
    <n v="0.38444444444444442"/>
    <n v="0.24277777777777779"/>
    <n v="7.2222222222222215E-2"/>
    <n v="8.7222222222222215E-2"/>
    <n v="8.9444444444444438E-2"/>
    <n v="7.9444444444444443E-2"/>
    <n v="4.4444444444444446E-2"/>
    <n v="16006"/>
    <n v="1.0465116279069768"/>
    <n v="1.1516314779270633"/>
  </r>
  <r>
    <x v="42"/>
    <n v="0.37"/>
    <n v="0.26"/>
    <n v="0.08"/>
    <n v="0.09"/>
    <n v="0.08"/>
    <n v="0.08"/>
    <n v="0.04"/>
    <n v="1457"/>
    <s v="05.05.–19.05."/>
    <s v="Allensbach"/>
    <d v="2017-05-13T00:00:00"/>
    <n v="0.37499999999999994"/>
    <n v="0.26"/>
    <n v="7.1111111111111125E-2"/>
    <n v="8.277777777777777E-2"/>
    <n v="8.5555555555555551E-2"/>
    <n v="8.222222222222221E-2"/>
    <n v="4.3333333333333321E-2"/>
    <n v="17811"/>
    <n v="1.0452961672473868"/>
    <n v="1.1443102352193262"/>
  </r>
  <r>
    <x v="43"/>
    <n v="0.36"/>
    <n v="0.31"/>
    <n v="7.0000000000000007E-2"/>
    <n v="0.06"/>
    <n v="0.09"/>
    <n v="7.0000000000000007E-2"/>
    <n v="0.04"/>
    <n v="1407"/>
    <s v="01.04.–13.04."/>
    <s v="Allensbach"/>
    <d v="2017-04-12T00:00:00"/>
    <n v="0.34999999999999992"/>
    <n v="0.30562500000000004"/>
    <n v="6.6875000000000004E-2"/>
    <n v="0.06"/>
    <n v="8.6874999999999994E-2"/>
    <n v="9.2499999999999999E-2"/>
    <n v="3.8124999999999999E-2"/>
    <n v="13777"/>
    <n v="1.0396361273554255"/>
    <n v="1.1088011088011087"/>
  </r>
  <r>
    <x v="44"/>
    <n v="0.34"/>
    <n v="0.33"/>
    <n v="7.4999999999999997E-2"/>
    <n v="6.5000000000000002E-2"/>
    <n v="0.08"/>
    <n v="7.0000000000000007E-2"/>
    <n v="0.04"/>
    <n v="1397"/>
    <s v="06.03.–19.03."/>
    <s v="Allensbach"/>
    <d v="2017-03-15T00:00:00"/>
    <n v="0.32750000000000001"/>
    <n v="0.32124999999999998"/>
    <n v="7.3124999999999996E-2"/>
    <n v="5.8750000000000004E-2"/>
    <n v="7.7499999999999999E-2"/>
    <n v="9.5624999999999988E-2"/>
    <n v="4.6249999999999993E-2"/>
    <n v="15678"/>
    <n v="1.0484927916120579"/>
    <n v="1.1173184357541901"/>
  </r>
  <r>
    <x v="45"/>
    <n v="0.33"/>
    <n v="0.30499999999999999"/>
    <n v="0.08"/>
    <n v="7.0000000000000007E-2"/>
    <n v="0.08"/>
    <n v="8.5000000000000006E-2"/>
    <n v="0.05"/>
    <n v="1542"/>
    <s v="01.02.–15.02."/>
    <s v="Allensbach"/>
    <d v="2017-02-09T00:00:00"/>
    <n v="0.32500000000000001"/>
    <n v="0.31214285714285717"/>
    <n v="7.0714285714285716E-2"/>
    <n v="5.785714285714285E-2"/>
    <n v="8.4999999999999992E-2"/>
    <n v="9.6428571428571433E-2"/>
    <n v="5.2857142857142859E-2"/>
    <n v="14455"/>
    <n v="1.0558069381598794"/>
    <n v="1.1244979919678715"/>
  </r>
  <r>
    <x v="46"/>
    <n v="0.36"/>
    <n v="0.23"/>
    <n v="0.09"/>
    <n v="7.0000000000000007E-2"/>
    <n v="9.5000000000000001E-2"/>
    <n v="0.115"/>
    <n v="0.04"/>
    <n v="1441"/>
    <s v="05.01.–19.01."/>
    <s v="Allensbach"/>
    <d v="2017-01-13T00:00:00"/>
    <n v="0.35714285714285715"/>
    <n v="0.21285714285714286"/>
    <n v="9.1428571428571415E-2"/>
    <n v="6.5714285714285711E-2"/>
    <n v="0.10071428571428571"/>
    <n v="0.12357142857142857"/>
    <n v="4.8571428571428564E-2"/>
    <n v="15154"/>
    <n v="1.0510510510510509"/>
    <n v="1.129032258064516"/>
  </r>
  <r>
    <x v="47"/>
    <n v="0.35499999999999998"/>
    <n v="0.22"/>
    <n v="0.1"/>
    <n v="7.4999999999999997E-2"/>
    <n v="9.5000000000000001E-2"/>
    <n v="0.105"/>
    <n v="0.05"/>
    <n v="1459"/>
    <s v="01.12.–15.12."/>
    <s v="Allensbach"/>
    <d v="2016-12-09T00:00:00"/>
    <n v="0.35187499999999999"/>
    <n v="0.21625000000000003"/>
    <n v="0.10312499999999999"/>
    <n v="5.9374999999999997E-2"/>
    <n v="9.9999999999999992E-2"/>
    <n v="0.120625"/>
    <n v="4.8749999999999995E-2"/>
    <n v="15880"/>
    <n v="1.0512483574244416"/>
    <n v="1.1212333566923616"/>
  </r>
  <r>
    <x v="48"/>
    <n v="0.34"/>
    <n v="0.23"/>
    <n v="0.11"/>
    <n v="7.4999999999999997E-2"/>
    <n v="0.09"/>
    <n v="0.105"/>
    <n v="0.05"/>
    <n v="1436"/>
    <s v="28.10.–10.11."/>
    <s v="Allensbach"/>
    <d v="2016-11-03T00:00:00"/>
    <n v="0.330625"/>
    <n v="0.22562500000000002"/>
    <n v="0.110625"/>
    <n v="6.1249999999999999E-2"/>
    <n v="9.9999999999999992E-2"/>
    <n v="0.120625"/>
    <n v="5.1249999999999997E-2"/>
    <n v="16489"/>
    <n v="1.0540184453227932"/>
    <n v="1.1267605633802817"/>
  </r>
  <r>
    <x v="49"/>
    <n v="0.33"/>
    <n v="0.22"/>
    <n v="0.12"/>
    <n v="7.4999999999999997E-2"/>
    <n v="0.09"/>
    <n v="0.125"/>
    <n v="0.04"/>
    <n v="1458"/>
    <s v="01.10.–13.10."/>
    <s v="Allensbach"/>
    <d v="2016-10-07T00:00:00"/>
    <n v="0.32125000000000004"/>
    <n v="0.22312499999999999"/>
    <n v="0.11499999999999999"/>
    <n v="6.1874999999999999E-2"/>
    <n v="0.10062499999999999"/>
    <n v="0.13"/>
    <n v="4.8124999999999994E-2"/>
    <n v="15840"/>
    <n v="1.0505581089954037"/>
    <n v="1.1235955056179776"/>
  </r>
  <r>
    <x v="50"/>
    <n v="0.33500000000000002"/>
    <n v="0.24"/>
    <n v="0.11"/>
    <n v="7.0000000000000007E-2"/>
    <n v="7.0000000000000007E-2"/>
    <n v="0.125"/>
    <n v="0.05"/>
    <n v="1407"/>
    <s v="03.09.–15.09."/>
    <s v="Allensbach"/>
    <d v="2016-09-09T00:00:00"/>
    <n v="0.32"/>
    <n v="0.22928571428571429"/>
    <n v="0.11"/>
    <n v="6.2857142857142861E-2"/>
    <n v="8.7142857142857147E-2"/>
    <n v="0.13642857142857143"/>
    <n v="5.4285714285714284E-2"/>
    <n v="15719"/>
    <n v="1.0574018126888218"/>
    <n v="1.1326860841423947"/>
  </r>
  <r>
    <x v="51"/>
    <n v="0.34499999999999997"/>
    <n v="0.23"/>
    <n v="0.115"/>
    <n v="7.4999999999999997E-2"/>
    <n v="0.09"/>
    <n v="0.1"/>
    <n v="4.4999999999999998E-2"/>
    <n v="1496"/>
    <s v="03.08.–17.08."/>
    <s v="Allensbach"/>
    <d v="2016-08-11T00:00:00"/>
    <n v="0.33642857142857141"/>
    <n v="0.21785714285714289"/>
    <n v="0.12"/>
    <n v="6.2857142857142861E-2"/>
    <n v="9.7142857142857128E-2"/>
    <n v="0.11071428571428572"/>
    <n v="5.5E-2"/>
    <n v="15277"/>
    <n v="1.0582010582010584"/>
    <n v="1.1336032388663968"/>
  </r>
  <r>
    <x v="52"/>
    <n v="0.35499999999999998"/>
    <n v="0.22500000000000001"/>
    <n v="0.12"/>
    <n v="7.0000000000000007E-2"/>
    <n v="9.5000000000000001E-2"/>
    <n v="9.5000000000000001E-2"/>
    <n v="0.04"/>
    <n v="1466"/>
    <s v="01.07.–14.07."/>
    <s v="Allensbach"/>
    <d v="2016-07-08T00:00:00"/>
    <n v="0.34062499999999996"/>
    <n v="0.2225"/>
    <n v="0.12375"/>
    <n v="6.3125000000000001E-2"/>
    <n v="9.4999999999999987E-2"/>
    <n v="0.10249999999999999"/>
    <n v="5.2499999999999998E-2"/>
    <n v="14955"/>
    <n v="1.0554089709762533"/>
    <n v="1.1307420494699647"/>
  </r>
  <r>
    <x v="53"/>
    <n v="0.33500000000000002"/>
    <n v="0.21"/>
    <n v="0.12"/>
    <n v="0.08"/>
    <n v="0.09"/>
    <n v="0.115"/>
    <n v="0.05"/>
    <n v="1396"/>
    <s v="27.05.–09.06."/>
    <s v="Allensbach"/>
    <d v="2016-06-02T00:00:00"/>
    <n v="0.32437500000000002"/>
    <n v="0.206875"/>
    <n v="0.12875"/>
    <n v="6.8750000000000006E-2"/>
    <n v="9.6874999999999989E-2"/>
    <n v="0.123125"/>
    <n v="5.1249999999999997E-2"/>
    <n v="15676"/>
    <n v="1.054018445322793"/>
    <n v="1.1363636363636362"/>
  </r>
  <r>
    <x v="54"/>
    <n v="0.33500000000000002"/>
    <n v="0.21"/>
    <n v="0.115"/>
    <n v="0.08"/>
    <n v="0.09"/>
    <n v="0.125"/>
    <n v="4.4999999999999998E-2"/>
    <n v="1474"/>
    <s v="28.04.–12.05."/>
    <s v="Allensbach"/>
    <d v="2016-05-04T00:00:00"/>
    <n v="0.32562500000000005"/>
    <n v="0.20625000000000002"/>
    <n v="0.12812499999999999"/>
    <n v="6.9375000000000006E-2"/>
    <n v="9.1874999999999984E-2"/>
    <n v="0.13187499999999999"/>
    <n v="4.6874999999999993E-2"/>
    <n v="15235"/>
    <n v="1.0491803278688525"/>
    <n v="1.1315417256011315"/>
  </r>
  <r>
    <x v="55"/>
    <n v="0.33500000000000002"/>
    <n v="0.23"/>
    <n v="0.11"/>
    <n v="0.08"/>
    <n v="0.09"/>
    <n v="0.105"/>
    <n v="0.05"/>
    <n v="1388"/>
    <s v="01.04.–14.04."/>
    <s v="Allensbach"/>
    <d v="2016-04-07T00:00:00"/>
    <n v="0.33187500000000003"/>
    <n v="0.21125000000000002"/>
    <n v="0.12937500000000002"/>
    <n v="7.1874999999999994E-2"/>
    <n v="8.7499999999999994E-2"/>
    <n v="0.11812499999999999"/>
    <n v="4.9999999999999996E-2"/>
    <n v="16091"/>
    <n v="1.0526315789473681"/>
    <n v="1.1387900355871885"/>
  </r>
  <r>
    <x v="56"/>
    <n v="0.35"/>
    <n v="0.245"/>
    <n v="0.1"/>
    <n v="7.0000000000000007E-2"/>
    <n v="0.09"/>
    <n v="0.105"/>
    <n v="0.04"/>
    <n v="1456"/>
    <s v="26.02.–10.03."/>
    <s v="Allensbach"/>
    <d v="2016-03-05T00:00:00"/>
    <n v="0.34357142857142858"/>
    <n v="0.23214285714285715"/>
    <n v="0.10428571428571429"/>
    <n v="6.1428571428571437E-2"/>
    <n v="9.7142857142857128E-2"/>
    <n v="0.11142857142857143"/>
    <n v="4.9999999999999996E-2"/>
    <n v="14686"/>
    <n v="1.0526315789473684"/>
    <n v="1.1254019292604502"/>
  </r>
  <r>
    <x v="57"/>
    <n v="0.33500000000000002"/>
    <n v="0.24"/>
    <n v="0.1"/>
    <n v="7.0000000000000007E-2"/>
    <n v="0.1"/>
    <n v="0.105"/>
    <n v="0.05"/>
    <n v="1521"/>
    <s v="01.02.–11.02."/>
    <s v="Allensbach"/>
    <d v="2016-02-04T00:00:00"/>
    <n v="0.34214285714285719"/>
    <n v="0.23357142857142857"/>
    <n v="0.10142857142857142"/>
    <n v="5.7142857142857148E-2"/>
    <n v="9.7142857142857128E-2"/>
    <n v="0.11142857142857142"/>
    <n v="5.7142857142857141E-2"/>
    <n v="14986"/>
    <n v="1.0606060606060606"/>
    <n v="1.1290322580645162"/>
  </r>
  <r>
    <x v="58"/>
    <n v="0.35"/>
    <n v="0.25"/>
    <n v="0.09"/>
    <n v="6.5000000000000002E-2"/>
    <n v="9.5000000000000001E-2"/>
    <n v="0.1"/>
    <n v="0.05"/>
    <n v="1431"/>
    <s v="07.01.–21.01."/>
    <s v="Allensbach"/>
    <d v="2016-01-13T00:00:00"/>
    <n v="0.35750000000000004"/>
    <n v="0.238125"/>
    <n v="9.6874999999999989E-2"/>
    <n v="5.3749999999999999E-2"/>
    <n v="9.1874999999999984E-2"/>
    <n v="0.104375"/>
    <n v="5.7500000000000002E-2"/>
    <n v="15451"/>
    <n v="1.0610079575596818"/>
    <n v="1.1251758087201125"/>
  </r>
  <r>
    <x v="59"/>
    <n v="0.38"/>
    <n v="0.26"/>
    <n v="9.5000000000000001E-2"/>
    <n v="0.05"/>
    <n v="8.5000000000000006E-2"/>
    <n v="0.08"/>
    <n v="0.05"/>
    <n v="1457"/>
    <s v="28.11.–10.12."/>
    <s v="Allensbach"/>
    <d v="2015-12-03T00:00:00"/>
    <n v="0.37000000000000005"/>
    <n v="0.24624999999999997"/>
    <n v="9.8749999999999991E-2"/>
    <n v="4.5624999999999999E-2"/>
    <n v="9.2499999999999985E-2"/>
    <n v="8.7499999999999994E-2"/>
    <n v="5.9374999999999997E-2"/>
    <n v="16683"/>
    <n v="1.1173184357541899"/>
    <n v="1.177336276674025"/>
  </r>
  <r>
    <x v="60"/>
    <n v="0.375"/>
    <n v="0.26"/>
    <n v="9.5000000000000001E-2"/>
    <n v="5.5E-2"/>
    <n v="9.5000000000000001E-2"/>
    <n v="7.0000000000000007E-2"/>
    <n v="0.05"/>
    <n v="1448"/>
    <s v="01.11.–11.11."/>
    <s v="Allensbach"/>
    <d v="2015-11-06T00:00:00"/>
    <n v="0.3621428571428571"/>
    <n v="0.24928571428571428"/>
    <n v="9.9285714285714283E-2"/>
    <n v="5.0714285714285712E-2"/>
    <n v="9.3571428571428569E-2"/>
    <n v="8.4999999999999992E-2"/>
    <n v="0.06"/>
    <n v="15383"/>
    <n v="1.0638297872340425"/>
    <n v="1.1244979919678715"/>
  </r>
  <r>
    <x v="61"/>
    <n v="0.38"/>
    <n v="0.26"/>
    <n v="9.5000000000000001E-2"/>
    <n v="5.5E-2"/>
    <n v="0.09"/>
    <n v="7.0000000000000007E-2"/>
    <n v="0.05"/>
    <n v="1400"/>
    <s v="03.10.–16.10."/>
    <s v="Allensbach"/>
    <d v="2015-10-07T00:00:00"/>
    <n v="0.37857142857142856"/>
    <n v="0.25214285714285717"/>
    <n v="9.4285714285714278E-2"/>
    <n v="5.0714285714285712E-2"/>
    <n v="9.3571428571428555E-2"/>
    <n v="6.8571428571428575E-2"/>
    <n v="6.2142857142857146E-2"/>
    <n v="14137"/>
    <n v="1.0662604722010662"/>
    <n v="1.1272141706924315"/>
  </r>
  <r>
    <x v="62"/>
    <n v="0.42"/>
    <n v="0.255"/>
    <n v="9.5000000000000001E-2"/>
    <n v="0.06"/>
    <n v="8.5000000000000006E-2"/>
    <n v="3.5000000000000003E-2"/>
    <n v="0.05"/>
    <n v="1400"/>
    <s v="01.09.–12.09."/>
    <s v="Allensbach"/>
    <d v="2015-09-03T00:00:00"/>
    <n v="0.41277777777777774"/>
    <n v="0.24388888888888893"/>
    <n v="0.10555555555555556"/>
    <n v="4.2222222222222217E-2"/>
    <n v="9.3888888888888869E-2"/>
    <n v="4.2222222222222223E-2"/>
    <n v="5.9444444444444446E-2"/>
    <n v="18381"/>
    <n v="1.1680726800778714"/>
    <n v="1.2286689419795223"/>
  </r>
  <r>
    <x v="63"/>
    <n v="0.41499999999999998"/>
    <n v="0.26"/>
    <n v="9.5000000000000001E-2"/>
    <n v="5.5E-2"/>
    <n v="0.09"/>
    <n v="3.5000000000000003E-2"/>
    <n v="0.05"/>
    <n v="1400"/>
    <s v="01.08.–14.08."/>
    <s v="Allensbach"/>
    <d v="2015-08-06T00:00:00"/>
    <n v="0.42374999999999996"/>
    <n v="0.239375"/>
    <n v="0.10375"/>
    <n v="4.4374999999999998E-2"/>
    <n v="9.3749999999999986E-2"/>
    <n v="3.5625000000000004E-2"/>
    <n v="5.9375000000000004E-2"/>
    <n v="16066"/>
    <n v="1.1619462599854757"/>
    <n v="1.2251148545176112"/>
  </r>
  <r>
    <x v="64"/>
    <n v="0.40500000000000003"/>
    <n v="0.255"/>
    <n v="0.1"/>
    <n v="5.5E-2"/>
    <n v="9.5000000000000001E-2"/>
    <n v="0.04"/>
    <n v="0.05"/>
    <n v="1200"/>
    <s v="01.07.–13.07."/>
    <s v="Allensbach"/>
    <d v="2015-07-03T00:00:00"/>
    <n v="0.41642857142857143"/>
    <n v="0.2442857142857143"/>
    <n v="0.10357142857142856"/>
    <n v="4.3571428571428573E-2"/>
    <n v="9.7142857142857128E-2"/>
    <n v="3.9285714285714292E-2"/>
    <n v="5.4285714285714284E-2"/>
    <n v="14661"/>
    <n v="1.1608623548922057"/>
    <n v="1.2227074235807862"/>
  </r>
  <r>
    <x v="65"/>
    <n v="0.41499999999999998"/>
    <n v="0.26"/>
    <n v="0.1"/>
    <n v="0.05"/>
    <n v="8.5000000000000006E-2"/>
    <n v="0.04"/>
    <n v="0.05"/>
    <n v="1400"/>
    <s v="01.06.–14.06."/>
    <s v="Allensbach"/>
    <d v="2015-06-05T00:00:00"/>
    <n v="0.40642857142857142"/>
    <n v="0.24428571428571427"/>
    <n v="0.10071428571428571"/>
    <n v="5.0714285714285712E-2"/>
    <n v="9.4285714285714278E-2"/>
    <n v="4.642857142857143E-2"/>
    <n v="5.7142857142857148E-2"/>
    <n v="14516"/>
    <n v="1.1155378486055776"/>
    <n v="1.1824324324324325"/>
  </r>
  <r>
    <x v="66"/>
    <n v="0.41499999999999998"/>
    <n v="0.255"/>
    <n v="9.5000000000000001E-2"/>
    <n v="0.05"/>
    <n v="0.09"/>
    <n v="0.05"/>
    <n v="4.4999999999999998E-2"/>
    <n v="1450"/>
    <s v="02.05.–08.05."/>
    <s v="Allensbach"/>
    <d v="2015-05-08T00:00:00"/>
    <n v="0.40687499999999999"/>
    <n v="0.24375000000000002"/>
    <n v="0.10062499999999999"/>
    <n v="4.3124999999999997E-2"/>
    <n v="9.2499999999999985E-2"/>
    <n v="5.3124999999999999E-2"/>
    <n v="0.06"/>
    <n v="15079"/>
    <n v="1.1149825783972125"/>
    <n v="1.171303074670571"/>
  </r>
  <r>
    <x v="67"/>
    <n v="0.40500000000000003"/>
    <n v="0.26500000000000001"/>
    <n v="9.5000000000000001E-2"/>
    <n v="0.05"/>
    <n v="8.5000000000000006E-2"/>
    <n v="0.06"/>
    <n v="0.04"/>
    <n v="1430"/>
    <s v="28.03.–10.04."/>
    <s v="Allensbach"/>
    <d v="2015-04-03T00:00:00"/>
    <n v="0.41499999999999998"/>
    <n v="0.24428571428571424"/>
    <n v="9.6428571428571419E-2"/>
    <n v="0.04"/>
    <n v="8.8571428571428565E-2"/>
    <n v="5.7142857142857148E-2"/>
    <n v="5.8571428571428573E-2"/>
    <n v="13473"/>
    <n v="1.1093502377179081"/>
    <n v="1.1608623548922057"/>
  </r>
  <r>
    <x v="68"/>
    <n v="0.41499999999999998"/>
    <n v="0.26"/>
    <n v="9.5000000000000001E-2"/>
    <n v="0.05"/>
    <n v="0.08"/>
    <n v="0.06"/>
    <n v="0.04"/>
    <n v="1500"/>
    <s v="01.03.–12.03."/>
    <s v="Allensbach"/>
    <d v="2015-03-06T00:00:00"/>
    <n v="0.40937500000000004"/>
    <n v="0.24249999999999999"/>
    <n v="9.812499999999999E-2"/>
    <n v="4.1874999999999996E-2"/>
    <n v="8.9999999999999983E-2"/>
    <n v="6.5000000000000002E-2"/>
    <n v="5.3124999999999999E-2"/>
    <n v="15742"/>
    <n v="1.1049723756906078"/>
    <n v="1.1585807385952207"/>
  </r>
  <r>
    <x v="69"/>
    <n v="0.41"/>
    <n v="0.255"/>
    <n v="9.5000000000000001E-2"/>
    <n v="0.05"/>
    <n v="0.09"/>
    <n v="0.06"/>
    <n v="0.04"/>
    <n v="1400"/>
    <s v="01.02.–12.02."/>
    <s v="Allensbach"/>
    <d v="2015-02-06T00:00:00"/>
    <n v="0.41437499999999994"/>
    <n v="0.24437500000000001"/>
    <n v="9.9999999999999992E-2"/>
    <n v="3.8749999999999993E-2"/>
    <n v="8.8749999999999996E-2"/>
    <n v="6.1874999999999999E-2"/>
    <n v="5.1874999999999998E-2"/>
    <n v="15250"/>
    <n v="1.0996563573883162"/>
    <n v="1.1486001435750179"/>
  </r>
  <r>
    <x v="70"/>
    <n v="0.41499999999999998"/>
    <n v="0.25"/>
    <n v="0.105"/>
    <n v="0.04"/>
    <n v="8.5000000000000006E-2"/>
    <n v="0.06"/>
    <n v="4.4999999999999998E-2"/>
    <n v="1455"/>
    <s v="09.01.–23.01."/>
    <s v="Allensbach"/>
    <d v="2015-01-15T00:00:00"/>
    <n v="0.41833333333333333"/>
    <n v="0.23777777777777778"/>
    <n v="9.9444444444444433E-2"/>
    <n v="3.4444444444444451E-2"/>
    <n v="8.8888888888888865E-2"/>
    <n v="6.5000000000000002E-2"/>
    <n v="5.2777777777777778E-2"/>
    <n v="18164"/>
    <n v="1.0995723885155773"/>
    <n v="1.1428571428571428"/>
  </r>
  <r>
    <x v="71"/>
    <n v="0.40500000000000003"/>
    <n v="0.26"/>
    <n v="9.5000000000000001E-2"/>
    <n v="3.5000000000000003E-2"/>
    <n v="8.5000000000000006E-2"/>
    <n v="7.0000000000000007E-2"/>
    <n v="0.05"/>
    <n v="1505"/>
    <s v="01.12.–12.12."/>
    <s v="Allensbach"/>
    <d v="2014-12-04T00:00:00"/>
    <n v="0.41125"/>
    <n v="0.24812500000000001"/>
    <n v="0.10062499999999999"/>
    <n v="2.4374999999999997E-2"/>
    <n v="9.2499999999999985E-2"/>
    <n v="6.5625000000000003E-2"/>
    <n v="5.7500000000000002E-2"/>
    <n v="17630"/>
    <n v="1.0891763104152483"/>
    <n v="1.1188811188811187"/>
  </r>
  <r>
    <x v="72"/>
    <n v="0.40500000000000003"/>
    <n v="0.27"/>
    <n v="9.5000000000000001E-2"/>
    <n v="3.5000000000000003E-2"/>
    <n v="0.08"/>
    <n v="6.5000000000000002E-2"/>
    <n v="0.05"/>
    <n v="0"/>
    <s v="01.11.–13.11."/>
    <s v="Allensbach"/>
    <d v="2014-11-06T00:00:00"/>
    <n v="0.40937499999999999"/>
    <n v="0.24437500000000001"/>
    <n v="9.6874999999999989E-2"/>
    <n v="2.9375000000000002E-2"/>
    <n v="9.1249999999999984E-2"/>
    <n v="7.1875000000000008E-2"/>
    <n v="5.6874999999999995E-2"/>
    <n v="15198"/>
    <n v="1.094391244870041"/>
    <n v="1.1307420494699647"/>
  </r>
  <r>
    <x v="73"/>
    <n v="0.39500000000000002"/>
    <n v="0.26"/>
    <n v="0.105"/>
    <n v="0.03"/>
    <n v="8.5000000000000006E-2"/>
    <n v="7.4999999999999997E-2"/>
    <n v="0.05"/>
    <n v="0"/>
    <s v="04.10.–16.10."/>
    <s v="Allensbach"/>
    <d v="2014-10-08T00:00:00"/>
    <n v="0.40666666666666668"/>
    <n v="0.24249999999999997"/>
    <n v="9.7499999999999989E-2"/>
    <n v="2.5833333333333333E-2"/>
    <n v="8.7499999999999981E-2"/>
    <n v="7.9166666666666677E-2"/>
    <n v="5.8333333333333327E-2"/>
    <n v="11654"/>
    <n v="1.0948905109489049"/>
    <n v="1.1267605633802815"/>
  </r>
  <r>
    <x v="74"/>
    <n v="0.41"/>
    <n v="0.255"/>
    <n v="0.1"/>
    <n v="0.04"/>
    <n v="8.5000000000000006E-2"/>
    <n v="6.5000000000000002E-2"/>
    <n v="4.4999999999999998E-2"/>
    <n v="0"/>
    <s v="01.09.–11.09."/>
    <s v="Allensbach"/>
    <d v="2014-09-04T00:00:00"/>
    <n v="0.40687499999999999"/>
    <n v="0.24312500000000001"/>
    <n v="9.6249999999999988E-2"/>
    <n v="3.2500000000000001E-2"/>
    <n v="9.2499999999999985E-2"/>
    <n v="6.6875000000000004E-2"/>
    <n v="5.9375000000000004E-2"/>
    <n v="15609"/>
    <n v="1.1042097998619738"/>
    <n v="1.1453113815318539"/>
  </r>
  <r>
    <x v="75"/>
    <n v="0.41"/>
    <n v="0.26500000000000001"/>
    <n v="0.1"/>
    <n v="0.03"/>
    <n v="0.08"/>
    <n v="6.5000000000000002E-2"/>
    <n v="0.05"/>
    <n v="0"/>
    <s v="21.07.–05.08."/>
    <s v="Allensbach"/>
    <d v="2014-08-07T00:00:00"/>
    <n v="0.41375000000000001"/>
    <n v="0.25812499999999999"/>
    <n v="9.812499999999999E-2"/>
    <n v="3.1875000000000001E-2"/>
    <n v="8.8749999999999982E-2"/>
    <n v="5.1249999999999997E-2"/>
    <n v="5.8124999999999996E-2"/>
    <n v="15183"/>
    <n v="1.0989010989010988"/>
    <n v="1.1387900355871885"/>
  </r>
  <r>
    <x v="76"/>
    <n v="0.40500000000000003"/>
    <n v="0.25"/>
    <n v="0.11"/>
    <n v="3.5000000000000003E-2"/>
    <n v="8.5000000000000006E-2"/>
    <n v="0.06"/>
    <n v="5.5E-2"/>
    <n v="0"/>
    <s v="28.06.–11.07."/>
    <s v="Allensbach"/>
    <d v="2014-07-03T00:00:00"/>
    <n v="0.40187499999999998"/>
    <n v="0.245"/>
    <n v="0.1075"/>
    <n v="3.3750000000000002E-2"/>
    <n v="8.9374999999999982E-2"/>
    <n v="5.6874999999999995E-2"/>
    <n v="6.0624999999999998E-2"/>
    <n v="14618"/>
    <n v="1.1103400416377516"/>
    <n v="1.1535688536409516"/>
  </r>
  <r>
    <x v="77"/>
    <n v="0.4"/>
    <n v="0.26"/>
    <n v="0.1"/>
    <n v="0.04"/>
    <n v="0.08"/>
    <n v="0.06"/>
    <n v="0.06"/>
    <n v="0"/>
    <s v="28.05.–13.06."/>
    <s v="Allensbach"/>
    <d v="2014-06-07T00:00:00"/>
    <n v="0.39187500000000008"/>
    <n v="0.24562499999999998"/>
    <n v="0.105"/>
    <n v="3.9375E-2"/>
    <n v="9.1874999999999984E-2"/>
    <n v="6.5625000000000003E-2"/>
    <n v="5.6249999999999994E-2"/>
    <n v="14141"/>
    <n v="1.1111111111111109"/>
    <n v="1.1619462599854755"/>
  </r>
  <r>
    <x v="78"/>
    <n v="0.39500000000000002"/>
    <n v="0.26"/>
    <n v="0.105"/>
    <n v="0.05"/>
    <n v="0.08"/>
    <n v="5.5E-2"/>
    <n v="5.5E-2"/>
    <n v="0"/>
    <s v="25.04.–09.05."/>
    <s v="Allensbach"/>
    <d v="2014-05-01T00:00:00"/>
    <n v="0.40214285714285719"/>
    <n v="0.24499999999999997"/>
    <n v="0.105"/>
    <n v="0.04"/>
    <n v="9.4285714285714278E-2"/>
    <n v="5.2857142857142859E-2"/>
    <n v="5.4999999999999993E-2"/>
    <n v="13129"/>
    <n v="1.1119936457505957"/>
    <n v="1.1637572734829593"/>
  </r>
  <r>
    <x v="79"/>
    <n v="0.4"/>
    <n v="0.26500000000000001"/>
    <n v="0.11"/>
    <n v="4.4999999999999998E-2"/>
    <n v="0.08"/>
    <n v="0.05"/>
    <n v="0.05"/>
    <n v="1571"/>
    <s v="28.03.–10.04."/>
    <s v="Allensbach"/>
    <d v="2014-04-03T00:00:00"/>
    <n v="0.41062500000000002"/>
    <n v="0.24124999999999999"/>
    <n v="9.9999999999999992E-2"/>
    <n v="4.0625000000000001E-2"/>
    <n v="9.6249999999999988E-2"/>
    <n v="5.5624999999999994E-2"/>
    <n v="5.0625000000000003E-2"/>
    <n v="16843"/>
    <n v="1.1065006915629323"/>
    <n v="1.1585807385952209"/>
  </r>
  <r>
    <x v="80"/>
    <n v="0.40500000000000003"/>
    <n v="0.25"/>
    <n v="0.1"/>
    <n v="0.05"/>
    <n v="0.09"/>
    <n v="0.05"/>
    <n v="5.5E-2"/>
    <n v="0"/>
    <s v="01.03.–13.03."/>
    <s v="Allensbach"/>
    <d v="2014-03-06T00:00:00"/>
    <n v="0.41374999999999995"/>
    <n v="0.24"/>
    <n v="9.9999999999999992E-2"/>
    <n v="0.04"/>
    <n v="9.5624999999999988E-2"/>
    <n v="4.9374999999999995E-2"/>
    <n v="5.6250000000000008E-2"/>
    <n v="15789"/>
    <n v="1.1773362766740252"/>
    <n v="1.2355212355212357"/>
  </r>
  <r>
    <x v="81"/>
    <n v="0.4"/>
    <n v="0.26500000000000001"/>
    <n v="0.105"/>
    <n v="0.04"/>
    <n v="0.09"/>
    <n v="0.05"/>
    <n v="0.05"/>
    <n v="0"/>
    <s v="01.02.–13.02."/>
    <s v="Allensbach"/>
    <d v="2014-02-07T00:00:00"/>
    <n v="0.40857142857142864"/>
    <n v="0.24928571428571428"/>
    <n v="0.10071428571428571"/>
    <n v="0.04"/>
    <n v="9.6428571428571419E-2"/>
    <n v="4.7142857142857146E-2"/>
    <n v="5.1428571428571442E-2"/>
    <n v="13875"/>
    <n v="1.1695906432748537"/>
    <n v="1.2269938650306749"/>
  </r>
  <r>
    <x v="82"/>
    <n v="0.4"/>
    <n v="0.26"/>
    <n v="0.1"/>
    <n v="0.05"/>
    <n v="8.5000000000000006E-2"/>
    <n v="0.05"/>
    <n v="5.5E-2"/>
    <n v="0"/>
    <s v="10.01.–23.01."/>
    <s v="Allensbach"/>
    <d v="2014-01-16T00:00:00"/>
    <n v="0.41000000000000003"/>
    <n v="0.25214285714285711"/>
    <n v="9.571428571428571E-2"/>
    <n v="4.5714285714285714E-2"/>
    <n v="9.1428571428571415E-2"/>
    <n v="4.2857142857142858E-2"/>
    <n v="5.8571428571428566E-2"/>
    <n v="14257"/>
    <n v="1.1774600504625736"/>
    <n v="1.2444444444444445"/>
  </r>
  <r>
    <x v="83"/>
    <n v="0.41499999999999998"/>
    <n v="0.255"/>
    <n v="0.105"/>
    <n v="0.04"/>
    <n v="0.09"/>
    <n v="4.4999999999999998E-2"/>
    <n v="0.05"/>
    <n v="0"/>
    <s v="01.12.–12.12."/>
    <s v="Allensbach"/>
    <d v="2013-12-06T00:00:00"/>
    <n v="0.42071428571428571"/>
    <n v="0.25214285714285711"/>
    <n v="9.3571428571428555E-2"/>
    <n v="3.7142857142857144E-2"/>
    <n v="9.3571428571428555E-2"/>
    <n v="4.7142857142857139E-2"/>
    <n v="5.5714285714285709E-2"/>
    <n v="13391"/>
    <n v="1.1627906976744187"/>
    <n v="1.2152777777777779"/>
  </r>
  <r>
    <x v="84"/>
    <n v="0.4"/>
    <n v="0.26500000000000001"/>
    <n v="0.1"/>
    <n v="0.04"/>
    <n v="9.5000000000000001E-2"/>
    <n v="0.05"/>
    <n v="0.05"/>
    <n v="0"/>
    <s v="08.11.–21.11."/>
    <s v="Allensbach"/>
    <d v="2013-11-14T00:00:00"/>
    <n v="0.41187499999999999"/>
    <n v="0.24874999999999997"/>
    <n v="9.9374999999999991E-2"/>
    <n v="3.5000000000000003E-2"/>
    <n v="9.3749999999999986E-2"/>
    <n v="4.6874999999999993E-2"/>
    <n v="6.2142857142857146E-2"/>
    <n v="15164"/>
    <n v="1.171303074670571"/>
    <n v="1.2213740458015268"/>
  </r>
  <r>
    <x v="85"/>
    <n v="0.41"/>
    <n v="0.25"/>
    <n v="0.09"/>
    <n v="0.05"/>
    <n v="0.09"/>
    <n v="5.5E-2"/>
    <n v="5.5E-2"/>
    <n v="0"/>
    <s v="01.10.–16.10."/>
    <s v="Allensbach"/>
    <d v="2013-10-10T00:00:00"/>
    <n v="0.42444444444444446"/>
    <n v="0.25222222222222224"/>
    <n v="8.7777777777777774E-2"/>
    <n v="3.7222222222222219E-2"/>
    <n v="9.0555555555555556E-2"/>
    <n v="5.2222222222222218E-2"/>
    <n v="5.2222222222222218E-2"/>
    <n v="16816"/>
    <n v="1.1022657685241888"/>
    <n v="1.149425287356322"/>
  </r>
  <r>
    <x v="86"/>
    <n v="0.36"/>
    <n v="0.16"/>
    <n v="0.18"/>
    <n v="0.06"/>
    <n v="0.08"/>
    <n v="0.11"/>
    <n v="0.05"/>
    <n v="1509"/>
    <s v="17.09.–23.09."/>
    <s v="Emnid"/>
    <d v="2020-09-14T00:00:00"/>
    <n v="0.35849999999999999"/>
    <n v="0.1575"/>
    <n v="0.18999999999999997"/>
    <n v="5.6499999999999995E-2"/>
    <n v="7.7999999999999986E-2"/>
    <n v="0.10350000000000001"/>
    <n v="5.6000000000000008E-2"/>
    <n v="17109"/>
    <n v="1.0593220338983051"/>
    <n v="1.1267605633802817"/>
  </r>
  <r>
    <x v="87"/>
    <n v="0.36"/>
    <n v="0.16"/>
    <n v="0.18"/>
    <n v="0.05"/>
    <n v="0.08"/>
    <n v="0.11"/>
    <n v="0.06"/>
    <n v="1534"/>
    <s v="10.09.–16.09."/>
    <s v="Emnid"/>
    <d v="2020-09-06T00:00:00"/>
    <n v="0.35944444444444446"/>
    <n v="0.16111111111111109"/>
    <n v="0.18666666666666665"/>
    <n v="5.6111111111111098E-2"/>
    <n v="7.8333333333333324E-2"/>
    <n v="0.10166666666666666"/>
    <n v="5.6666666666666671E-2"/>
    <n v="15825"/>
    <n v="1.0600706713780919"/>
    <n v="1.1271133375078271"/>
  </r>
  <r>
    <x v="88"/>
    <n v="0.36"/>
    <n v="0.17"/>
    <n v="0.18"/>
    <n v="0.06"/>
    <n v="0.08"/>
    <n v="0.1"/>
    <n v="0.05"/>
    <n v="1446"/>
    <s v="03.09.–09.09."/>
    <s v="Emnid"/>
    <d v="2020-08-31T00:00:00"/>
    <n v="0.35928571428571426"/>
    <n v="0.16428571428571431"/>
    <n v="0.18071428571428569"/>
    <n v="5.785714285714285E-2"/>
    <n v="7.9285714285714293E-2"/>
    <n v="0.10142857142857142"/>
    <n v="5.7142857142857148E-2"/>
    <n v="13560"/>
    <n v="1.0606060606060606"/>
    <n v="1.1299435028248588"/>
  </r>
  <r>
    <x v="89"/>
    <n v="0.36"/>
    <n v="0.17"/>
    <n v="0.18"/>
    <n v="0.06"/>
    <n v="7.0000000000000007E-2"/>
    <n v="0.11"/>
    <n v="0.05"/>
    <n v="1447"/>
    <s v="27.08.–02.09."/>
    <s v="Emnid"/>
    <d v="2020-08-24T00:00:00"/>
    <n v="0.36399999999999999"/>
    <n v="0.16399999999999998"/>
    <n v="0.18149999999999997"/>
    <n v="5.6000000000000008E-2"/>
    <n v="7.7499999999999986E-2"/>
    <n v="0.10100000000000001"/>
    <n v="5.6000000000000008E-2"/>
    <n v="17856"/>
    <n v="1.0593220338983049"/>
    <n v="1.1261261261261262"/>
  </r>
  <r>
    <x v="90"/>
    <n v="0.36"/>
    <n v="0.16"/>
    <n v="0.18"/>
    <n v="0.06"/>
    <n v="0.08"/>
    <n v="0.11"/>
    <n v="0.05"/>
    <n v="1597"/>
    <s v="18.08.–26.08."/>
    <s v="Emnid"/>
    <d v="2020-08-17T00:00:00"/>
    <n v="0.36449999999999994"/>
    <n v="0.16499999999999998"/>
    <n v="0.17699999999999996"/>
    <n v="5.7000000000000009E-2"/>
    <n v="7.7999999999999986E-2"/>
    <n v="9.9999999999999992E-2"/>
    <n v="5.8499999999999996E-2"/>
    <n v="18088"/>
    <n v="1.0621348911311739"/>
    <n v="1.1305822498586775"/>
  </r>
  <r>
    <x v="91"/>
    <n v="0.36"/>
    <n v="0.17"/>
    <n v="0.16"/>
    <n v="7.0000000000000007E-2"/>
    <n v="0.08"/>
    <n v="0.1"/>
    <n v="0.06"/>
    <n v="2107"/>
    <s v="13.08.–19.08."/>
    <s v="Emnid"/>
    <d v="2020-08-10T00:00:00"/>
    <n v="0.36187499999999995"/>
    <n v="0.16874999999999998"/>
    <n v="0.16874999999999998"/>
    <n v="6.1874999999999999E-2"/>
    <n v="7.8125E-2"/>
    <n v="0.10249999999999999"/>
    <n v="5.8124999999999996E-2"/>
    <n v="15238"/>
    <n v="1.0617120106171203"/>
    <n v="1.1363636363636365"/>
  </r>
  <r>
    <x v="92"/>
    <n v="0.36"/>
    <n v="0.18"/>
    <n v="0.16"/>
    <n v="0.06"/>
    <n v="0.08"/>
    <n v="0.11"/>
    <n v="0.05"/>
    <n v="1912"/>
    <s v="06.08.–12.08."/>
    <s v="Emnid"/>
    <d v="2020-08-03T00:00:00"/>
    <n v="0.36777777777777776"/>
    <n v="0.15666666666666662"/>
    <n v="0.17277777777777775"/>
    <n v="6.2222222222222227E-2"/>
    <n v="7.9999999999999988E-2"/>
    <n v="0.10444444444444444"/>
    <n v="5.6111111111111098E-2"/>
    <n v="16751"/>
    <n v="1.0594467333725723"/>
    <n v="1.1342155009451798"/>
  </r>
  <r>
    <x v="93"/>
    <n v="0.38"/>
    <n v="0.15"/>
    <n v="0.18"/>
    <n v="0.06"/>
    <n v="0.08"/>
    <n v="0.11"/>
    <n v="0.04"/>
    <n v="1564"/>
    <s v="30.07.–06.08."/>
    <s v="Emnid"/>
    <d v="2020-07-27T00:00:00"/>
    <n v="0.374"/>
    <n v="0.14599999999999999"/>
    <n v="0.17949999999999997"/>
    <n v="6.0499999999999998E-2"/>
    <n v="7.8499999999999986E-2"/>
    <n v="0.1"/>
    <n v="6.1499999999999999E-2"/>
    <n v="17534"/>
    <n v="1.0655301012253595"/>
    <n v="1.1389521640091116"/>
  </r>
  <r>
    <x v="94"/>
    <n v="0.37"/>
    <n v="0.16"/>
    <n v="0.17"/>
    <n v="0.06"/>
    <n v="0.08"/>
    <n v="0.1"/>
    <n v="0.06"/>
    <n v="1449"/>
    <s v="23.07.–29.07."/>
    <s v="Emnid"/>
    <d v="2020-07-20T00:00:00"/>
    <n v="0.374"/>
    <n v="0.14749999999999999"/>
    <n v="0.18299999999999997"/>
    <n v="5.9999999999999984E-2"/>
    <n v="7.5999999999999984E-2"/>
    <n v="9.799999999999999E-2"/>
    <n v="6.1499999999999999E-2"/>
    <n v="17129"/>
    <n v="1.06553010122536"/>
    <n v="1.1383039271485489"/>
  </r>
  <r>
    <x v="95"/>
    <n v="0.37"/>
    <n v="0.15"/>
    <n v="0.18"/>
    <n v="0.06"/>
    <n v="0.08"/>
    <n v="0.11"/>
    <n v="0.05"/>
    <n v="2031"/>
    <s v="16.07.–22.07."/>
    <s v="Emnid"/>
    <d v="2020-07-13T00:00:00"/>
    <n v="0.37437500000000001"/>
    <n v="0.14874999999999999"/>
    <n v="0.17937499999999998"/>
    <n v="6.1249999999999999E-2"/>
    <n v="7.8125E-2"/>
    <n v="9.9999999999999992E-2"/>
    <n v="5.8125000000000003E-2"/>
    <n v="14886"/>
    <n v="1.0617120106171201"/>
    <n v="1.1355571327182399"/>
  </r>
  <r>
    <x v="96"/>
    <n v="0.38"/>
    <n v="0.16"/>
    <n v="0.17"/>
    <n v="0.06"/>
    <n v="0.08"/>
    <n v="0.1"/>
    <n v="0.05"/>
    <n v="1449"/>
    <s v="09.07.–15.07."/>
    <s v="Emnid"/>
    <d v="2020-07-05T00:00:00"/>
    <n v="0.37714285714285717"/>
    <n v="0.14785714285714288"/>
    <n v="0.17642857142857141"/>
    <n v="6.142857142857143E-2"/>
    <n v="7.7857142857142861E-2"/>
    <n v="0.10142857142857142"/>
    <n v="5.7857142857142864E-2"/>
    <n v="13193"/>
    <n v="1.0614101592115239"/>
    <n v="1.1354420113544201"/>
  </r>
  <r>
    <x v="97"/>
    <n v="0.38"/>
    <n v="0.15"/>
    <n v="0.17"/>
    <n v="0.06"/>
    <n v="0.08"/>
    <n v="0.11"/>
    <n v="0.05"/>
    <n v="1426"/>
    <s v="02.07.–08.07."/>
    <s v="Emnid"/>
    <d v="2020-06-29T00:00:00"/>
    <n v="0.37437500000000001"/>
    <n v="0.15125"/>
    <n v="0.18249999999999997"/>
    <n v="5.8749999999999997E-2"/>
    <n v="7.6249999999999998E-2"/>
    <n v="0.10187499999999999"/>
    <n v="5.5E-2"/>
    <n v="14685"/>
    <n v="1.0582010582010581"/>
    <n v="1.1283497884344145"/>
  </r>
  <r>
    <x v="98"/>
    <n v="0.37"/>
    <n v="0.16"/>
    <n v="0.19"/>
    <n v="0.06"/>
    <n v="0.08"/>
    <n v="0.1"/>
    <n v="0.04"/>
    <n v="1436"/>
    <s v="24.06.–02.07."/>
    <s v="Emnid"/>
    <d v="2020-06-21T00:00:00"/>
    <n v="0.374"/>
    <n v="0.15299999999999997"/>
    <n v="0.1835"/>
    <n v="5.6000000000000008E-2"/>
    <n v="7.8499999999999986E-2"/>
    <n v="0.10049999999999999"/>
    <n v="5.4499999999999993E-2"/>
    <n v="17533"/>
    <n v="1.0576414595452142"/>
    <n v="1.1242270938729624"/>
  </r>
  <r>
    <x v="99"/>
    <n v="0.37"/>
    <n v="0.16"/>
    <n v="0.18"/>
    <n v="0.06"/>
    <n v="0.08"/>
    <n v="0.1"/>
    <n v="0.05"/>
    <n v="1550"/>
    <s v="18.06.–24.06."/>
    <s v="Emnid"/>
    <d v="2020-06-14T00:00:00"/>
    <n v="0.38045454545454549"/>
    <n v="0.15090909090909088"/>
    <n v="0.17999999999999997"/>
    <n v="5.6818181818181816E-2"/>
    <n v="7.8636363636363629E-2"/>
    <n v="9.7727272727272718E-2"/>
    <n v="5.5454545454545465E-2"/>
    <n v="19329"/>
    <n v="1.0587102983638115"/>
    <n v="1.1264720942140298"/>
  </r>
  <r>
    <x v="100"/>
    <n v="0.38"/>
    <n v="0.15"/>
    <n v="0.17"/>
    <n v="7.0000000000000007E-2"/>
    <n v="0.08"/>
    <n v="0.1"/>
    <n v="0.05"/>
    <n v="2403"/>
    <s v="10.06.–17.06."/>
    <s v="Emnid"/>
    <d v="2020-06-07T00:00:00"/>
    <n v="0.38777777777777778"/>
    <n v="0.14777777777777779"/>
    <n v="0.17777777777777778"/>
    <n v="5.8888888888888893E-2"/>
    <n v="7.722222222222222E-2"/>
    <n v="9.2777777777777778E-2"/>
    <n v="5.7777777777777782E-2"/>
    <n v="17048"/>
    <n v="1.0613207547169812"/>
    <n v="1.1320754716981132"/>
  </r>
  <r>
    <x v="101"/>
    <n v="0.39"/>
    <n v="0.15"/>
    <n v="0.17"/>
    <n v="7.0000000000000007E-2"/>
    <n v="7.0000000000000007E-2"/>
    <n v="0.09"/>
    <n v="0.06"/>
    <n v="1934"/>
    <s v="04.06.–09.06."/>
    <s v="Emnid"/>
    <d v="2020-05-31T00:00:00"/>
    <n v="0.38812499999999994"/>
    <n v="0.14750000000000002"/>
    <n v="0.174375"/>
    <n v="0.06"/>
    <n v="7.8125E-2"/>
    <n v="8.8749999999999996E-2"/>
    <n v="6.3125000000000001E-2"/>
    <n v="14741"/>
    <n v="1.0673782521681121"/>
    <n v="1.1404133998574482"/>
  </r>
  <r>
    <x v="102"/>
    <n v="0.38"/>
    <n v="0.15"/>
    <n v="0.16"/>
    <n v="7.0000000000000007E-2"/>
    <n v="0.08"/>
    <n v="0.08"/>
    <n v="0.08"/>
    <n v="1428"/>
    <s v="28.05.–03.06."/>
    <s v="Emnid"/>
    <d v="2020-05-24T00:00:00"/>
    <n v="0.38611111111111118"/>
    <n v="0.15111111111111108"/>
    <n v="0.16888888888888887"/>
    <n v="5.8333333333333334E-2"/>
    <n v="0.08"/>
    <n v="9.1666666666666646E-2"/>
    <n v="6.3888888888888884E-2"/>
    <n v="16439"/>
    <n v="1.0682492581602374"/>
    <n v="1.139240506329114"/>
  </r>
  <r>
    <x v="103"/>
    <n v="0.4"/>
    <n v="0.16"/>
    <n v="0.15"/>
    <n v="0.08"/>
    <n v="7.0000000000000007E-2"/>
    <n v="0.09"/>
    <n v="0.05"/>
    <n v="1934"/>
    <s v="20.05.–26.05."/>
    <s v="Emnid"/>
    <d v="2020-05-17T00:00:00"/>
    <n v="0.38444444444444448"/>
    <n v="0.15166666666666664"/>
    <n v="0.16888888888888887"/>
    <n v="5.7222222222222223E-2"/>
    <n v="7.8333333333333324E-2"/>
    <n v="9.5555555555555546E-2"/>
    <n v="6.3888888888888884E-2"/>
    <n v="16478"/>
    <n v="1.0682492581602374"/>
    <n v="1.1378002528445008"/>
  </r>
  <r>
    <x v="104"/>
    <n v="0.38"/>
    <n v="0.16"/>
    <n v="0.15"/>
    <n v="7.0000000000000007E-2"/>
    <n v="0.08"/>
    <n v="0.1"/>
    <n v="0.06"/>
    <n v="1914"/>
    <s v="14.05.–19.05."/>
    <s v="Emnid"/>
    <d v="2020-05-10T00:00:00"/>
    <n v="0.38277777777777777"/>
    <n v="0.15055555555555555"/>
    <n v="0.16722222222222222"/>
    <n v="5.8888888888888893E-2"/>
    <n v="7.6666666666666661E-2"/>
    <n v="9.9444444444444433E-2"/>
    <n v="6.4444444444444457E-2"/>
    <n v="15506"/>
    <n v="1.0688836104513064"/>
    <n v="1.1406844106463878"/>
  </r>
  <r>
    <x v="105"/>
    <n v="0.39"/>
    <n v="0.16"/>
    <n v="0.14000000000000001"/>
    <n v="0.06"/>
    <n v="0.08"/>
    <n v="0.11"/>
    <n v="0.06"/>
    <n v="1559"/>
    <s v="07.05.–13.05."/>
    <s v="Emnid"/>
    <d v="2020-05-03T00:00:00"/>
    <n v="0.38444444444444442"/>
    <n v="0.15333333333333332"/>
    <n v="0.16277777777777777"/>
    <n v="5.7222222222222209E-2"/>
    <n v="7.6666666666666661E-2"/>
    <n v="0.10333333333333332"/>
    <n v="6.2222222222222227E-2"/>
    <n v="16018"/>
    <n v="1.0663507109004742"/>
    <n v="1.1356466876971612"/>
  </r>
  <r>
    <x v="106"/>
    <n v="0.38"/>
    <n v="0.17"/>
    <n v="0.14000000000000001"/>
    <n v="0.05"/>
    <n v="0.08"/>
    <n v="0.12"/>
    <n v="0.06"/>
    <n v="1426"/>
    <s v="30.04.–06.05."/>
    <s v="Emnid"/>
    <d v="2020-04-26T00:00:00"/>
    <n v="0.38055555555555554"/>
    <n v="0.15833333333333333"/>
    <n v="0.15666666666666665"/>
    <n v="5.7777777777777782E-2"/>
    <n v="7.9444444444444443E-2"/>
    <n v="0.1061111111111111"/>
    <n v="6.1111111111111116E-2"/>
    <n v="15689"/>
    <n v="1.0650887573964498"/>
    <n v="1.1349306431273645"/>
  </r>
  <r>
    <x v="107"/>
    <n v="0.37"/>
    <n v="0.15"/>
    <n v="0.15"/>
    <n v="0.06"/>
    <n v="0.09"/>
    <n v="0.12"/>
    <n v="0.06"/>
    <n v="1443"/>
    <s v="22.04.–29.04."/>
    <s v="Emnid"/>
    <d v="2020-04-19T00:00:00"/>
    <n v="0.38049999999999995"/>
    <n v="0.1585"/>
    <n v="0.15999999999999998"/>
    <n v="6.0000000000000012E-2"/>
    <n v="7.9500000000000001E-2"/>
    <n v="0.10200000000000001"/>
    <n v="5.9499999999999997E-2"/>
    <n v="17193"/>
    <n v="1.063264221158958"/>
    <n v="1.1357183418512211"/>
  </r>
  <r>
    <x v="108"/>
    <n v="0.38"/>
    <n v="0.16"/>
    <n v="0.15"/>
    <n v="0.06"/>
    <n v="0.09"/>
    <n v="0.11"/>
    <n v="0.05"/>
    <n v="2003"/>
    <s v="16.04.–22.04."/>
    <s v="Emnid"/>
    <d v="2020-04-12T00:00:00"/>
    <n v="0.38222222222222224"/>
    <n v="0.16222222222222221"/>
    <n v="0.16555555555555554"/>
    <n v="6.0000000000000005E-2"/>
    <n v="7.6666666666666661E-2"/>
    <n v="9.6666666666666651E-2"/>
    <n v="5.6666666666666671E-2"/>
    <n v="15738"/>
    <n v="1.0600706713780916"/>
    <n v="1.1320754716981132"/>
  </r>
  <r>
    <x v="109"/>
    <n v="0.37"/>
    <n v="0.18"/>
    <n v="0.16"/>
    <n v="7.0000000000000007E-2"/>
    <n v="0.08"/>
    <n v="0.09"/>
    <n v="0.05"/>
    <n v="1534"/>
    <s v="09.04.–15.04."/>
    <s v="Emnid"/>
    <d v="2020-04-05T00:00:00"/>
    <n v="0.37312499999999998"/>
    <n v="0.16749999999999998"/>
    <n v="0.16999999999999998"/>
    <n v="5.6874999999999995E-2"/>
    <n v="7.6874999999999999E-2"/>
    <n v="9.812499999999999E-2"/>
    <n v="5.7500000000000002E-2"/>
    <n v="13851"/>
    <n v="1.0610079575596818"/>
    <n v="1.1291460832745237"/>
  </r>
  <r>
    <x v="110"/>
    <n v="0.37"/>
    <n v="0.17"/>
    <n v="0.16"/>
    <n v="0.06"/>
    <n v="0.09"/>
    <n v="0.1"/>
    <n v="0.05"/>
    <n v="1912"/>
    <s v="02.04.–08.04."/>
    <s v="Emnid"/>
    <d v="2020-03-29T00:00:00"/>
    <n v="0.35555555555555551"/>
    <n v="0.16555555555555554"/>
    <n v="0.18"/>
    <n v="5.6666666666666671E-2"/>
    <n v="7.9444444444444443E-2"/>
    <n v="0.10444444444444444"/>
    <n v="5.8333333333333334E-2"/>
    <n v="16260"/>
    <n v="1.0619469026548674"/>
    <n v="1.1299435028248588"/>
  </r>
  <r>
    <x v="111"/>
    <n v="0.33"/>
    <n v="0.18"/>
    <n v="0.18"/>
    <n v="0.06"/>
    <n v="0.09"/>
    <n v="0.11"/>
    <n v="0.05"/>
    <n v="1426"/>
    <s v="25.03.–01.04."/>
    <s v="Emnid"/>
    <d v="2020-03-22T00:00:00"/>
    <n v="0.33863636363636362"/>
    <n v="0.16227272727272724"/>
    <n v="0.19090909090909092"/>
    <n v="6.0909090909090906E-2"/>
    <n v="8.0454545454545445E-2"/>
    <n v="0.10590909090909091"/>
    <n v="6.090909090909092E-2"/>
    <n v="19326"/>
    <n v="1.0648596321393997"/>
    <n v="1.1387163561076605"/>
  </r>
  <r>
    <x v="112"/>
    <n v="0.32"/>
    <n v="0.18"/>
    <n v="0.19"/>
    <n v="0.06"/>
    <n v="0.09"/>
    <n v="0.11"/>
    <n v="0.05"/>
    <n v="1441"/>
    <s v="18.03.–25.03."/>
    <s v="Emnid"/>
    <d v="2020-03-15T00:00:00"/>
    <n v="0.31799999999999995"/>
    <n v="0.156"/>
    <n v="0.20500000000000002"/>
    <n v="6.4999999999999988E-2"/>
    <n v="8.4499999999999992E-2"/>
    <n v="0.10749999999999997"/>
    <n v="6.4000000000000015E-2"/>
    <n v="17407"/>
    <n v="1.0683760683760684"/>
    <n v="1.1481056257175659"/>
  </r>
  <r>
    <x v="113"/>
    <n v="0.28000000000000003"/>
    <n v="0.16"/>
    <n v="0.21"/>
    <n v="7.0000000000000007E-2"/>
    <n v="0.09"/>
    <n v="0.13"/>
    <n v="0.06"/>
    <n v="1603"/>
    <s v="12.03.–18.03."/>
    <s v="Emnid"/>
    <d v="2020-03-08T00:00:00"/>
    <n v="0.28000000000000003"/>
    <n v="0.15375"/>
    <n v="0.2175"/>
    <n v="6.7500000000000004E-2"/>
    <n v="9.1249999999999984E-2"/>
    <n v="0.1225"/>
    <n v="6.7500000000000004E-2"/>
    <n v="14581"/>
    <n v="1.0723860589812333"/>
    <n v="1.1560693641618498"/>
  </r>
  <r>
    <x v="114"/>
    <n v="0.26"/>
    <n v="0.17"/>
    <n v="0.21"/>
    <n v="7.0000000000000007E-2"/>
    <n v="0.08"/>
    <n v="0.14000000000000001"/>
    <n v="7.0000000000000007E-2"/>
    <n v="1414"/>
    <s v="04.03.–11.03."/>
    <s v="Emnid"/>
    <d v="2020-03-01T00:00:00"/>
    <n v="0.26300000000000001"/>
    <n v="0.1575"/>
    <n v="0.223"/>
    <n v="6.25E-2"/>
    <n v="9.3499999999999986E-2"/>
    <n v="0.13150000000000001"/>
    <n v="6.900000000000002E-2"/>
    <n v="17873"/>
    <n v="1.0741138560687433"/>
    <n v="1.1514104778353482"/>
  </r>
  <r>
    <x v="115"/>
    <n v="0.24"/>
    <n v="0.17"/>
    <n v="0.22"/>
    <n v="7.0000000000000007E-2"/>
    <n v="0.09"/>
    <n v="0.14000000000000001"/>
    <n v="7.0000000000000007E-2"/>
    <n v="1423"/>
    <s v="27.02.–04.03."/>
    <s v="Emnid"/>
    <d v="2020-02-24T00:00:00"/>
    <n v="0.26111111111111113"/>
    <n v="0.15722222222222224"/>
    <n v="0.22666666666666668"/>
    <n v="6.1111111111111116E-2"/>
    <n v="9.6111111111111105E-2"/>
    <n v="0.12833333333333335"/>
    <n v="6.9444444444444448E-2"/>
    <n v="16444"/>
    <n v="1.0746268656716418"/>
    <n v="1.1501597444089458"/>
  </r>
  <r>
    <x v="116"/>
    <n v="0.25"/>
    <n v="0.16"/>
    <n v="0.22"/>
    <n v="0.06"/>
    <n v="0.1"/>
    <n v="0.14000000000000001"/>
    <n v="7.0000000000000007E-2"/>
    <n v="1509"/>
    <s v="20.02.–27.02."/>
    <s v="Emnid"/>
    <d v="2020-02-17T00:00:00"/>
    <n v="0.26642857142857146"/>
    <n v="0.14928571428571427"/>
    <n v="0.22214285714285714"/>
    <n v="6.7857142857142866E-2"/>
    <n v="9.9285714285714283E-2"/>
    <n v="0.12714285714285714"/>
    <n v="6.7857142857142866E-2"/>
    <n v="13295"/>
    <n v="1.0727969348659003"/>
    <n v="1.1570247933884297"/>
  </r>
  <r>
    <x v="117"/>
    <n v="0.27"/>
    <n v="0.15"/>
    <n v="0.2"/>
    <n v="7.0000000000000007E-2"/>
    <n v="0.1"/>
    <n v="0.14000000000000001"/>
    <n v="7.0000000000000007E-2"/>
    <n v="1417"/>
    <s v="13.02.–19.02."/>
    <s v="Emnid"/>
    <d v="2020-02-09T00:00:00"/>
    <n v="0.27166666666666667"/>
    <n v="0.14499999999999999"/>
    <n v="0.21722222222222223"/>
    <n v="7.166666666666667E-2"/>
    <n v="9.6666666666666651E-2"/>
    <n v="0.13444444444444445"/>
    <n v="6.3333333333333339E-2"/>
    <n v="16618"/>
    <n v="1.0676156583629894"/>
    <n v="1.1560693641618498"/>
  </r>
  <r>
    <x v="118"/>
    <n v="0.28000000000000003"/>
    <n v="0.15"/>
    <n v="0.2"/>
    <n v="0.06"/>
    <n v="0.1"/>
    <n v="0.15"/>
    <n v="0.06"/>
    <n v="1886"/>
    <s v="06.02.–12.02."/>
    <s v="Emnid"/>
    <d v="2020-02-02T00:00:00"/>
    <n v="0.27388888888888885"/>
    <n v="0.14166666666666666"/>
    <n v="0.21888888888888888"/>
    <n v="7.3333333333333334E-2"/>
    <n v="9.3333333333333324E-2"/>
    <n v="0.13444444444444445"/>
    <n v="6.4444444444444457E-2"/>
    <n v="16502"/>
    <n v="1.0688836104513064"/>
    <n v="1.1597938144329898"/>
  </r>
  <r>
    <x v="119"/>
    <n v="0.28000000000000003"/>
    <n v="0.15"/>
    <n v="0.2"/>
    <n v="0.08"/>
    <n v="0.09"/>
    <n v="0.15"/>
    <n v="0.05"/>
    <n v="1889"/>
    <s v="30.01.–05.02."/>
    <s v="Emnid"/>
    <d v="2020-01-27T00:00:00"/>
    <n v="0.27611111111111108"/>
    <n v="0.1388888888888889"/>
    <n v="0.21888888888888888"/>
    <n v="8.1111111111111106E-2"/>
    <n v="8.8333333333333319E-2"/>
    <n v="0.13333333333333333"/>
    <n v="6.3333333333333339E-2"/>
    <n v="16321"/>
    <n v="1.0676156583629894"/>
    <n v="1.168831168831169"/>
  </r>
  <r>
    <x v="120"/>
    <n v="0.27"/>
    <n v="0.15"/>
    <n v="0.21"/>
    <n v="0.08"/>
    <n v="0.09"/>
    <n v="0.14000000000000001"/>
    <n v="0.06"/>
    <n v="1442"/>
    <s v="23.01.–29.01."/>
    <s v="Emnid"/>
    <d v="2020-01-19T00:00:00"/>
    <n v="0.27250000000000002"/>
    <n v="0.13500000000000001"/>
    <n v="0.22125"/>
    <n v="8.5624999999999979E-2"/>
    <n v="8.8749999999999982E-2"/>
    <n v="0.13625000000000001"/>
    <n v="6.0624999999999998E-2"/>
    <n v="15072"/>
    <n v="1.0645375914836994"/>
    <n v="1.171303074670571"/>
  </r>
  <r>
    <x v="121"/>
    <n v="0.26"/>
    <n v="0.14000000000000001"/>
    <n v="0.21"/>
    <n v="0.09"/>
    <n v="0.1"/>
    <n v="0.15"/>
    <n v="0.05"/>
    <n v="2100"/>
    <s v="16.01.–22.01."/>
    <s v="Emnid"/>
    <d v="2020-01-12T00:00:00"/>
    <n v="0.26937500000000003"/>
    <n v="0.13437500000000002"/>
    <n v="0.22"/>
    <n v="8.4999999999999992E-2"/>
    <n v="9.0624999999999983E-2"/>
    <n v="0.14000000000000001"/>
    <n v="6.0624999999999998E-2"/>
    <n v="15607"/>
    <n v="1.0645375914836994"/>
    <n v="1.1704462326261886"/>
  </r>
  <r>
    <x v="122"/>
    <n v="0.26"/>
    <n v="0.15"/>
    <n v="0.21"/>
    <n v="0.09"/>
    <n v="0.09"/>
    <n v="0.14000000000000001"/>
    <n v="0.06"/>
    <n v="2009"/>
    <s v="09.01.–15.01."/>
    <s v="Emnid"/>
    <d v="2020-01-05T00:00:00"/>
    <n v="0.27374999999999999"/>
    <n v="0.13312499999999999"/>
    <n v="0.21812500000000001"/>
    <n v="8.6874999999999994E-2"/>
    <n v="8.6874999999999994E-2"/>
    <n v="0.13875000000000001"/>
    <n v="6.25E-2"/>
    <n v="15721"/>
    <n v="1.0666666666666664"/>
    <n v="1.1756061719324025"/>
  </r>
  <r>
    <x v="123"/>
    <n v="0.27"/>
    <n v="0.14000000000000001"/>
    <n v="0.21"/>
    <n v="0.09"/>
    <n v="0.09"/>
    <n v="0.14000000000000001"/>
    <n v="0.06"/>
    <n v="1829"/>
    <s v="19.12.–08.01."/>
    <s v="Emnid"/>
    <d v="2019-12-29T00:00:00"/>
    <n v="0.27800000000000002"/>
    <n v="0.13"/>
    <n v="0.217"/>
    <n v="0.09"/>
    <n v="8.3000000000000004E-2"/>
    <n v="0.13800000000000001"/>
    <n v="6.4000000000000001E-2"/>
    <n v="8891"/>
    <n v="1.0683760683760684"/>
    <n v="1.1820330969267139"/>
  </r>
  <r>
    <x v="124"/>
    <n v="0.27"/>
    <n v="0.15"/>
    <n v="0.2"/>
    <n v="0.09"/>
    <n v="0.09"/>
    <n v="0.14000000000000001"/>
    <n v="0.06"/>
    <n v="1899"/>
    <s v="12.12.–18.12."/>
    <s v="Emnid"/>
    <d v="2019-12-08T00:00:00"/>
    <n v="0.27550000000000002"/>
    <n v="0.13799999999999998"/>
    <n v="0.21150000000000002"/>
    <n v="8.1000000000000003E-2"/>
    <n v="8.8499999999999995E-2"/>
    <n v="0.14199999999999999"/>
    <n v="6.3500000000000001E-2"/>
    <n v="18212"/>
    <n v="1.0678056593699947"/>
    <n v="1.168907071887785"/>
  </r>
  <r>
    <x v="125"/>
    <n v="0.28000000000000003"/>
    <n v="0.16"/>
    <n v="0.2"/>
    <n v="0.09"/>
    <n v="0.09"/>
    <n v="0.13"/>
    <n v="0.05"/>
    <n v="1978"/>
    <s v="05.12.–11.12."/>
    <s v="Emnid"/>
    <d v="2019-12-01T00:00:00"/>
    <n v="0.27250000000000002"/>
    <n v="0.13650000000000001"/>
    <n v="0.21400000000000002"/>
    <n v="8.5999999999999993E-2"/>
    <n v="8.4499999999999992E-2"/>
    <n v="0.14199999999999999"/>
    <n v="6.4500000000000002E-2"/>
    <n v="17885"/>
    <n v="1.0689470871191875"/>
    <n v="1.1771630370806356"/>
  </r>
  <r>
    <x v="126"/>
    <n v="0.28000000000000003"/>
    <n v="0.16"/>
    <n v="0.2"/>
    <n v="0.09"/>
    <n v="0.08"/>
    <n v="0.13"/>
    <n v="0.06"/>
    <n v="1876"/>
    <s v="28.11.–04.12."/>
    <s v="Emnid"/>
    <d v="2019-11-24T00:00:00"/>
    <n v="0.26900000000000002"/>
    <n v="0.13700000000000001"/>
    <n v="0.2165"/>
    <n v="8.299999999999999E-2"/>
    <n v="8.7499999999999994E-2"/>
    <n v="0.14199999999999999"/>
    <n v="6.5000000000000016E-2"/>
    <n v="18416"/>
    <n v="1.0695187165775399"/>
    <n v="1.1737089201877933"/>
  </r>
  <r>
    <x v="127"/>
    <n v="0.28000000000000003"/>
    <n v="0.15"/>
    <n v="0.2"/>
    <n v="0.08"/>
    <n v="0.09"/>
    <n v="0.14000000000000001"/>
    <n v="0.06"/>
    <n v="1910"/>
    <s v="20.11.–27.11."/>
    <s v="Emnid"/>
    <d v="2019-11-17T00:00:00"/>
    <n v="0.26999999999999996"/>
    <n v="0.14222222222222225"/>
    <n v="0.21388888888888888"/>
    <n v="8.0555555555555561E-2"/>
    <n v="9.166666666666666E-2"/>
    <n v="0.13944444444444443"/>
    <n v="6.2222222222222227E-2"/>
    <n v="19286"/>
    <n v="1.066350710900474"/>
    <n v="1.1665586519766689"/>
  </r>
  <r>
    <x v="128"/>
    <n v="0.28000000000000003"/>
    <n v="0.15"/>
    <n v="0.2"/>
    <n v="0.09"/>
    <n v="0.09"/>
    <n v="0.13"/>
    <n v="0.06"/>
    <n v="1905"/>
    <s v="13.11.–20.11."/>
    <s v="Emnid"/>
    <d v="2019-11-10T00:00:00"/>
    <n v="0.26500000000000001"/>
    <n v="0.15125000000000002"/>
    <n v="0.20374999999999999"/>
    <n v="8.249999999999999E-2"/>
    <n v="9.3124999999999986E-2"/>
    <n v="0.139375"/>
    <n v="6.5000000000000002E-2"/>
    <n v="16987"/>
    <n v="1.0695187165775399"/>
    <n v="1.1730205278592374"/>
  </r>
  <r>
    <x v="129"/>
    <n v="0.27"/>
    <n v="0.17"/>
    <n v="0.18"/>
    <n v="0.08"/>
    <n v="0.1"/>
    <n v="0.14000000000000001"/>
    <n v="0.06"/>
    <n v="1525"/>
    <s v="07.11.–13.11."/>
    <s v="Emnid"/>
    <d v="2019-11-03T00:00:00"/>
    <n v="0.26100000000000001"/>
    <n v="0.14599999999999999"/>
    <n v="0.20550000000000002"/>
    <n v="8.0999999999999989E-2"/>
    <n v="9.7499999999999989E-2"/>
    <n v="0.14100000000000001"/>
    <n v="6.8000000000000019E-2"/>
    <n v="17501"/>
    <n v="1.0729613733905579"/>
    <n v="1.1750881316098707"/>
  </r>
  <r>
    <x v="130"/>
    <n v="0.26"/>
    <n v="0.16"/>
    <n v="0.18"/>
    <n v="0.1"/>
    <n v="0.1"/>
    <n v="0.14000000000000001"/>
    <n v="0.06"/>
    <n v="1431"/>
    <s v="30.10.–06.11."/>
    <s v="Emnid"/>
    <d v="2019-10-27T00:00:00"/>
    <n v="0.26500000000000001"/>
    <n v="0.14000000000000001"/>
    <n v="0.20777777777777776"/>
    <n v="8.1666666666666651E-2"/>
    <n v="9.6666666666666651E-2"/>
    <n v="0.14277777777777778"/>
    <n v="6.6111111111111107E-2"/>
    <n v="16797"/>
    <n v="1.0707911957168352"/>
    <n v="1.1734028683181226"/>
  </r>
  <r>
    <x v="131"/>
    <n v="0.27"/>
    <n v="0.16"/>
    <n v="0.18"/>
    <n v="0.09"/>
    <n v="0.09"/>
    <n v="0.15"/>
    <n v="0.06"/>
    <n v="1920"/>
    <s v="24.10.–30.10."/>
    <s v="Emnid"/>
    <d v="2019-10-20T00:00:00"/>
    <n v="0.27666666666666667"/>
    <n v="0.14166666666666669"/>
    <n v="0.20583333333333334"/>
    <n v="0.08"/>
    <n v="9.0000000000000011E-2"/>
    <n v="0.14250000000000002"/>
    <n v="6.3333333333333339E-2"/>
    <n v="12447"/>
    <n v="1.0676156583629894"/>
    <n v="1.1673151750972763"/>
  </r>
  <r>
    <x v="132"/>
    <n v="0.28999999999999998"/>
    <n v="0.15"/>
    <n v="0.2"/>
    <n v="0.08"/>
    <n v="0.09"/>
    <n v="0.14000000000000001"/>
    <n v="0.05"/>
    <n v="1441"/>
    <s v="17.10.–23.10."/>
    <s v="Emnid"/>
    <d v="2019-10-13T00:00:00"/>
    <n v="0.28388888888888886"/>
    <n v="0.14388888888888887"/>
    <n v="0.21722222222222223"/>
    <n v="7.2777777777777775E-2"/>
    <n v="8.2222222222222224E-2"/>
    <n v="0.13666666666666666"/>
    <n v="6.3333333333333339E-2"/>
    <n v="15506"/>
    <n v="1.0676156583629894"/>
    <n v="1.1575562700964632"/>
  </r>
  <r>
    <x v="133"/>
    <n v="0.28999999999999998"/>
    <n v="0.15"/>
    <n v="0.2"/>
    <n v="7.0000000000000007E-2"/>
    <n v="0.09"/>
    <n v="0.13"/>
    <n v="7.0000000000000007E-2"/>
    <n v="1444"/>
    <s v="10.10.–16.10."/>
    <s v="Emnid"/>
    <d v="2019-10-06T00:00:00"/>
    <n v="0.2795454545454546"/>
    <n v="0.14090909090909093"/>
    <n v="0.22181818181818178"/>
    <n v="7.3181818181818181E-2"/>
    <n v="7.9999999999999988E-2"/>
    <n v="0.1390909090909091"/>
    <n v="6.545454545454546E-2"/>
    <n v="18504"/>
    <n v="1.0700389105058365"/>
    <n v="1.1609498680738786"/>
  </r>
  <r>
    <x v="134"/>
    <n v="0.28000000000000003"/>
    <n v="0.14000000000000001"/>
    <n v="0.21"/>
    <n v="7.0000000000000007E-2"/>
    <n v="0.08"/>
    <n v="0.15"/>
    <n v="7.0000000000000007E-2"/>
    <n v="1916"/>
    <s v="02.10.–09.10."/>
    <s v="Emnid"/>
    <d v="2019-09-29T00:00:00"/>
    <n v="0.27166666666666672"/>
    <n v="0.13666666666666666"/>
    <n v="0.22"/>
    <n v="7.8333333333333324E-2"/>
    <n v="7.8888888888888883E-2"/>
    <n v="0.14555555555555555"/>
    <n v="6.8888888888888888E-2"/>
    <n v="16566"/>
    <n v="1.0739856801909307"/>
    <n v="1.1726384364820845"/>
  </r>
  <r>
    <x v="135"/>
    <n v="0.27"/>
    <n v="0.15"/>
    <n v="0.21"/>
    <n v="0.08"/>
    <n v="0.08"/>
    <n v="0.15"/>
    <n v="0.06"/>
    <n v="1449"/>
    <s v="26.09.–01.10."/>
    <s v="Emnid"/>
    <d v="2019-09-22T00:00:00"/>
    <n v="0.268125"/>
    <n v="0.13875000000000001"/>
    <n v="0.22500000000000001"/>
    <n v="7.7499999999999999E-2"/>
    <n v="7.6249999999999998E-2"/>
    <n v="0.14624999999999999"/>
    <n v="6.8125000000000005E-2"/>
    <n v="15186"/>
    <n v="1.0731052984574112"/>
    <n v="1.1704462326261886"/>
  </r>
  <r>
    <x v="136"/>
    <n v="0.27"/>
    <n v="0.16"/>
    <n v="0.21"/>
    <n v="7.0000000000000007E-2"/>
    <n v="0.08"/>
    <n v="0.15"/>
    <n v="0.06"/>
    <n v="1719"/>
    <s v="19.09.–25.09."/>
    <s v="Emnid"/>
    <d v="2019-09-15T00:00:00"/>
    <n v="0.27277777777777784"/>
    <n v="0.14277777777777778"/>
    <n v="0.22611111111111112"/>
    <n v="7.6111111111111102E-2"/>
    <n v="7.6111111111111102E-2"/>
    <n v="0.14333333333333334"/>
    <n v="6.2777777777777766E-2"/>
    <n v="16115"/>
    <n v="1.0669828097213989"/>
    <n v="1.161290322580645"/>
  </r>
  <r>
    <x v="137"/>
    <n v="0.28999999999999998"/>
    <n v="0.15"/>
    <n v="0.21"/>
    <n v="0.08"/>
    <n v="0.08"/>
    <n v="0.14000000000000001"/>
    <n v="0.05"/>
    <n v="1639"/>
    <s v="12.09.–18.09."/>
    <s v="Emnid"/>
    <d v="2019-09-08T00:00:00"/>
    <n v="0.27450000000000002"/>
    <n v="0.14799999999999999"/>
    <n v="0.2205"/>
    <n v="7.5499999999999984E-2"/>
    <n v="7.5999999999999984E-2"/>
    <n v="0.14150000000000001"/>
    <n v="6.4000000000000001E-2"/>
    <n v="18522"/>
    <n v="1.0683760683760684"/>
    <n v="1.1621150493898897"/>
  </r>
  <r>
    <x v="138"/>
    <n v="0.28000000000000003"/>
    <n v="0.16"/>
    <n v="0.21"/>
    <n v="0.08"/>
    <n v="7.0000000000000007E-2"/>
    <n v="0.15"/>
    <n v="0.05"/>
    <n v="2835"/>
    <s v="05.09.–11.09."/>
    <s v="Emnid"/>
    <d v="2019-09-01T00:00:00"/>
    <n v="0.27300000000000002"/>
    <n v="0.15"/>
    <n v="0.22450000000000001"/>
    <n v="7.3499999999999982E-2"/>
    <n v="7.2499999999999995E-2"/>
    <n v="0.14049999999999999"/>
    <n v="6.6000000000000003E-2"/>
    <n v="19196"/>
    <n v="1.070663811563169"/>
    <n v="1.1621150493898895"/>
  </r>
  <r>
    <x v="139"/>
    <n v="0.28999999999999998"/>
    <n v="0.16"/>
    <n v="0.21"/>
    <n v="7.0000000000000007E-2"/>
    <n v="0.08"/>
    <n v="0.14000000000000001"/>
    <n v="0.05"/>
    <n v="1884"/>
    <s v="29.08.–04.09."/>
    <s v="Emnid"/>
    <d v="2019-08-25T00:00:00"/>
    <n v="0.27375000000000005"/>
    <n v="0.14687499999999998"/>
    <n v="0.22937499999999997"/>
    <n v="7.5624999999999998E-2"/>
    <n v="7.1250000000000008E-2"/>
    <n v="0.13875000000000001"/>
    <n v="6.4375000000000002E-2"/>
    <n v="15181"/>
    <n v="1.0688042752171008"/>
    <n v="1.1627906976744184"/>
  </r>
  <r>
    <x v="140"/>
    <n v="0.28999999999999998"/>
    <n v="0.15"/>
    <n v="0.22"/>
    <n v="7.0000000000000007E-2"/>
    <n v="7.0000000000000007E-2"/>
    <n v="0.14000000000000001"/>
    <n v="0.06"/>
    <n v="1434"/>
    <s v="22.08.–28.08."/>
    <s v="Emnid"/>
    <d v="2019-08-18T00:00:00"/>
    <n v="0.27124999999999999"/>
    <n v="0.140625"/>
    <n v="0.23562499999999997"/>
    <n v="0.08"/>
    <n v="7.6249999999999998E-2"/>
    <n v="0.13625000000000001"/>
    <n v="0.06"/>
    <n v="14433"/>
    <n v="1.0638297872340425"/>
    <n v="1.1627906976744187"/>
  </r>
  <r>
    <x v="141"/>
    <n v="0.27"/>
    <n v="0.15"/>
    <n v="0.23"/>
    <n v="0.08"/>
    <n v="0.08"/>
    <n v="0.14000000000000001"/>
    <n v="0.05"/>
    <n v="1555"/>
    <s v="15.08.–21.08."/>
    <s v="Emnid"/>
    <d v="2019-08-11T00:00:00"/>
    <n v="0.268125"/>
    <n v="0.135625"/>
    <n v="0.23624999999999996"/>
    <n v="8.2500000000000004E-2"/>
    <n v="0.08"/>
    <n v="0.136875"/>
    <n v="6.0624999999999998E-2"/>
    <n v="14898"/>
    <n v="1.0645375914836994"/>
    <n v="1.1670313639679069"/>
  </r>
  <r>
    <x v="142"/>
    <n v="0.27"/>
    <n v="0.14000000000000001"/>
    <n v="0.22"/>
    <n v="0.08"/>
    <n v="0.09"/>
    <n v="0.14000000000000001"/>
    <n v="0.06"/>
    <n v="1897"/>
    <s v="08.08.–14.08."/>
    <s v="Emnid"/>
    <d v="2019-08-04T00:00:00"/>
    <n v="0.26714285714285718"/>
    <n v="0.12785714285714286"/>
    <n v="0.23571428571428571"/>
    <n v="8.4285714285714283E-2"/>
    <n v="8.2857142857142865E-2"/>
    <n v="0.13785714285714287"/>
    <n v="6.4285714285714293E-2"/>
    <n v="14705"/>
    <n v="1.0687022900763357"/>
    <n v="1.1744966442953018"/>
  </r>
  <r>
    <x v="143"/>
    <n v="0.26"/>
    <n v="0.14000000000000001"/>
    <n v="0.22"/>
    <n v="0.09"/>
    <n v="0.09"/>
    <n v="0.14000000000000001"/>
    <n v="0.06"/>
    <n v="2388"/>
    <s v="01.08.–07.08."/>
    <s v="Emnid"/>
    <d v="2019-07-28T00:00:00"/>
    <n v="0.26611111111111119"/>
    <n v="0.12666666666666668"/>
    <n v="0.24000000000000002"/>
    <n v="8.4444444444444433E-2"/>
    <n v="0.08"/>
    <n v="0.13833333333333334"/>
    <n v="6.4444444444444457E-2"/>
    <n v="17300"/>
    <n v="1.0688836104513064"/>
    <n v="1.1749347258485638"/>
  </r>
  <r>
    <x v="144"/>
    <n v="0.26"/>
    <n v="0.13"/>
    <n v="0.23"/>
    <n v="0.09"/>
    <n v="0.08"/>
    <n v="0.14000000000000001"/>
    <n v="7.0000000000000007E-2"/>
    <n v="1419"/>
    <s v="25.07.–31.07."/>
    <s v="Emnid"/>
    <d v="2019-07-21T00:00:00"/>
    <n v="0.27000000000000007"/>
    <n v="0.13045454545454546"/>
    <n v="0.24000000000000005"/>
    <n v="8.4545454545454521E-2"/>
    <n v="7.8636363636363629E-2"/>
    <n v="0.13227272727272729"/>
    <n v="6.4090909090909101E-2"/>
    <n v="18432"/>
    <n v="1.0684798445847496"/>
    <n v="1.1745862253069939"/>
  </r>
  <r>
    <x v="145"/>
    <n v="0.26"/>
    <n v="0.14000000000000001"/>
    <n v="0.23"/>
    <n v="0.09"/>
    <n v="0.08"/>
    <n v="0.13"/>
    <n v="7.0000000000000007E-2"/>
    <n v="1520"/>
    <s v="18.07.–24.07."/>
    <s v="Emnid"/>
    <d v="2019-07-14T00:00:00"/>
    <n v="0.27300000000000002"/>
    <n v="0.13400000000000004"/>
    <n v="0.23749999999999999"/>
    <n v="8.3999999999999991E-2"/>
    <n v="8.1499999999999989E-2"/>
    <n v="0.127"/>
    <n v="6.3000000000000014E-2"/>
    <n v="17120"/>
    <n v="1.0672358591248665"/>
    <n v="1.1723329425556857"/>
  </r>
  <r>
    <x v="146"/>
    <n v="0.27"/>
    <n v="0.14000000000000001"/>
    <n v="0.22"/>
    <n v="0.09"/>
    <n v="0.09"/>
    <n v="0.13"/>
    <n v="0.06"/>
    <n v="1908"/>
    <s v="11.07.–17.07."/>
    <s v="Emnid"/>
    <d v="2019-07-07T00:00:00"/>
    <n v="0.26714285714285718"/>
    <n v="0.13642857142857143"/>
    <n v="0.23857142857142857"/>
    <n v="8.142857142857142E-2"/>
    <n v="8.4999999999999992E-2"/>
    <n v="0.13"/>
    <n v="6.142857142857143E-2"/>
    <n v="14687"/>
    <n v="1.0654490106544903"/>
    <n v="1.1666666666666667"/>
  </r>
  <r>
    <x v="147"/>
    <n v="0.26"/>
    <n v="0.15"/>
    <n v="0.24"/>
    <n v="0.08"/>
    <n v="0.09"/>
    <n v="0.13"/>
    <n v="0.05"/>
    <n v="2377"/>
    <s v="04.07.–10.07."/>
    <s v="Emnid"/>
    <d v="2019-06-30T00:00:00"/>
    <n v="0.26124999999999998"/>
    <n v="0.13187500000000002"/>
    <n v="0.2475"/>
    <n v="7.6250000000000012E-2"/>
    <n v="8.3124999999999991E-2"/>
    <n v="0.13250000000000001"/>
    <n v="6.7500000000000004E-2"/>
    <n v="17039"/>
    <n v="1.0723860589812331"/>
    <n v="1.167883211678832"/>
  </r>
  <r>
    <x v="148"/>
    <n v="0.26"/>
    <n v="0.13"/>
    <n v="0.24"/>
    <n v="7.0000000000000007E-2"/>
    <n v="0.09"/>
    <n v="0.14000000000000001"/>
    <n v="7.0000000000000007E-2"/>
    <n v="2389"/>
    <s v="27.06.–03.07."/>
    <s v="Emnid"/>
    <d v="2019-06-23T00:00:00"/>
    <n v="0.25949999999999995"/>
    <n v="0.1275"/>
    <n v="0.2525"/>
    <n v="7.9499999999999987E-2"/>
    <n v="8.0999999999999989E-2"/>
    <n v="0.1305"/>
    <n v="6.9500000000000006E-2"/>
    <n v="18633"/>
    <n v="1.0746910263299303"/>
    <n v="1.1750881316098709"/>
  </r>
  <r>
    <x v="149"/>
    <n v="0.26"/>
    <n v="0.13"/>
    <n v="0.25"/>
    <n v="0.08"/>
    <n v="0.08"/>
    <n v="0.14000000000000001"/>
    <n v="0.06"/>
    <n v="1906"/>
    <s v="21.06.–26.06."/>
    <s v="Emnid"/>
    <d v="2019-06-16T00:00:00"/>
    <n v="0.26150000000000001"/>
    <n v="0.1265"/>
    <n v="0.25549999999999995"/>
    <n v="8.0499999999999988E-2"/>
    <n v="0.08"/>
    <n v="0.13"/>
    <n v="6.6000000000000017E-2"/>
    <n v="17574"/>
    <n v="1.0706638115631693"/>
    <n v="1.1716461628588168"/>
  </r>
  <r>
    <x v="150"/>
    <n v="0.27"/>
    <n v="0.12"/>
    <n v="0.25"/>
    <n v="7.0000000000000007E-2"/>
    <n v="0.08"/>
    <n v="0.14000000000000001"/>
    <n v="7.0000000000000007E-2"/>
    <n v="1910"/>
    <s v="13.06.–18.06."/>
    <s v="Emnid"/>
    <d v="2019-06-09T00:00:00"/>
    <n v="0.25624999999999998"/>
    <n v="0.12375"/>
    <n v="0.260625"/>
    <n v="8.1250000000000003E-2"/>
    <n v="7.9375000000000001E-2"/>
    <n v="0.13125000000000001"/>
    <n v="6.7500000000000004E-2"/>
    <n v="15486"/>
    <n v="1.0723860589812333"/>
    <n v="1.1747430249632893"/>
  </r>
  <r>
    <x v="151"/>
    <n v="0.25"/>
    <n v="0.12"/>
    <n v="0.27"/>
    <n v="0.08"/>
    <n v="0.08"/>
    <n v="0.13"/>
    <n v="7.0000000000000007E-2"/>
    <n v="2377"/>
    <s v="06.06.–12.06."/>
    <s v="Emnid"/>
    <d v="2019-06-02T00:00:00"/>
    <n v="0.2525"/>
    <n v="0.12375"/>
    <n v="0.26437500000000003"/>
    <n v="8.1250000000000003E-2"/>
    <n v="7.5624999999999998E-2"/>
    <n v="0.12812499999999999"/>
    <n v="7.4375000000000024E-2"/>
    <n v="14653"/>
    <n v="1.0803511141120863"/>
    <n v="1.1843079200592153"/>
  </r>
  <r>
    <x v="152"/>
    <n v="0.27"/>
    <n v="0.12"/>
    <n v="0.27"/>
    <n v="0.08"/>
    <n v="7.0000000000000007E-2"/>
    <n v="0.12"/>
    <n v="7.0000000000000007E-2"/>
    <n v="1903"/>
    <s v="29.05.–05.06."/>
    <s v="Emnid"/>
    <d v="2019-05-26T00:00:00"/>
    <n v="0.26500000000000001"/>
    <n v="0.13722222222222225"/>
    <n v="0.23888888888888887"/>
    <n v="8.0555555555555547E-2"/>
    <n v="7.6666666666666661E-2"/>
    <n v="0.12611111111111112"/>
    <n v="7.555555555555557E-2"/>
    <n v="16154"/>
    <n v="1.0817307692307694"/>
    <n v="1.184990125082291"/>
  </r>
  <r>
    <x v="153"/>
    <n v="0.28000000000000003"/>
    <n v="0.16"/>
    <n v="0.2"/>
    <n v="0.08"/>
    <n v="0.08"/>
    <n v="0.13"/>
    <n v="7.0000000000000007E-2"/>
    <n v="1413"/>
    <s v="23.05.–28.05."/>
    <s v="Emnid"/>
    <d v="2019-05-19T00:00:00"/>
    <n v="0.28277777777777779"/>
    <n v="0.16055555555555556"/>
    <n v="0.19277777777777777"/>
    <n v="8.6111111111111097E-2"/>
    <n v="8.4999999999999992E-2"/>
    <n v="0.12833333333333335"/>
    <n v="6.4444444444444457E-2"/>
    <n v="17317"/>
    <n v="1.0688836104513064"/>
    <n v="1.1772400261608895"/>
  </r>
  <r>
    <x v="154"/>
    <n v="0.28999999999999998"/>
    <n v="0.17"/>
    <n v="0.17"/>
    <n v="0.09"/>
    <n v="0.09"/>
    <n v="0.13"/>
    <n v="0.06"/>
    <n v="1895"/>
    <s v="16.05.–22.05."/>
    <s v="Emnid"/>
    <d v="2019-05-12T00:00:00"/>
    <n v="0.29062500000000002"/>
    <n v="0.16375000000000001"/>
    <n v="0.18312499999999998"/>
    <n v="8.8124999999999995E-2"/>
    <n v="8.8124999999999995E-2"/>
    <n v="0.13125000000000001"/>
    <n v="5.4999999999999993E-2"/>
    <n v="15885"/>
    <n v="1.0582010582010584"/>
    <n v="1.1670313639679066"/>
  </r>
  <r>
    <x v="155"/>
    <n v="0.28999999999999998"/>
    <n v="0.16"/>
    <n v="0.18"/>
    <n v="0.09"/>
    <n v="0.09"/>
    <n v="0.13"/>
    <n v="0.06"/>
    <n v="1975"/>
    <s v="09.05.–15.05."/>
    <s v="Emnid"/>
    <d v="2019-05-05T00:00:00"/>
    <n v="0.29125000000000001"/>
    <n v="0.15875"/>
    <n v="0.19374999999999998"/>
    <n v="8.4375000000000006E-2"/>
    <n v="8.6874999999999994E-2"/>
    <n v="0.13375000000000001"/>
    <n v="5.124999999999999E-2"/>
    <n v="15368"/>
    <n v="1.054018445322793"/>
    <n v="1.1569052783803324"/>
  </r>
  <r>
    <x v="156"/>
    <n v="0.28999999999999998"/>
    <n v="0.16"/>
    <n v="0.19"/>
    <n v="0.09"/>
    <n v="0.09"/>
    <n v="0.13"/>
    <n v="0.05"/>
    <n v="2393"/>
    <s v="02.05.–08.05."/>
    <s v="Emnid"/>
    <d v="2019-04-28T00:00:00"/>
    <n v="0.28550000000000003"/>
    <n v="0.16599999999999998"/>
    <n v="0.19299999999999998"/>
    <n v="8.4999999999999992E-2"/>
    <n v="8.8499999999999995E-2"/>
    <n v="0.13199999999999998"/>
    <n v="4.9999999999999996E-2"/>
    <n v="17911"/>
    <n v="1.0526315789473684"/>
    <n v="1.1560693641618498"/>
  </r>
  <r>
    <x v="157"/>
    <n v="0.28000000000000003"/>
    <n v="0.17"/>
    <n v="0.19"/>
    <n v="0.09"/>
    <n v="0.09"/>
    <n v="0.13"/>
    <n v="0.05"/>
    <n v="1903"/>
    <s v="25.04.–30.04."/>
    <s v="Emnid"/>
    <d v="2019-04-21T00:00:00"/>
    <n v="0.28250000000000003"/>
    <n v="0.16999999999999998"/>
    <n v="0.18624999999999997"/>
    <n v="0.09"/>
    <n v="9.1249999999999998E-2"/>
    <n v="0.13125000000000001"/>
    <n v="4.8749999999999995E-2"/>
    <n v="13506"/>
    <n v="1.0512483574244418"/>
    <n v="1.1611030478955009"/>
  </r>
  <r>
    <x v="158"/>
    <n v="0.28000000000000003"/>
    <n v="0.17"/>
    <n v="0.18"/>
    <n v="0.09"/>
    <n v="0.1"/>
    <n v="0.13"/>
    <n v="0.05"/>
    <n v="1433"/>
    <s v="18.04.–24.04."/>
    <s v="Emnid"/>
    <d v="2019-04-14T00:00:00"/>
    <n v="0.29071428571428576"/>
    <n v="0.16857142857142857"/>
    <n v="0.18571428571428569"/>
    <n v="8.8571428571428565E-2"/>
    <n v="8.8571428571428565E-2"/>
    <n v="0.13214285714285715"/>
    <n v="4.5714285714285714E-2"/>
    <n v="11520"/>
    <n v="1.0479041916167666"/>
    <n v="1.1551155115511551"/>
  </r>
  <r>
    <x v="159"/>
    <n v="0.28000000000000003"/>
    <n v="0.18"/>
    <n v="0.19"/>
    <n v="0.08"/>
    <n v="0.09"/>
    <n v="0.13"/>
    <n v="0.05"/>
    <n v="2709"/>
    <s v="11.04.–17.04."/>
    <s v="Emnid"/>
    <d v="2019-04-07T00:00:00"/>
    <n v="0.29187500000000005"/>
    <n v="0.16687500000000002"/>
    <n v="0.18874999999999997"/>
    <n v="8.8749999999999996E-2"/>
    <n v="8.5624999999999993E-2"/>
    <n v="0.12937500000000002"/>
    <n v="4.8749999999999995E-2"/>
    <n v="15460"/>
    <n v="1.0512483574244416"/>
    <n v="1.1594202898550725"/>
  </r>
  <r>
    <x v="160"/>
    <n v="0.3"/>
    <n v="0.17"/>
    <n v="0.17"/>
    <n v="0.09"/>
    <n v="0.09"/>
    <n v="0.12"/>
    <n v="0.06"/>
    <n v="2559"/>
    <s v="04.04.–10.04."/>
    <s v="Emnid"/>
    <d v="2019-03-31T00:00:00"/>
    <n v="0.29388888888888887"/>
    <n v="0.16333333333333336"/>
    <n v="0.18722222222222221"/>
    <n v="9.3333333333333324E-2"/>
    <n v="8.5555555555555551E-2"/>
    <n v="0.12611111111111112"/>
    <n v="5.0555555555555548E-2"/>
    <n v="19724"/>
    <n v="1.0532475131655941"/>
    <n v="1.1680726800778716"/>
  </r>
  <r>
    <x v="161"/>
    <n v="0.31"/>
    <n v="0.17"/>
    <n v="0.18"/>
    <n v="0.08"/>
    <n v="0.09"/>
    <n v="0.12"/>
    <n v="0.05"/>
    <n v="2335"/>
    <s v="28.03.–03.04."/>
    <s v="Emnid"/>
    <d v="2019-03-24T00:00:00"/>
    <n v="0.2972727272727273"/>
    <n v="0.16363636363636364"/>
    <n v="0.18454545454545454"/>
    <n v="9.227272727272727E-2"/>
    <n v="8.6363636363636351E-2"/>
    <n v="0.12545454545454546"/>
    <n v="5.045454545454546E-2"/>
    <n v="22375"/>
    <n v="1.0531354715174723"/>
    <n v="1.1664899257688228"/>
  </r>
  <r>
    <x v="162"/>
    <n v="0.3"/>
    <n v="0.16"/>
    <n v="0.17"/>
    <n v="0.09"/>
    <n v="0.09"/>
    <n v="0.13"/>
    <n v="0.06"/>
    <n v="2361"/>
    <s v="21.03.–27.03."/>
    <s v="Emnid"/>
    <d v="2019-03-17T00:00:00"/>
    <n v="0.29799999999999999"/>
    <n v="0.16550000000000001"/>
    <n v="0.183"/>
    <n v="8.9499999999999982E-2"/>
    <n v="8.5499999999999993E-2"/>
    <n v="0.127"/>
    <n v="5.1500000000000004E-2"/>
    <n v="18123"/>
    <n v="1.0542962572482866"/>
    <n v="1.1641443538998835"/>
  </r>
  <r>
    <x v="163"/>
    <n v="0.31"/>
    <n v="0.17"/>
    <n v="0.17"/>
    <n v="0.08"/>
    <n v="0.08"/>
    <n v="0.14000000000000001"/>
    <n v="0.05"/>
    <n v="1518"/>
    <s v="14.03.–20.03."/>
    <s v="Emnid"/>
    <d v="2019-03-10T00:00:00"/>
    <n v="0.30222222222222223"/>
    <n v="0.16222222222222218"/>
    <n v="0.18333333333333332"/>
    <n v="8.7777777777777774E-2"/>
    <n v="8.3333333333333329E-2"/>
    <n v="0.12888888888888889"/>
    <n v="5.2222222222222218E-2"/>
    <n v="16302"/>
    <n v="1.0550996483001172"/>
    <n v="1.1627906976744184"/>
  </r>
  <r>
    <x v="164"/>
    <n v="0.31"/>
    <n v="0.16"/>
    <n v="0.17"/>
    <n v="0.08"/>
    <n v="0.09"/>
    <n v="0.13"/>
    <n v="0.06"/>
    <n v="1904"/>
    <s v="07.03.–13.03."/>
    <s v="Emnid"/>
    <d v="2019-03-03T00:00:00"/>
    <n v="0.30388888888888893"/>
    <n v="0.16"/>
    <n v="0.18"/>
    <n v="8.8888888888888865E-2"/>
    <n v="8.5555555555555551E-2"/>
    <n v="0.12888888888888889"/>
    <n v="5.2777777777777771E-2"/>
    <n v="20121"/>
    <n v="1.0557184750733137"/>
    <n v="1.1650485436893205"/>
  </r>
  <r>
    <x v="165"/>
    <n v="0.31"/>
    <n v="0.17"/>
    <n v="0.16"/>
    <n v="0.08"/>
    <n v="0.09"/>
    <n v="0.14000000000000001"/>
    <n v="0.05"/>
    <n v="1906"/>
    <s v="28.02.–06.03."/>
    <s v="Emnid"/>
    <d v="2019-02-24T00:00:00"/>
    <n v="0.30062499999999998"/>
    <n v="0.16875000000000001"/>
    <n v="0.17124999999999999"/>
    <n v="8.9374999999999982E-2"/>
    <n v="0.09"/>
    <n v="0.13312499999999999"/>
    <n v="4.6874999999999993E-2"/>
    <n v="17002"/>
    <n v="1.0491803278688525"/>
    <n v="1.1577424023154848"/>
  </r>
  <r>
    <x v="166"/>
    <n v="0.28999999999999998"/>
    <n v="0.18"/>
    <n v="0.16"/>
    <n v="0.08"/>
    <n v="0.1"/>
    <n v="0.14000000000000001"/>
    <n v="0.05"/>
    <n v="1420"/>
    <s v="21.02.–27.02."/>
    <s v="Emnid"/>
    <d v="2019-02-17T00:00:00"/>
    <n v="0.29949999999999999"/>
    <n v="0.17399999999999999"/>
    <n v="0.17399999999999999"/>
    <n v="8.5499999999999993E-2"/>
    <n v="8.7499999999999994E-2"/>
    <n v="0.13250000000000001"/>
    <n v="4.7E-2"/>
    <n v="15668"/>
    <n v="1.0493179433368309"/>
    <n v="1.1527377521613833"/>
  </r>
  <r>
    <x v="167"/>
    <n v="0.28999999999999998"/>
    <n v="0.19"/>
    <n v="0.16"/>
    <n v="0.09"/>
    <n v="0.09"/>
    <n v="0.13"/>
    <n v="0.05"/>
    <n v="1511"/>
    <s v="14.02.–20.02."/>
    <s v="Emnid"/>
    <d v="2019-02-10T00:00:00"/>
    <n v="0.29749999999999999"/>
    <n v="0.17249999999999999"/>
    <n v="0.18099999999999999"/>
    <n v="8.5499999999999993E-2"/>
    <n v="8.4999999999999992E-2"/>
    <n v="0.12950000000000003"/>
    <n v="4.9000000000000002E-2"/>
    <n v="17521"/>
    <n v="1.0515247108307044"/>
    <n v="1.1554015020219526"/>
  </r>
  <r>
    <x v="168"/>
    <n v="0.3"/>
    <n v="0.19"/>
    <n v="0.15"/>
    <n v="0.08"/>
    <n v="0.1"/>
    <n v="0.13"/>
    <n v="0.05"/>
    <n v="1891"/>
    <s v="07.02.–13.02."/>
    <s v="Emnid"/>
    <d v="2019-02-03T00:00:00"/>
    <n v="0.29812499999999997"/>
    <n v="0.16375000000000001"/>
    <n v="0.185"/>
    <n v="8.8749999999999996E-2"/>
    <n v="8.8749999999999996E-2"/>
    <n v="0.12875"/>
    <n v="4.6874999999999993E-2"/>
    <n v="15730"/>
    <n v="1.0491803278688525"/>
    <n v="1.1569052783803326"/>
  </r>
  <r>
    <x v="169"/>
    <n v="0.3"/>
    <n v="0.17"/>
    <n v="0.17"/>
    <n v="0.09"/>
    <n v="0.09"/>
    <n v="0.13"/>
    <n v="0.05"/>
    <n v="1900"/>
    <s v="31.01.–06.02."/>
    <s v="Emnid"/>
    <d v="2019-01-27T00:00:00"/>
    <n v="0.30499999999999999"/>
    <n v="0.15437499999999998"/>
    <n v="0.18437499999999998"/>
    <n v="8.9374999999999996E-2"/>
    <n v="8.9374999999999996E-2"/>
    <n v="0.13250000000000001"/>
    <n v="4.4999999999999991E-2"/>
    <n v="15353"/>
    <n v="1.0471204188481678"/>
    <n v="1.1552346570397114"/>
  </r>
  <r>
    <x v="170"/>
    <n v="0.28999999999999998"/>
    <n v="0.16"/>
    <n v="0.18"/>
    <n v="0.1"/>
    <n v="0.08"/>
    <n v="0.15"/>
    <n v="0.04"/>
    <n v="1434"/>
    <s v="24.01.–30.01."/>
    <s v="Emnid"/>
    <d v="2019-01-20T00:00:00"/>
    <n v="0.30590909090909091"/>
    <n v="0.14909090909090908"/>
    <n v="0.18954545454545454"/>
    <n v="8.9999999999999983E-2"/>
    <n v="8.8181818181818167E-2"/>
    <n v="0.13363636363636366"/>
    <n v="4.3636363636363626E-2"/>
    <n v="18719"/>
    <n v="1.0456273764258557"/>
    <n v="1.1542497376705143"/>
  </r>
  <r>
    <x v="171"/>
    <n v="0.28999999999999998"/>
    <n v="0.16"/>
    <n v="0.19"/>
    <n v="0.09"/>
    <n v="0.09"/>
    <n v="0.14000000000000001"/>
    <n v="0.04"/>
    <n v="2017"/>
    <s v="17.01.–23.01."/>
    <s v="Emnid"/>
    <d v="2019-01-13T00:00:00"/>
    <n v="0.30450000000000005"/>
    <n v="0.14749999999999999"/>
    <n v="0.19049999999999997"/>
    <n v="8.9499999999999982E-2"/>
    <n v="8.9499999999999996E-2"/>
    <n v="0.13250000000000001"/>
    <n v="4.5999999999999992E-2"/>
    <n v="17129"/>
    <n v="1.0482180293501047"/>
    <n v="1.1567379988432618"/>
  </r>
  <r>
    <x v="172"/>
    <n v="0.3"/>
    <n v="0.15"/>
    <n v="0.18"/>
    <n v="0.08"/>
    <n v="0.09"/>
    <n v="0.14000000000000001"/>
    <n v="0.06"/>
    <n v="1448"/>
    <s v="10.01.–16.01."/>
    <s v="Emnid"/>
    <d v="2019-01-06T00:00:00"/>
    <n v="0.30249999999999999"/>
    <n v="0.14812499999999998"/>
    <n v="0.18749999999999997"/>
    <n v="8.8124999999999995E-2"/>
    <n v="9.0624999999999997E-2"/>
    <n v="0.136875"/>
    <n v="4.6249999999999999E-2"/>
    <n v="15275"/>
    <n v="1.0484927916120579"/>
    <n v="1.1552346570397114"/>
  </r>
  <r>
    <x v="173"/>
    <n v="0.31"/>
    <n v="0.15"/>
    <n v="0.18"/>
    <n v="0.08"/>
    <n v="0.09"/>
    <n v="0.14000000000000001"/>
    <n v="0.05"/>
    <n v="1964"/>
    <s v="03.01.–09.01."/>
    <s v="Emnid"/>
    <d v="2018-12-30T00:00:00"/>
    <n v="0.30285714285714288"/>
    <n v="0.14857142857142858"/>
    <n v="0.18857142857142856"/>
    <n v="8.8571428571428565E-2"/>
    <n v="9.1428571428571415E-2"/>
    <n v="0.13571428571428573"/>
    <n v="4.4285714285714282E-2"/>
    <n v="11825"/>
    <n v="1.0463378176382661"/>
    <n v="1.1532125205930805"/>
  </r>
  <r>
    <x v="174"/>
    <n v="0.28999999999999998"/>
    <n v="0.15"/>
    <n v="0.19"/>
    <n v="0.09"/>
    <n v="0.09"/>
    <n v="0.14000000000000001"/>
    <n v="0.05"/>
    <n v="1889"/>
    <s v="13.12.–19.12."/>
    <s v="Emnid"/>
    <d v="2018-12-09T00:00:00"/>
    <n v="0.30083333333333334"/>
    <n v="0.14791666666666667"/>
    <n v="0.18999999999999997"/>
    <n v="8.5000000000000006E-2"/>
    <n v="8.7083333333333332E-2"/>
    <n v="0.13999999999999999"/>
    <n v="4.9166666666666671E-2"/>
    <n v="20172"/>
    <n v="1.05170902716915"/>
    <n v="1.1549566891241581"/>
  </r>
  <r>
    <x v="175"/>
    <n v="0.3"/>
    <n v="0.15"/>
    <n v="0.2"/>
    <n v="0.08"/>
    <n v="0.08"/>
    <n v="0.14000000000000001"/>
    <n v="0.05"/>
    <n v="1997"/>
    <s v="06.12.–12.12."/>
    <s v="Emnid"/>
    <d v="2018-12-02T00:00:00"/>
    <n v="0.29954545454545456"/>
    <n v="0.14499999999999999"/>
    <n v="0.19272727272727269"/>
    <n v="8.4090909090909091E-2"/>
    <n v="8.7272727272727266E-2"/>
    <n v="0.13999999999999999"/>
    <n v="5.1363636363636368E-2"/>
    <n v="19424"/>
    <n v="1.0541447053186392"/>
    <n v="1.1566771819137751"/>
  </r>
  <r>
    <x v="176"/>
    <n v="0.28999999999999998"/>
    <n v="0.15"/>
    <n v="0.19"/>
    <n v="0.09"/>
    <n v="0.09"/>
    <n v="0.14000000000000001"/>
    <n v="0.05"/>
    <n v="2469"/>
    <s v="29.11.–05.12."/>
    <s v="Emnid"/>
    <d v="2018-11-25T00:00:00"/>
    <n v="0.28100000000000003"/>
    <n v="0.14550000000000002"/>
    <n v="0.19999999999999998"/>
    <n v="8.8499999999999995E-2"/>
    <n v="0.09"/>
    <n v="0.14449999999999999"/>
    <n v="5.0500000000000003E-2"/>
    <n v="18018"/>
    <n v="1.05318588730911"/>
    <n v="1.1614401858304297"/>
  </r>
  <r>
    <x v="177"/>
    <n v="0.28000000000000003"/>
    <n v="0.15"/>
    <n v="0.19"/>
    <n v="0.09"/>
    <n v="0.09"/>
    <n v="0.15"/>
    <n v="0.05"/>
    <n v="1531"/>
    <s v="22.11.–28.11."/>
    <s v="Emnid"/>
    <d v="2018-11-18T00:00:00"/>
    <n v="0.27100000000000002"/>
    <n v="0.14649999999999999"/>
    <n v="0.20699999999999999"/>
    <n v="8.9499999999999982E-2"/>
    <n v="0.09"/>
    <n v="0.14799999999999999"/>
    <n v="4.7999999999999994E-2"/>
    <n v="18223"/>
    <n v="1.0504201680672269"/>
    <n v="1.1594202898550725"/>
  </r>
  <r>
    <x v="178"/>
    <n v="0.26"/>
    <n v="0.15"/>
    <n v="0.21"/>
    <n v="0.09"/>
    <n v="0.09"/>
    <n v="0.15"/>
    <n v="0.05"/>
    <n v="2361"/>
    <s v="15.11.–21.11."/>
    <s v="Emnid"/>
    <d v="2018-11-11T00:00:00"/>
    <n v="0.26444444444444443"/>
    <n v="0.14277777777777778"/>
    <n v="0.21777777777777776"/>
    <n v="8.7222222222222201E-2"/>
    <n v="9.1111111111111087E-2"/>
    <n v="0.14555555555555555"/>
    <n v="5.1111111111111107E-2"/>
    <n v="18821"/>
    <n v="1.053864168618267"/>
    <n v="1.1605415860735011"/>
  </r>
  <r>
    <x v="179"/>
    <n v="0.26"/>
    <n v="0.15"/>
    <n v="0.21"/>
    <n v="0.08"/>
    <n v="0.09"/>
    <n v="0.15"/>
    <n v="0.06"/>
    <n v="1987"/>
    <s v="08.11.–14.11."/>
    <s v="Emnid"/>
    <d v="2018-11-04T00:00:00"/>
    <n v="0.26"/>
    <n v="0.14166666666666666"/>
    <n v="0.21555555555555556"/>
    <n v="8.8888888888888865E-2"/>
    <n v="9.4444444444444428E-2"/>
    <n v="0.14666666666666667"/>
    <n v="5.2777777777777771E-2"/>
    <n v="18013"/>
    <n v="1.0557184750733137"/>
    <n v="1.1650485436893205"/>
  </r>
  <r>
    <x v="180"/>
    <n v="0.25"/>
    <n v="0.15"/>
    <n v="0.22"/>
    <n v="0.08"/>
    <n v="0.09"/>
    <n v="0.15"/>
    <n v="0.06"/>
    <n v="1518"/>
    <s v="05.11.–07.11."/>
    <s v="Emnid"/>
    <d v="2018-10-28T00:00:00"/>
    <n v="0.255"/>
    <n v="0.13928571428571429"/>
    <n v="0.21285714285714283"/>
    <n v="9.2142857142857124E-2"/>
    <n v="9.857142857142856E-2"/>
    <n v="0.15142857142857144"/>
    <n v="5.0714285714285705E-2"/>
    <n v="13812"/>
    <n v="1.053423626787058"/>
    <n v="1.1666666666666667"/>
  </r>
  <r>
    <x v="181"/>
    <n v="0.25"/>
    <n v="0.14000000000000001"/>
    <n v="0.21"/>
    <n v="0.09"/>
    <n v="0.1"/>
    <n v="0.15"/>
    <n v="0.06"/>
    <n v="1815"/>
    <s v="25.10.–31.10."/>
    <s v="Emnid"/>
    <d v="2018-10-21T00:00:00"/>
    <n v="0.255"/>
    <n v="0.14166666666666669"/>
    <n v="0.20833333333333334"/>
    <n v="9.2499999999999985E-2"/>
    <n v="0.10083333333333333"/>
    <n v="0.15250000000000002"/>
    <n v="4.9166666666666671E-2"/>
    <n v="12844"/>
    <n v="1.0517090271691498"/>
    <n v="1.1650485436893203"/>
  </r>
  <r>
    <x v="182"/>
    <n v="0.24"/>
    <n v="0.15"/>
    <n v="0.2"/>
    <n v="0.1"/>
    <n v="0.1"/>
    <n v="0.16"/>
    <n v="0.05"/>
    <n v="1905"/>
    <s v="18.10.–24.10."/>
    <s v="Emnid"/>
    <d v="2018-10-14T00:00:00"/>
    <n v="0.26166666666666666"/>
    <n v="0.15"/>
    <n v="0.18999999999999997"/>
    <n v="9.3333333333333324E-2"/>
    <n v="9.7777777777777769E-2"/>
    <n v="0.15777777777777777"/>
    <n v="4.9444444444444451E-2"/>
    <n v="16063"/>
    <n v="1.0520163646990066"/>
    <n v="1.1665586519766691"/>
  </r>
  <r>
    <x v="183"/>
    <n v="0.25"/>
    <n v="0.15"/>
    <n v="0.19"/>
    <n v="0.1"/>
    <n v="0.1"/>
    <n v="0.15"/>
    <n v="0.06"/>
    <n v="1609"/>
    <s v="11.10.–17.10."/>
    <s v="Emnid"/>
    <d v="2018-10-07T00:00:00"/>
    <n v="0.26590909090909098"/>
    <n v="0.15454545454545454"/>
    <n v="0.17727272727272722"/>
    <n v="9.454545454545453E-2"/>
    <n v="9.8636363636363633E-2"/>
    <n v="0.15999999999999998"/>
    <n v="4.9090909090909095E-2"/>
    <n v="18560"/>
    <n v="1.0516252390057361"/>
    <n v="1.167728237791932"/>
  </r>
  <r>
    <x v="184"/>
    <n v="0.26"/>
    <n v="0.17"/>
    <n v="0.17"/>
    <n v="0.09"/>
    <n v="0.11"/>
    <n v="0.15"/>
    <n v="0.05"/>
    <n v="1899"/>
    <s v="04.10.–10.10."/>
    <s v="Emnid"/>
    <d v="2018-09-30T00:00:00"/>
    <n v="0.26750000000000002"/>
    <n v="0.16"/>
    <n v="0.16562499999999999"/>
    <n v="9.4999999999999987E-2"/>
    <n v="0.10312499999999999"/>
    <n v="0.16187500000000002"/>
    <n v="4.6875E-2"/>
    <n v="14530"/>
    <n v="1.0491803278688525"/>
    <n v="1.1653313911143481"/>
  </r>
  <r>
    <x v="185"/>
    <n v="0.27"/>
    <n v="0.17"/>
    <n v="0.16"/>
    <n v="0.09"/>
    <n v="0.1"/>
    <n v="0.16"/>
    <n v="0.05"/>
    <n v="1515"/>
    <s v="27.09.–02.10."/>
    <s v="Emnid"/>
    <d v="2018-09-23T00:00:00"/>
    <n v="0.27222222222222225"/>
    <n v="0.16333333333333333"/>
    <n v="0.15666666666666668"/>
    <n v="9.2222222222222219E-2"/>
    <n v="0.10555555555555556"/>
    <n v="0.16722222222222222"/>
    <n v="4.2777777777777783E-2"/>
    <n v="15781"/>
    <n v="1.044689495066744"/>
    <n v="1.1560693641618498"/>
  </r>
  <r>
    <x v="186"/>
    <n v="0.27"/>
    <n v="0.16"/>
    <n v="0.15"/>
    <n v="0.1"/>
    <n v="0.11"/>
    <n v="0.17"/>
    <n v="0.04"/>
    <n v="1902"/>
    <s v="20.09.–26.09."/>
    <s v="Emnid"/>
    <d v="2018-09-16T00:00:00"/>
    <n v="0.27958333333333335"/>
    <n v="0.16833333333333333"/>
    <n v="0.1479166666666667"/>
    <n v="9.1249999999999998E-2"/>
    <n v="0.10416666666666667"/>
    <n v="0.16750000000000001"/>
    <n v="4.1250000000000002E-2"/>
    <n v="20480"/>
    <n v="1.043024771838331"/>
    <n v="1.1527377521613831"/>
  </r>
  <r>
    <x v="187"/>
    <n v="0.28000000000000003"/>
    <n v="0.17"/>
    <n v="0.14000000000000001"/>
    <n v="0.09"/>
    <n v="0.11"/>
    <n v="0.16"/>
    <n v="0.05"/>
    <n v="2368"/>
    <s v="13.09.–19.09."/>
    <s v="Emnid"/>
    <d v="2018-09-09T00:00:00"/>
    <n v="0.28954545454545449"/>
    <n v="0.17636363636363633"/>
    <n v="0.14318181818181819"/>
    <n v="8.7727272727272709E-2"/>
    <n v="9.9090909090909077E-2"/>
    <n v="0.15954545454545455"/>
    <n v="4.4545454545454548E-2"/>
    <n v="19126"/>
    <n v="1.0466222645099905"/>
    <n v="1.1524358302776323"/>
  </r>
  <r>
    <x v="188"/>
    <n v="0.3"/>
    <n v="0.18"/>
    <n v="0.13"/>
    <n v="0.09"/>
    <n v="0.1"/>
    <n v="0.15"/>
    <n v="0.05"/>
    <n v="1978"/>
    <s v="06.09.–12.09."/>
    <s v="Emnid"/>
    <d v="2018-09-02T00:00:00"/>
    <n v="0.29388888888888892"/>
    <n v="0.17444444444444443"/>
    <n v="0.14333333333333334"/>
    <n v="8.6111111111111097E-2"/>
    <n v="9.7222222222222224E-2"/>
    <n v="0.15388888888888888"/>
    <n v="5.1111111111111107E-2"/>
    <n v="17419"/>
    <n v="1.053864168618267"/>
    <n v="1.1590470057952351"/>
  </r>
  <r>
    <x v="189"/>
    <n v="0.28999999999999998"/>
    <n v="0.17"/>
    <n v="0.14000000000000001"/>
    <n v="0.09"/>
    <n v="0.1"/>
    <n v="0.15"/>
    <n v="0.06"/>
    <n v="2472"/>
    <s v="30.08.–05.09."/>
    <s v="Emnid"/>
    <d v="2018-08-26T00:00:00"/>
    <n v="0.29388888888888892"/>
    <n v="0.17166666666666666"/>
    <n v="0.1411111111111111"/>
    <n v="8.8333333333333319E-2"/>
    <n v="9.6111111111111105E-2"/>
    <n v="0.15944444444444444"/>
    <n v="4.9444444444444444E-2"/>
    <n v="18276"/>
    <n v="1.0520163646990064"/>
    <n v="1.1597938144329898"/>
  </r>
  <r>
    <x v="190"/>
    <n v="0.3"/>
    <n v="0.19"/>
    <n v="0.14000000000000001"/>
    <n v="0.09"/>
    <n v="0.09"/>
    <n v="0.15"/>
    <n v="0.04"/>
    <n v="2390"/>
    <s v="23.08.–29.08."/>
    <s v="Emnid"/>
    <d v="2018-08-19T00:00:00"/>
    <n v="0.29333333333333339"/>
    <n v="0.17555555555555555"/>
    <n v="0.14222222222222225"/>
    <n v="8.7777777777777774E-2"/>
    <n v="9.6111111111111105E-2"/>
    <n v="0.15833333333333333"/>
    <n v="4.6666666666666662E-2"/>
    <n v="18295"/>
    <n v="1.048951048951049"/>
    <n v="1.1553273427471116"/>
  </r>
  <r>
    <x v="191"/>
    <n v="0.3"/>
    <n v="0.18"/>
    <n v="0.15"/>
    <n v="0.09"/>
    <n v="0.09"/>
    <n v="0.14000000000000001"/>
    <n v="0.05"/>
    <n v="1891"/>
    <s v="16.08.–22.08."/>
    <s v="Emnid"/>
    <d v="2018-08-12T00:00:00"/>
    <n v="0.29625000000000001"/>
    <n v="0.17874999999999999"/>
    <n v="0.140625"/>
    <n v="8.9374999999999996E-2"/>
    <n v="9.8749999999999991E-2"/>
    <n v="0.15187500000000001"/>
    <n v="4.4374999999999998E-2"/>
    <n v="17343"/>
    <n v="1.0464355788096795"/>
    <n v="1.1544011544011545"/>
  </r>
  <r>
    <x v="192"/>
    <n v="0.3"/>
    <n v="0.17"/>
    <n v="0.15"/>
    <n v="0.09"/>
    <n v="0.09"/>
    <n v="0.15"/>
    <n v="0.05"/>
    <n v="2942"/>
    <s v="09.08.–15.08."/>
    <s v="Emnid"/>
    <d v="2018-08-05T00:00:00"/>
    <n v="0.30249999999999999"/>
    <n v="0.17812499999999998"/>
    <n v="0.140625"/>
    <n v="8.8749999999999982E-2"/>
    <n v="9.7499999999999989E-2"/>
    <n v="0.15187499999999998"/>
    <n v="4.0625000000000001E-2"/>
    <n v="17171"/>
    <n v="1.0423452768729642"/>
    <n v="1.1486001435750179"/>
  </r>
  <r>
    <x v="193"/>
    <n v="0.31"/>
    <n v="0.17"/>
    <n v="0.15"/>
    <n v="0.08"/>
    <n v="0.1"/>
    <n v="0.14000000000000001"/>
    <n v="0.05"/>
    <n v="2502"/>
    <s v="02.08.–08.08."/>
    <s v="Emnid"/>
    <d v="2018-07-29T00:00:00"/>
    <n v="0.30111111111111111"/>
    <n v="0.17666666666666664"/>
    <n v="0.13944444444444443"/>
    <n v="8.7222222222222229E-2"/>
    <n v="9.6111111111111092E-2"/>
    <n v="0.15611111111111112"/>
    <n v="4.3333333333333328E-2"/>
    <n v="17970"/>
    <n v="1.0452961672473868"/>
    <n v="1.1501597444089458"/>
  </r>
  <r>
    <x v="194"/>
    <n v="0.3"/>
    <n v="0.18"/>
    <n v="0.15"/>
    <n v="0.08"/>
    <n v="0.09"/>
    <n v="0.15"/>
    <n v="0.05"/>
    <n v="2478"/>
    <s v="26.07.–01.08."/>
    <s v="Emnid"/>
    <d v="2018-07-22T00:00:00"/>
    <n v="0.29899999999999999"/>
    <n v="0.17799999999999999"/>
    <n v="0.13400000000000004"/>
    <n v="8.7999999999999995E-2"/>
    <n v="9.5999999999999988E-2"/>
    <n v="0.159"/>
    <n v="4.5999999999999999E-2"/>
    <n v="18702"/>
    <n v="1.0482180293501049"/>
    <n v="1.1547344110854503"/>
  </r>
  <r>
    <x v="195"/>
    <n v="0.28999999999999998"/>
    <n v="0.18"/>
    <n v="0.14000000000000001"/>
    <n v="0.09"/>
    <n v="0.1"/>
    <n v="0.15"/>
    <n v="0.05"/>
    <n v="2001"/>
    <s v="19.07.–25.07."/>
    <s v="Emnid"/>
    <d v="2018-07-15T00:00:00"/>
    <n v="0.30055555555555558"/>
    <n v="0.18111111111111108"/>
    <n v="0.12888888888888891"/>
    <n v="8.8888888888888878E-2"/>
    <n v="9.722222222222221E-2"/>
    <n v="0.15777777777777777"/>
    <n v="4.5555555555555544E-2"/>
    <n v="17489"/>
    <n v="1.0477299185098952"/>
    <n v="1.1553273427471116"/>
  </r>
  <r>
    <x v="196"/>
    <n v="0.3"/>
    <n v="0.19"/>
    <n v="0.12"/>
    <n v="0.09"/>
    <n v="0.1"/>
    <n v="0.15"/>
    <n v="0.05"/>
    <n v="2476"/>
    <s v="12.07.–18.07."/>
    <s v="Emnid"/>
    <d v="2018-07-08T00:00:00"/>
    <n v="0.30166666666666669"/>
    <n v="0.17888888888888888"/>
    <n v="0.12555555555555553"/>
    <n v="8.8333333333333333E-2"/>
    <n v="9.9999999999999992E-2"/>
    <n v="0.16000000000000003"/>
    <n v="4.5555555555555544E-2"/>
    <n v="17640"/>
    <n v="1.0477299185098952"/>
    <n v="1.1545862732520848"/>
  </r>
  <r>
    <x v="197"/>
    <n v="0.3"/>
    <n v="0.18"/>
    <n v="0.12"/>
    <n v="0.09"/>
    <n v="0.1"/>
    <n v="0.16"/>
    <n v="0.05"/>
    <n v="2368"/>
    <s v="05.07.–11.07."/>
    <s v="Emnid"/>
    <d v="2018-07-01T00:00:00"/>
    <n v="0.30000000000000004"/>
    <n v="0.17555555555555555"/>
    <n v="0.12666666666666668"/>
    <n v="8.8333333333333319E-2"/>
    <n v="9.8888888888888873E-2"/>
    <n v="0.16333333333333336"/>
    <n v="4.7222222222222214E-2"/>
    <n v="17270"/>
    <n v="1.0495626822157433"/>
    <n v="1.1568123393316194"/>
  </r>
  <r>
    <x v="198"/>
    <n v="0.3"/>
    <n v="0.17"/>
    <n v="0.12"/>
    <n v="0.09"/>
    <n v="0.09"/>
    <n v="0.17"/>
    <n v="0.06"/>
    <n v="1894"/>
    <s v="28.06.–04.07."/>
    <s v="Emnid"/>
    <d v="2018-06-24T00:00:00"/>
    <n v="0.30454545454545451"/>
    <n v="0.17954545454545454"/>
    <n v="0.12545454545454546"/>
    <n v="9.0909090909090884E-2"/>
    <n v="9.8181818181818162E-2"/>
    <n v="0.15409090909090908"/>
    <n v="4.7272727272727272E-2"/>
    <n v="20831"/>
    <n v="1.0496183206106871"/>
    <n v="1.1603375527426161"/>
  </r>
  <r>
    <x v="199"/>
    <n v="0.32"/>
    <n v="0.19"/>
    <n v="0.12"/>
    <n v="0.09"/>
    <n v="0.09"/>
    <n v="0.14000000000000001"/>
    <n v="0.05"/>
    <n v="1954"/>
    <s v="21.06.–28.06."/>
    <s v="Emnid"/>
    <d v="2018-06-17T00:00:00"/>
    <n v="0.309"/>
    <n v="0.1845"/>
    <n v="0.121"/>
    <n v="9.0499999999999983E-2"/>
    <n v="0.10149999999999999"/>
    <n v="0.14899999999999999"/>
    <n v="4.4499999999999998E-2"/>
    <n v="18516"/>
    <n v="1.0465724751439036"/>
    <n v="1.1560693641618496"/>
  </r>
  <r>
    <x v="200"/>
    <n v="0.31"/>
    <n v="0.18"/>
    <n v="0.12"/>
    <n v="0.09"/>
    <n v="0.1"/>
    <n v="0.16"/>
    <n v="0.04"/>
    <n v="2336"/>
    <s v="14.06.–20.06."/>
    <s v="Emnid"/>
    <d v="2018-06-10T00:00:00"/>
    <n v="0.315"/>
    <n v="0.18124999999999999"/>
    <n v="0.11874999999999999"/>
    <n v="8.687499999999998E-2"/>
    <n v="0.10187500000000001"/>
    <n v="0.14874999999999999"/>
    <n v="4.7500000000000001E-2"/>
    <n v="14031"/>
    <n v="1.0498687664041992"/>
    <n v="1.1552346570397112"/>
  </r>
  <r>
    <x v="201"/>
    <n v="0.33"/>
    <n v="0.18"/>
    <n v="0.11"/>
    <n v="0.08"/>
    <n v="0.11"/>
    <n v="0.15"/>
    <n v="0.04"/>
    <n v="2310"/>
    <s v="07.06.–13.06."/>
    <s v="Emnid"/>
    <d v="2018-06-03T00:00:00"/>
    <n v="0.32111111111111112"/>
    <n v="0.17888888888888885"/>
    <n v="0.12111111111111111"/>
    <n v="8.4444444444444419E-2"/>
    <n v="0.10277777777777777"/>
    <n v="0.14444444444444446"/>
    <n v="4.7222222222222221E-2"/>
    <n v="16161"/>
    <n v="1.0495626822157433"/>
    <n v="1.1516314779270633"/>
  </r>
  <r>
    <x v="202"/>
    <n v="0.32"/>
    <n v="0.19"/>
    <n v="0.12"/>
    <n v="0.08"/>
    <n v="0.11"/>
    <n v="0.14000000000000001"/>
    <n v="0.04"/>
    <n v="1950"/>
    <s v="30.05.–06.06."/>
    <s v="Emnid"/>
    <d v="2018-05-27T00:00:00"/>
    <n v="0.32666666666666666"/>
    <n v="0.17999999999999997"/>
    <n v="0.12055555555555555"/>
    <n v="8.1111111111111106E-2"/>
    <n v="0.10722222222222222"/>
    <n v="0.14277777777777778"/>
    <n v="4.1666666666666664E-2"/>
    <n v="17328"/>
    <n v="1.0434782608695652"/>
    <n v="1.1399620012666245"/>
  </r>
  <r>
    <x v="203"/>
    <n v="0.32"/>
    <n v="0.18"/>
    <n v="0.13"/>
    <n v="7.0000000000000007E-2"/>
    <n v="0.11"/>
    <n v="0.15"/>
    <n v="0.04"/>
    <n v="1397"/>
    <s v="24.05.–29.05."/>
    <s v="Emnid"/>
    <d v="2018-05-20T00:00:00"/>
    <n v="0.32785714285714285"/>
    <n v="0.17357142857142854"/>
    <n v="0.12142857142857143"/>
    <n v="0.08"/>
    <n v="0.10857142857142857"/>
    <n v="0.14571428571428571"/>
    <n v="4.2857142857142864E-2"/>
    <n v="13513"/>
    <n v="1.0447761194029852"/>
    <n v="1.1400651465798048"/>
  </r>
  <r>
    <x v="204"/>
    <n v="0.33"/>
    <n v="0.17"/>
    <n v="0.13"/>
    <n v="0.08"/>
    <n v="0.11"/>
    <n v="0.14000000000000001"/>
    <n v="0.04"/>
    <n v="1946"/>
    <s v="17.05.–23.05."/>
    <s v="Emnid"/>
    <d v="2018-05-13T00:00:00"/>
    <n v="0.33222222222222231"/>
    <n v="0.17611111111111108"/>
    <n v="0.12111111111111111"/>
    <n v="8.4444444444444433E-2"/>
    <n v="0.1011111111111111"/>
    <n v="0.13944444444444445"/>
    <n v="4.5555555555555551E-2"/>
    <n v="15085"/>
    <n v="1.0477299185098952"/>
    <n v="1.1494252873563218"/>
  </r>
  <r>
    <x v="205"/>
    <n v="0.33"/>
    <n v="0.17"/>
    <n v="0.13"/>
    <n v="0.09"/>
    <n v="0.1"/>
    <n v="0.14000000000000001"/>
    <n v="0.04"/>
    <n v="2030"/>
    <s v="09.05.–16.05."/>
    <s v="Emnid"/>
    <d v="2018-05-06T00:00:00"/>
    <n v="0.33181818181818185"/>
    <n v="0.17636363636363633"/>
    <n v="0.12181818181818181"/>
    <n v="8.4999999999999978E-2"/>
    <n v="9.8636363636363633E-2"/>
    <n v="0.13954545454545456"/>
    <n v="4.6818181818181821E-2"/>
    <n v="18160"/>
    <n v="1.0491177873152122"/>
    <n v="1.1518324607329844"/>
  </r>
  <r>
    <x v="206"/>
    <n v="0.33"/>
    <n v="0.17"/>
    <n v="0.12"/>
    <n v="0.09"/>
    <n v="0.1"/>
    <n v="0.14000000000000001"/>
    <n v="0.05"/>
    <n v="1489"/>
    <s v="03.05.–08.05."/>
    <s v="Emnid"/>
    <d v="2018-04-29T00:00:00"/>
    <n v="0.33214285714285718"/>
    <n v="0.17285714285714282"/>
    <n v="0.12"/>
    <n v="8.4999999999999992E-2"/>
    <n v="9.9999999999999992E-2"/>
    <n v="0.14285714285714285"/>
    <n v="4.7142857142857139E-2"/>
    <n v="12672"/>
    <n v="1.0494752623688155"/>
    <n v="1.1522633744855966"/>
  </r>
  <r>
    <x v="207"/>
    <n v="0.34"/>
    <n v="0.17"/>
    <n v="0.12"/>
    <n v="0.08"/>
    <n v="0.1"/>
    <n v="0.14000000000000001"/>
    <n v="0.05"/>
    <n v="1507"/>
    <s v="26.04.–02.05."/>
    <s v="Emnid"/>
    <d v="2018-04-22T00:00:00"/>
    <n v="0.33227272727272728"/>
    <n v="0.18045454545454542"/>
    <n v="0.12045454545454547"/>
    <n v="8.863636363636361E-2"/>
    <n v="0.10181818181818182"/>
    <n v="0.13545454545454547"/>
    <n v="4.0909090909090902E-2"/>
    <n v="20200"/>
    <n v="1.0426540284360188"/>
    <n v="1.1488250652741514"/>
  </r>
  <r>
    <x v="208"/>
    <n v="0.32"/>
    <n v="0.18"/>
    <n v="0.12"/>
    <n v="0.09"/>
    <n v="0.11"/>
    <n v="0.14000000000000001"/>
    <n v="0.04"/>
    <n v="2350"/>
    <s v="19.04.–25.04."/>
    <s v="Emnid"/>
    <d v="2018-04-15T00:00:00"/>
    <n v="0.32818181818181819"/>
    <n v="0.1818181818181818"/>
    <n v="0.12136363636363635"/>
    <n v="9.045454545454544E-2"/>
    <n v="0.10318181818181818"/>
    <n v="0.1359090909090909"/>
    <n v="3.9090909090909093E-2"/>
    <n v="20123"/>
    <n v="1.0406811731315044"/>
    <n v="1.1488250652741516"/>
  </r>
  <r>
    <x v="209"/>
    <n v="0.33"/>
    <n v="0.18"/>
    <n v="0.12"/>
    <n v="0.09"/>
    <n v="0.11"/>
    <n v="0.13"/>
    <n v="0.04"/>
    <n v="2437"/>
    <s v="12.04.–18.04."/>
    <s v="Emnid"/>
    <d v="2018-04-08T00:00:00"/>
    <n v="0.32571428571428573"/>
    <n v="0.18142857142857144"/>
    <n v="0.12"/>
    <n v="0.09"/>
    <n v="0.10571428571428572"/>
    <n v="0.13928571428571429"/>
    <n v="3.785714285714286E-2"/>
    <n v="13029"/>
    <n v="1.0393466963622866"/>
    <n v="1.1466011466011465"/>
  </r>
  <r>
    <x v="210"/>
    <n v="0.33"/>
    <n v="0.18"/>
    <n v="0.11"/>
    <n v="0.09"/>
    <n v="0.11"/>
    <n v="0.14000000000000001"/>
    <n v="0.04"/>
    <n v="1786"/>
    <s v="05.04.–11.04."/>
    <s v="Emnid"/>
    <d v="2018-04-01T00:00:00"/>
    <n v="0.328125"/>
    <n v="0.18312499999999998"/>
    <n v="0.11687499999999999"/>
    <n v="8.8749999999999996E-2"/>
    <n v="0.10625"/>
    <n v="0.136875"/>
    <n v="4.0000000000000008E-2"/>
    <n v="13495"/>
    <n v="1.0416666666666667"/>
    <n v="1.1477761836441895"/>
  </r>
  <r>
    <x v="211"/>
    <n v="0.34"/>
    <n v="0.17"/>
    <n v="0.12"/>
    <n v="0.08"/>
    <n v="0.11"/>
    <n v="0.13"/>
    <n v="0.05"/>
    <n v="1414"/>
    <s v="29.03.–05.04."/>
    <s v="Emnid"/>
    <d v="2018-03-25T00:00:00"/>
    <n v="0.330625"/>
    <n v="0.17874999999999996"/>
    <n v="0.11312499999999999"/>
    <n v="8.8749999999999982E-2"/>
    <n v="0.10875"/>
    <n v="0.13750000000000001"/>
    <n v="4.2500000000000003E-2"/>
    <n v="13611"/>
    <n v="1.0443864229765012"/>
    <n v="1.1510791366906474"/>
  </r>
  <r>
    <x v="212"/>
    <n v="0.34"/>
    <n v="0.18"/>
    <n v="0.12"/>
    <n v="0.08"/>
    <n v="0.11"/>
    <n v="0.12"/>
    <n v="0.05"/>
    <n v="1982"/>
    <s v="22.03.–28.03."/>
    <s v="Emnid"/>
    <d v="2018-03-18T00:00:00"/>
    <n v="0.33050000000000002"/>
    <n v="0.18049999999999997"/>
    <n v="0.11400000000000002"/>
    <n v="9.1999999999999985E-2"/>
    <n v="0.10700000000000001"/>
    <n v="0.13549999999999998"/>
    <n v="4.0499999999999994E-2"/>
    <n v="17452"/>
    <n v="1.0422094841063054"/>
    <n v="1.1527377521613833"/>
  </r>
  <r>
    <x v="213"/>
    <n v="0.34"/>
    <n v="0.18"/>
    <n v="0.12"/>
    <n v="0.09"/>
    <n v="0.1"/>
    <n v="0.13"/>
    <n v="0.04"/>
    <n v="1972"/>
    <s v="15.03.–21.03."/>
    <s v="Emnid"/>
    <d v="2018-03-11T00:00:00"/>
    <n v="0.32909090909090905"/>
    <n v="0.18454545454545454"/>
    <n v="0.11499999999999999"/>
    <n v="9.227272727272727E-2"/>
    <n v="0.10545454545454547"/>
    <n v="0.13409090909090907"/>
    <n v="3.954545454545455E-2"/>
    <n v="20052"/>
    <n v="1.0411736867013726"/>
    <n v="1.1518324607329844"/>
  </r>
  <r>
    <x v="214"/>
    <n v="0.33"/>
    <n v="0.19"/>
    <n v="0.11"/>
    <n v="0.09"/>
    <n v="0.1"/>
    <n v="0.14000000000000001"/>
    <n v="0.04"/>
    <n v="1959"/>
    <s v="08.03.–14.03."/>
    <s v="Emnid"/>
    <d v="2018-03-04T00:00:00"/>
    <n v="0.33124999999999999"/>
    <n v="0.18187499999999998"/>
    <n v="0.11749999999999999"/>
    <n v="8.9374999999999982E-2"/>
    <n v="0.105"/>
    <n v="0.13500000000000001"/>
    <n v="4.0000000000000008E-2"/>
    <n v="14638"/>
    <n v="1.0416666666666667"/>
    <n v="1.1486001435750179"/>
  </r>
  <r>
    <x v="215"/>
    <n v="0.33"/>
    <n v="0.19"/>
    <n v="0.12"/>
    <n v="0.08"/>
    <n v="0.1"/>
    <n v="0.13"/>
    <n v="0.05"/>
    <n v="1869"/>
    <s v="01.03.–07.03."/>
    <s v="Emnid"/>
    <d v="2018-02-25T00:00:00"/>
    <n v="0.333125"/>
    <n v="0.17062499999999997"/>
    <n v="0.11874999999999999"/>
    <n v="8.8749999999999982E-2"/>
    <n v="0.105"/>
    <n v="0.14499999999999999"/>
    <n v="3.875E-2"/>
    <n v="12968"/>
    <n v="1.0403120936280885"/>
    <n v="1.1461318051575933"/>
  </r>
  <r>
    <x v="216"/>
    <n v="0.33"/>
    <n v="0.16"/>
    <n v="0.12"/>
    <n v="0.09"/>
    <n v="0.11"/>
    <n v="0.15"/>
    <n v="0.04"/>
    <n v="1890"/>
    <s v="22.02.–28.02."/>
    <s v="Emnid"/>
    <d v="2018-02-18T00:00:00"/>
    <n v="0.33227272727272728"/>
    <n v="0.16863636363636361"/>
    <n v="0.11909090909090909"/>
    <n v="9.0909090909090884E-2"/>
    <n v="0.1040909090909091"/>
    <n v="0.14545454545454545"/>
    <n v="3.9545454545454543E-2"/>
    <n v="18759"/>
    <n v="1.0411736867013726"/>
    <n v="1.1500261369576581"/>
  </r>
  <r>
    <x v="217"/>
    <n v="0.33"/>
    <n v="0.17"/>
    <n v="0.11"/>
    <n v="0.1"/>
    <n v="0.11"/>
    <n v="0.15"/>
    <n v="0.03"/>
    <n v="1985"/>
    <s v="15.02.–21.02."/>
    <s v="Emnid"/>
    <d v="2018-02-11T00:00:00"/>
    <n v="0.32849999999999996"/>
    <n v="0.16949999999999998"/>
    <n v="0.12199999999999997"/>
    <n v="9.3499999999999986E-2"/>
    <n v="0.10400000000000001"/>
    <n v="0.14199999999999999"/>
    <n v="4.0499999999999994E-2"/>
    <n v="17802"/>
    <n v="1.0422094841063054"/>
    <n v="1.1547344110854505"/>
  </r>
  <r>
    <x v="218"/>
    <n v="0.33"/>
    <n v="0.19"/>
    <n v="0.11"/>
    <n v="0.09"/>
    <n v="0.1"/>
    <n v="0.14000000000000001"/>
    <n v="0.04"/>
    <n v="1478"/>
    <s v="08.02.–14.02."/>
    <s v="Emnid"/>
    <d v="2018-02-04T00:00:00"/>
    <n v="0.32222222222222224"/>
    <n v="0.17611111111111108"/>
    <n v="0.125"/>
    <n v="9.3888888888888869E-2"/>
    <n v="0.10055555555555555"/>
    <n v="0.13777777777777778"/>
    <n v="4.4444444444444432E-2"/>
    <n v="15365"/>
    <n v="1.0465116279069768"/>
    <n v="1.1605415860735011"/>
  </r>
  <r>
    <x v="219"/>
    <n v="0.34"/>
    <n v="0.2"/>
    <n v="0.11"/>
    <n v="0.09"/>
    <n v="0.09"/>
    <n v="0.12"/>
    <n v="0.05"/>
    <n v="1226"/>
    <s v="01.02.–07.02."/>
    <s v="Emnid"/>
    <d v="2018-01-28T00:00:00"/>
    <n v="0.32500000000000007"/>
    <n v="0.18349999999999997"/>
    <n v="0.12150000000000001"/>
    <n v="9.0999999999999998E-2"/>
    <n v="0.10100000000000001"/>
    <n v="0.13399999999999998"/>
    <n v="4.3999999999999997E-2"/>
    <n v="16406"/>
    <n v="1.0460251046025104"/>
    <n v="1.1560693641618496"/>
  </r>
  <r>
    <x v="220"/>
    <n v="0.33"/>
    <n v="0.2"/>
    <n v="0.11"/>
    <n v="0.09"/>
    <n v="0.1"/>
    <n v="0.13"/>
    <n v="0.04"/>
    <n v="1247"/>
    <s v="25.01.–31.01."/>
    <s v="Emnid"/>
    <d v="2018-01-21T00:00:00"/>
    <n v="0.33250000000000002"/>
    <n v="0.18708333333333335"/>
    <n v="0.11291666666666668"/>
    <n v="8.8333333333333333E-2"/>
    <n v="0.10375000000000001"/>
    <n v="0.13000000000000003"/>
    <n v="4.5416666666666668E-2"/>
    <n v="18924"/>
    <n v="1.0475774770842425"/>
    <n v="1.1544011544011543"/>
  </r>
  <r>
    <x v="221"/>
    <n v="0.34"/>
    <n v="0.2"/>
    <n v="0.11"/>
    <n v="0.08"/>
    <n v="0.1"/>
    <n v="0.12"/>
    <n v="0.05"/>
    <n v="1513"/>
    <s v="18.01.–24.01."/>
    <s v="Emnid"/>
    <d v="2018-01-14T00:00:00"/>
    <n v="0.33250000000000002"/>
    <n v="0.19124999999999995"/>
    <n v="0.11041666666666668"/>
    <n v="8.7083333333333332E-2"/>
    <n v="0.10166666666666667"/>
    <n v="0.12583333333333335"/>
    <n v="5.1250000000000011E-2"/>
    <n v="19051"/>
    <n v="1.0540184453227932"/>
    <n v="1.1605415860735009"/>
  </r>
  <r>
    <x v="222"/>
    <n v="0.33"/>
    <n v="0.21"/>
    <n v="0.1"/>
    <n v="0.08"/>
    <n v="0.1"/>
    <n v="0.13"/>
    <n v="0.05"/>
    <n v="1419"/>
    <s v="11.01.–17.01."/>
    <s v="Emnid"/>
    <d v="2018-01-07T00:00:00"/>
    <n v="0.33"/>
    <n v="0.19750000000000001"/>
    <n v="0.11125"/>
    <n v="8.6874999999999994E-2"/>
    <n v="9.9374999999999991E-2"/>
    <n v="0.123125"/>
    <n v="5.1874999999999998E-2"/>
    <n v="14686"/>
    <n v="1.054713249835201"/>
    <n v="1.1611030478955007"/>
  </r>
  <r>
    <x v="223"/>
    <n v="0.34"/>
    <n v="0.21"/>
    <n v="0.11"/>
    <n v="0.08"/>
    <n v="0.09"/>
    <n v="0.13"/>
    <n v="0.04"/>
    <n v="1899"/>
    <s v="04.01.–10.01."/>
    <s v="Emnid"/>
    <d v="2017-12-31T00:00:00"/>
    <n v="0.32857142857142863"/>
    <n v="0.20142857142857146"/>
    <n v="0.10999999999999999"/>
    <n v="9.1428571428571415E-2"/>
    <n v="9.7142857142857128E-2"/>
    <n v="0.12642857142857142"/>
    <n v="4.4999999999999998E-2"/>
    <n v="11893"/>
    <n v="1.0471204188481675"/>
    <n v="1.1579818031430935"/>
  </r>
  <r>
    <x v="224"/>
    <n v="0.33"/>
    <n v="0.2"/>
    <n v="0.12"/>
    <n v="0.09"/>
    <n v="0.09"/>
    <n v="0.12"/>
    <n v="0.05"/>
    <n v="1440"/>
    <s v="21.12.–03.01."/>
    <s v="Emnid"/>
    <d v="2017-12-24T00:00:00"/>
    <n v="0.32916666666666666"/>
    <n v="0.20083333333333334"/>
    <n v="0.10999999999999999"/>
    <n v="8.9999999999999983E-2"/>
    <n v="9.8333333333333328E-2"/>
    <n v="0.12833333333333333"/>
    <n v="4.3333333333333335E-2"/>
    <n v="9956"/>
    <n v="1.0452961672473868"/>
    <n v="1.1538461538461537"/>
  </r>
  <r>
    <x v="225"/>
    <n v="0.33"/>
    <n v="0.21"/>
    <n v="0.11"/>
    <n v="0.08"/>
    <n v="0.1"/>
    <n v="0.12"/>
    <n v="0.05"/>
    <n v="1861"/>
    <s v="14.12.–20.12."/>
    <s v="Emnid"/>
    <d v="2017-12-10T00:00:00"/>
    <n v="0.32700000000000001"/>
    <n v="0.20750000000000002"/>
    <n v="0.1115"/>
    <n v="8.7499999999999994E-2"/>
    <n v="9.6499999999999989E-2"/>
    <n v="0.12350000000000001"/>
    <n v="4.65E-2"/>
    <n v="19012"/>
    <n v="1.0487676979549028"/>
    <n v="1.1547344110854503"/>
  </r>
  <r>
    <x v="226"/>
    <n v="0.32"/>
    <n v="0.22"/>
    <n v="0.11"/>
    <n v="0.08"/>
    <n v="0.09"/>
    <n v="0.13"/>
    <n v="0.05"/>
    <n v="1865"/>
    <s v="07.12.–13.12."/>
    <s v="Emnid"/>
    <d v="2017-12-03T00:00:00"/>
    <n v="0.32499999999999996"/>
    <n v="0.21000000000000005"/>
    <n v="0.11375"/>
    <n v="8.666666666666667E-2"/>
    <n v="9.6250000000000002E-2"/>
    <n v="0.12208333333333332"/>
    <n v="4.6249999999999993E-2"/>
    <n v="21786"/>
    <n v="1.0484927916120577"/>
    <n v="1.1532916866890917"/>
  </r>
  <r>
    <x v="227"/>
    <n v="0.33"/>
    <n v="0.21"/>
    <n v="0.11"/>
    <n v="0.09"/>
    <n v="0.1"/>
    <n v="0.12"/>
    <n v="0.04"/>
    <n v="1880"/>
    <s v="30.11.–06.12."/>
    <s v="Emnid"/>
    <d v="2017-11-26T00:00:00"/>
    <n v="0.32454545454545453"/>
    <n v="0.21136363636363634"/>
    <n v="0.10909090909090911"/>
    <n v="9.2727272727272728E-2"/>
    <n v="9.7272727272727261E-2"/>
    <n v="0.12090909090909087"/>
    <n v="4.4090909090909083E-2"/>
    <n v="19580"/>
    <n v="1.0461245839277222"/>
    <n v="1.1585044760400212"/>
  </r>
  <r>
    <x v="228"/>
    <n v="0.33"/>
    <n v="0.21"/>
    <n v="0.1"/>
    <n v="0.09"/>
    <n v="0.1"/>
    <n v="0.12"/>
    <n v="0.05"/>
    <n v="1888"/>
    <s v="23.11.–29.11."/>
    <s v="Emnid"/>
    <d v="2017-11-19T00:00:00"/>
    <n v="0.31999999999999995"/>
    <n v="0.21041666666666667"/>
    <n v="0.10541666666666667"/>
    <n v="0.10166666666666668"/>
    <n v="9.7916666666666666E-2"/>
    <n v="0.12166666666666666"/>
    <n v="4.2916666666666679E-2"/>
    <n v="19928"/>
    <n v="1.0448410970831519"/>
    <n v="1.1690209449585971"/>
  </r>
  <r>
    <x v="229"/>
    <n v="0.33"/>
    <n v="0.22"/>
    <n v="0.1"/>
    <n v="0.09"/>
    <n v="0.1"/>
    <n v="0.11"/>
    <n v="0.05"/>
    <n v="1225"/>
    <s v="20.11.–23.11."/>
    <s v="Emnid"/>
    <d v="2017-11-12T00:00:00"/>
    <n v="0.31666666666666665"/>
    <n v="0.2091666666666667"/>
    <n v="0.10541666666666667"/>
    <n v="0.10625000000000001"/>
    <n v="9.7499999999999989E-2"/>
    <n v="0.12291666666666669"/>
    <n v="4.2083333333333334E-2"/>
    <n v="19742"/>
    <n v="1.0439321444106133"/>
    <n v="1.1741682974559686"/>
  </r>
  <r>
    <x v="230"/>
    <n v="0.31"/>
    <n v="0.21"/>
    <n v="0.11"/>
    <n v="0.1"/>
    <n v="0.09"/>
    <n v="0.13"/>
    <n v="0.05"/>
    <n v="1842"/>
    <s v="09.11.–15.11."/>
    <s v="Emnid"/>
    <d v="2017-11-05T00:00:00"/>
    <n v="0.3133333333333333"/>
    <n v="0.21"/>
    <n v="0.10277777777777777"/>
    <n v="0.10888888888888888"/>
    <n v="9.5555555555555546E-2"/>
    <n v="0.12555555555555553"/>
    <n v="4.3888888888888887E-2"/>
    <n v="16007"/>
    <n v="1.0459035444509008"/>
    <n v="1.1803278688524592"/>
  </r>
  <r>
    <x v="231"/>
    <n v="0.3"/>
    <n v="0.22"/>
    <n v="0.1"/>
    <n v="0.11"/>
    <n v="0.1"/>
    <n v="0.13"/>
    <n v="0.04"/>
    <n v="1392"/>
    <s v="02.11.–08.11."/>
    <s v="Emnid"/>
    <d v="2017-10-29T00:00:00"/>
    <n v="0.31142857142857144"/>
    <n v="0.21142857142857144"/>
    <n v="0.10214285714285713"/>
    <n v="0.10928571428571429"/>
    <n v="9.6428571428571419E-2"/>
    <n v="0.125"/>
    <n v="4.4285714285714282E-2"/>
    <n v="11925"/>
    <n v="1.0463378176382661"/>
    <n v="1.1814345991561181"/>
  </r>
  <r>
    <x v="232"/>
    <n v="0.31"/>
    <n v="0.21"/>
    <n v="0.11"/>
    <n v="0.1"/>
    <n v="0.1"/>
    <n v="0.12"/>
    <n v="0.05"/>
    <n v="1476"/>
    <s v="26.10.–30.10."/>
    <s v="Emnid"/>
    <d v="2017-10-22T00:00:00"/>
    <n v="0.32"/>
    <n v="0.21062499999999998"/>
    <n v="0.10187499999999999"/>
    <n v="0.1075"/>
    <n v="9.4999999999999987E-2"/>
    <n v="0.12"/>
    <n v="4.4999999999999991E-2"/>
    <n v="13580"/>
    <n v="1.0471204188481675"/>
    <n v="1.1799410029498525"/>
  </r>
  <r>
    <x v="233"/>
    <n v="0.31"/>
    <n v="0.22"/>
    <n v="0.1"/>
    <n v="0.11"/>
    <n v="0.09"/>
    <n v="0.12"/>
    <n v="0.05"/>
    <n v="2296"/>
    <s v="19.10.–25.10."/>
    <s v="Emnid"/>
    <d v="2017-10-15T00:00:00"/>
    <n v="0.31900000000000001"/>
    <n v="0.21099999999999999"/>
    <n v="9.9999999999999992E-2"/>
    <n v="0.10999999999999999"/>
    <n v="9.2999999999999985E-2"/>
    <n v="0.12199999999999997"/>
    <n v="4.4999999999999991E-2"/>
    <n v="17427"/>
    <n v="1.0471204188481675"/>
    <n v="1.1834319526627219"/>
  </r>
  <r>
    <x v="234"/>
    <n v="0.32"/>
    <n v="0.21"/>
    <n v="0.1"/>
    <n v="0.11"/>
    <n v="0.09"/>
    <n v="0.12"/>
    <n v="0.05"/>
    <n v="2304"/>
    <s v="12.10.–18.10."/>
    <s v="Emnid"/>
    <d v="2017-10-08T00:00:00"/>
    <n v="0.31599999999999995"/>
    <n v="0.20849999999999999"/>
    <n v="0.10149999999999999"/>
    <n v="0.11100000000000002"/>
    <n v="9.3999999999999986E-2"/>
    <n v="0.12199999999999997"/>
    <n v="4.7E-2"/>
    <n v="17509"/>
    <n v="1.0493179433368311"/>
    <n v="1.1876484560570071"/>
  </r>
  <r>
    <x v="235"/>
    <n v="0.31"/>
    <n v="0.21"/>
    <n v="0.1"/>
    <n v="0.11"/>
    <n v="0.1"/>
    <n v="0.12"/>
    <n v="0.05"/>
    <n v="1960"/>
    <s v="05.10.–11.10."/>
    <s v="Emnid"/>
    <d v="2017-10-01T00:00:00"/>
    <n v="0.31625000000000003"/>
    <n v="0.20874999999999999"/>
    <n v="9.9999999999999992E-2"/>
    <n v="0.11"/>
    <n v="9.6249999999999988E-2"/>
    <n v="0.12125"/>
    <n v="4.7500000000000001E-2"/>
    <n v="13228"/>
    <n v="1.0498687664041997"/>
    <n v="1.1869436201780417"/>
  </r>
  <r>
    <x v="236"/>
    <n v="0.32"/>
    <n v="0.22"/>
    <n v="0.09"/>
    <n v="0.1"/>
    <n v="0.1"/>
    <n v="0.12"/>
    <n v="0.05"/>
    <n v="1490"/>
    <s v="28.09.–04.10."/>
    <s v="Emnid"/>
    <d v="2017-09-24T00:00:00"/>
    <n v="0.32"/>
    <n v="0.21000000000000002"/>
    <n v="0.1"/>
    <n v="0.10800000000000001"/>
    <n v="9.8000000000000004E-2"/>
    <n v="0.122"/>
    <n v="4.2000000000000003E-2"/>
    <n v="7029"/>
    <n v="1.0438413361169103"/>
    <n v="1.1764705882352942"/>
  </r>
  <r>
    <x v="237"/>
    <n v="0.33"/>
    <n v="0.21"/>
    <n v="0.1"/>
    <n v="0.11"/>
    <n v="0.1"/>
    <n v="0.12"/>
    <n v="0.03"/>
    <n v="1038"/>
    <s v="25.09.–27.09."/>
    <s v="Emnid"/>
    <d v="2017-09-17T00:00:00"/>
    <n v="0.35049999999999992"/>
    <n v="0.219"/>
    <n v="8.2000000000000003E-2"/>
    <n v="9.6999999999999989E-2"/>
    <n v="9.9999999999999992E-2"/>
    <n v="0.10900000000000001"/>
    <n v="4.2499999999999996E-2"/>
    <n v="17025"/>
    <n v="1.0443864229765016"/>
    <n v="1.1621150493898897"/>
  </r>
  <r>
    <x v="36"/>
    <n v="0.35"/>
    <n v="0.22"/>
    <n v="0.08"/>
    <n v="0.09"/>
    <n v="0.1"/>
    <n v="0.11"/>
    <n v="0.05"/>
    <n v="1994"/>
    <s v="14.09.–21.09."/>
    <s v="Emnid"/>
    <d v="2017-09-09T00:00:00"/>
    <n v="0.36071428571428577"/>
    <n v="0.22321428571428573"/>
    <n v="7.6071428571428581E-2"/>
    <n v="9.178571428571429E-2"/>
    <n v="9.8928571428571435E-2"/>
    <n v="0.10500000000000001"/>
    <n v="4.4285714285714282E-2"/>
    <n v="25981"/>
    <n v="1.0463378176382661"/>
    <n v="1.1575031004547334"/>
  </r>
  <r>
    <x v="238"/>
    <n v="0.36"/>
    <n v="0.22"/>
    <n v="0.08"/>
    <n v="0.09"/>
    <n v="0.1"/>
    <n v="0.11"/>
    <n v="0.04"/>
    <n v="1888"/>
    <s v="07.09.–13.09."/>
    <s v="Emnid"/>
    <d v="2017-09-03T00:00:00"/>
    <n v="0.36708333333333337"/>
    <n v="0.22833333333333328"/>
    <n v="7.5416666666666646E-2"/>
    <n v="8.8333333333333319E-2"/>
    <n v="9.5416666666666664E-2"/>
    <n v="0.10041666666666667"/>
    <n v="4.5000000000000005E-2"/>
    <n v="22134"/>
    <n v="1.0471204188481673"/>
    <n v="1.1538461538461535"/>
  </r>
  <r>
    <x v="239"/>
    <n v="0.37"/>
    <n v="0.24"/>
    <n v="0.08"/>
    <n v="0.08"/>
    <n v="0.09"/>
    <n v="0.09"/>
    <n v="0.05"/>
    <n v="1869"/>
    <s v="31.08.–06.09."/>
    <s v="Emnid"/>
    <d v="2017-08-27T00:00:00"/>
    <n v="0.37000000000000005"/>
    <n v="0.23541666666666669"/>
    <n v="7.4583333333333335E-2"/>
    <n v="8.3749999999999991E-2"/>
    <n v="9.3333333333333324E-2"/>
    <n v="9.6250000000000002E-2"/>
    <n v="4.6666666666666669E-2"/>
    <n v="21976"/>
    <n v="1.048951048951049"/>
    <n v="1.1499760421657881"/>
  </r>
  <r>
    <x v="240"/>
    <n v="0.38"/>
    <n v="0.24"/>
    <n v="0.08"/>
    <n v="0.08"/>
    <n v="0.09"/>
    <n v="0.08"/>
    <n v="0.05"/>
    <n v="1889"/>
    <s v="24.08.–30.08."/>
    <s v="Emnid"/>
    <d v="2017-08-20T00:00:00"/>
    <n v="0.37681818181818177"/>
    <n v="0.23818181818181819"/>
    <n v="7.2727272727272751E-2"/>
    <n v="8.363636363636362E-2"/>
    <n v="9.0909090909090884E-2"/>
    <n v="9.1818181818181813E-2"/>
    <n v="4.5909090909090899E-2"/>
    <n v="19884"/>
    <n v="1.0481181515007145"/>
    <n v="1.1488250652741514"/>
  </r>
  <r>
    <x v="241"/>
    <n v="0.38"/>
    <n v="0.23"/>
    <n v="7.0000000000000007E-2"/>
    <n v="0.09"/>
    <n v="0.09"/>
    <n v="0.08"/>
    <n v="0.06"/>
    <n v="1979"/>
    <s v="17.08.–23.08."/>
    <s v="Emnid"/>
    <d v="2017-08-13T00:00:00"/>
    <n v="0.3805"/>
    <n v="0.23899999999999996"/>
    <n v="7.3500000000000038E-2"/>
    <n v="8.6999999999999994E-2"/>
    <n v="8.8999999999999982E-2"/>
    <n v="8.6999999999999994E-2"/>
    <n v="4.3999999999999997E-2"/>
    <n v="17988"/>
    <n v="1.0460251046025106"/>
    <n v="1.1507479861910244"/>
  </r>
  <r>
    <x v="242"/>
    <n v="0.39"/>
    <n v="0.24"/>
    <n v="0.08"/>
    <n v="0.08"/>
    <n v="0.09"/>
    <n v="7.0000000000000007E-2"/>
    <n v="0.05"/>
    <n v="1426"/>
    <s v="10.08.–16.08."/>
    <s v="Emnid"/>
    <d v="2017-08-06T00:00:00"/>
    <n v="0.38222222222222224"/>
    <n v="0.24111111111111111"/>
    <n v="7.2777777777777802E-2"/>
    <n v="8.3333333333333315E-2"/>
    <n v="9.166666666666666E-2"/>
    <n v="8.4444444444444447E-2"/>
    <n v="4.4444444444444446E-2"/>
    <n v="16949"/>
    <n v="1.0465116279069768"/>
    <n v="1.1464968152866242"/>
  </r>
  <r>
    <x v="243"/>
    <n v="0.38"/>
    <n v="0.24"/>
    <n v="7.0000000000000007E-2"/>
    <n v="0.08"/>
    <n v="0.1"/>
    <n v="0.08"/>
    <n v="0.05"/>
    <n v="1886"/>
    <s v="03.08.–09.08."/>
    <s v="Emnid"/>
    <d v="2017-07-30T00:00:00"/>
    <n v="0.38222222222222224"/>
    <n v="0.23833333333333329"/>
    <n v="7.2777777777777802E-2"/>
    <n v="8.3333333333333315E-2"/>
    <n v="9.2777777777777778E-2"/>
    <n v="8.3888888888888874E-2"/>
    <n v="4.6666666666666669E-2"/>
    <n v="18453"/>
    <n v="1.048951048951049"/>
    <n v="1.149425287356322"/>
  </r>
  <r>
    <x v="244"/>
    <n v="0.38"/>
    <n v="0.23"/>
    <n v="0.08"/>
    <n v="0.08"/>
    <n v="0.1"/>
    <n v="0.08"/>
    <n v="0.05"/>
    <n v="2453"/>
    <s v="27.07.–02.08."/>
    <s v="Emnid"/>
    <d v="2017-07-23T00:00:00"/>
    <n v="0.38388888888888889"/>
    <n v="0.2372222222222222"/>
    <n v="7.5000000000000011E-2"/>
    <n v="8.3888888888888874E-2"/>
    <n v="9.166666666666666E-2"/>
    <n v="8.3888888888888874E-2"/>
    <n v="4.4444444444444446E-2"/>
    <n v="18441"/>
    <n v="1.0465116279069766"/>
    <n v="1.1472275334608031"/>
  </r>
  <r>
    <x v="245"/>
    <n v="0.38"/>
    <n v="0.24"/>
    <n v="0.08"/>
    <n v="0.08"/>
    <n v="0.09"/>
    <n v="0.09"/>
    <n v="0.04"/>
    <n v="1921"/>
    <s v="20.07.–26.07."/>
    <s v="Emnid"/>
    <d v="2017-07-16T00:00:00"/>
    <n v="0.38555555555555554"/>
    <n v="0.24000000000000002"/>
    <n v="7.4444444444444466E-2"/>
    <n v="8.3333333333333329E-2"/>
    <n v="9.1111111111111087E-2"/>
    <n v="8.222222222222221E-2"/>
    <n v="4.3333333333333335E-2"/>
    <n v="17721"/>
    <n v="1.0452961672473868"/>
    <n v="1.1450381679389314"/>
  </r>
  <r>
    <x v="246"/>
    <n v="0.38"/>
    <n v="0.25"/>
    <n v="0.08"/>
    <n v="0.08"/>
    <n v="0.09"/>
    <n v="0.08"/>
    <n v="0.04"/>
    <n v="2349"/>
    <s v="13.07.–19.07."/>
    <s v="Emnid"/>
    <d v="2017-07-09T00:00:00"/>
    <n v="0.38062499999999999"/>
    <n v="0.24124999999999999"/>
    <n v="7.4999999999999997E-2"/>
    <n v="8.3125000000000004E-2"/>
    <n v="9.1249999999999984E-2"/>
    <n v="8.1875000000000003E-2"/>
    <n v="4.6874999999999993E-2"/>
    <n v="15588"/>
    <n v="1.0491803278688525"/>
    <n v="1.149425287356322"/>
  </r>
  <r>
    <x v="247"/>
    <n v="0.38"/>
    <n v="0.25"/>
    <n v="0.08"/>
    <n v="7.0000000000000007E-2"/>
    <n v="0.09"/>
    <n v="0.08"/>
    <n v="0.05"/>
    <n v="1263"/>
    <s v="06.07.–12.07."/>
    <s v="Emnid"/>
    <d v="2017-07-02T00:00:00"/>
    <n v="0.37937500000000002"/>
    <n v="0.24"/>
    <n v="7.6249999999999998E-2"/>
    <n v="8.3749999999999991E-2"/>
    <n v="9.2499999999999985E-2"/>
    <n v="8.1874999999999989E-2"/>
    <n v="4.6249999999999993E-2"/>
    <n v="15233"/>
    <n v="1.0484927916120577"/>
    <n v="1.1494252873563218"/>
  </r>
  <r>
    <x v="248"/>
    <n v="0.38"/>
    <n v="0.25"/>
    <n v="0.08"/>
    <n v="0.08"/>
    <n v="0.09"/>
    <n v="7.0000000000000007E-2"/>
    <n v="0.05"/>
    <n v="1878"/>
    <s v="30.06.–05.07."/>
    <s v="Emnid"/>
    <d v="2017-06-25T00:00:00"/>
    <n v="0.38500000000000001"/>
    <n v="0.24111111111111111"/>
    <n v="7.888888888888887E-2"/>
    <n v="8.222222222222221E-2"/>
    <n v="9.2777777777777765E-2"/>
    <n v="7.722222222222222E-2"/>
    <n v="4.2777777777777783E-2"/>
    <n v="16926"/>
    <n v="1.0446894950667442"/>
    <n v="1.142857142857143"/>
  </r>
  <r>
    <x v="249"/>
    <n v="0.39"/>
    <n v="0.24"/>
    <n v="0.08"/>
    <n v="0.08"/>
    <n v="0.09"/>
    <n v="7.0000000000000007E-2"/>
    <n v="0.05"/>
    <n v="936"/>
    <s v="22.06.–24.06."/>
    <s v="Emnid"/>
    <d v="2017-06-18T00:00:00"/>
    <n v="0.38450000000000001"/>
    <n v="0.24199999999999999"/>
    <n v="7.8E-2"/>
    <n v="8.3499999999999991E-2"/>
    <n v="9.4499999999999987E-2"/>
    <n v="7.4999999999999997E-2"/>
    <n v="4.2500000000000003E-2"/>
    <n v="17869"/>
    <n v="1.0443864229765012"/>
    <n v="1.1441647597254005"/>
  </r>
  <r>
    <x v="250"/>
    <n v="0.39"/>
    <n v="0.24"/>
    <n v="0.08"/>
    <n v="7.0000000000000007E-2"/>
    <n v="0.09"/>
    <n v="0.08"/>
    <n v="0.05"/>
    <n v="1363"/>
    <s v="16.06.–21.06."/>
    <s v="Emnid"/>
    <d v="2017-06-11T00:00:00"/>
    <n v="0.38222222222222224"/>
    <n v="0.24166666666666664"/>
    <n v="7.3333333333333334E-2"/>
    <n v="8.6111111111111097E-2"/>
    <n v="9.3888888888888883E-2"/>
    <n v="7.7222222222222234E-2"/>
    <n v="4.5555555555555551E-2"/>
    <n v="15995"/>
    <n v="1.0477299185098952"/>
    <n v="1.1516314779270633"/>
  </r>
  <r>
    <x v="251"/>
    <n v="0.39"/>
    <n v="0.25"/>
    <n v="7.0000000000000007E-2"/>
    <n v="7.0000000000000007E-2"/>
    <n v="0.09"/>
    <n v="0.08"/>
    <n v="0.05"/>
    <n v="2054"/>
    <s v="08.06.–13.06."/>
    <s v="Emnid"/>
    <d v="2017-06-04T00:00:00"/>
    <n v="0.38437500000000002"/>
    <n v="0.24062499999999998"/>
    <n v="7.3125000000000023E-2"/>
    <n v="8.4999999999999992E-2"/>
    <n v="0.09"/>
    <n v="0.08"/>
    <n v="4.6874999999999993E-2"/>
    <n v="14566"/>
    <n v="1.0491803278688525"/>
    <n v="1.1519078473722104"/>
  </r>
  <r>
    <x v="252"/>
    <n v="0.39"/>
    <n v="0.25"/>
    <n v="0.08"/>
    <n v="7.0000000000000007E-2"/>
    <n v="0.09"/>
    <n v="0.08"/>
    <n v="0.04"/>
    <n v="1398"/>
    <s v="01.06.–07.06."/>
    <s v="Emnid"/>
    <d v="2017-05-28T00:00:00"/>
    <n v="0.37812499999999999"/>
    <n v="0.24625"/>
    <n v="7.2499999999999995E-2"/>
    <n v="8.6249999999999993E-2"/>
    <n v="0.09"/>
    <n v="8.1250000000000003E-2"/>
    <n v="4.5624999999999992E-2"/>
    <n v="15371"/>
    <n v="1.0478061558611655"/>
    <n v="1.1519078473722102"/>
  </r>
  <r>
    <x v="253"/>
    <n v="0.38"/>
    <n v="0.27"/>
    <n v="7.0000000000000007E-2"/>
    <n v="7.0000000000000007E-2"/>
    <n v="0.08"/>
    <n v="0.08"/>
    <n v="0.05"/>
    <n v="1838"/>
    <s v="24.05.–31.05."/>
    <s v="Emnid"/>
    <d v="2017-05-21T00:00:00"/>
    <n v="0.37375000000000003"/>
    <n v="0.25375000000000003"/>
    <n v="7.1250000000000008E-2"/>
    <n v="8.8124999999999981E-2"/>
    <n v="8.7499999999999994E-2"/>
    <n v="7.9999999999999988E-2"/>
    <n v="4.5624999999999999E-2"/>
    <n v="15636"/>
    <n v="1.0478061558611655"/>
    <n v="1.1544011544011543"/>
  </r>
  <r>
    <x v="254"/>
    <n v="0.38"/>
    <n v="0.25"/>
    <n v="0.08"/>
    <n v="0.08"/>
    <n v="0.08"/>
    <n v="0.08"/>
    <n v="0.05"/>
    <n v="1703"/>
    <s v="18.05.–23.05."/>
    <s v="Emnid"/>
    <d v="2017-05-14T00:00:00"/>
    <n v="0.37611111111111106"/>
    <n v="0.25777777777777783"/>
    <n v="7.1111111111111125E-2"/>
    <n v="8.4999999999999992E-2"/>
    <n v="8.3333333333333329E-2"/>
    <n v="8.222222222222221E-2"/>
    <n v="4.4444444444444432E-2"/>
    <n v="17677"/>
    <n v="1.0465116279069766"/>
    <n v="1.1486917677089981"/>
  </r>
  <r>
    <x v="255"/>
    <n v="0.38"/>
    <n v="0.26"/>
    <n v="7.0000000000000007E-2"/>
    <n v="7.0000000000000007E-2"/>
    <n v="0.09"/>
    <n v="0.08"/>
    <n v="0.05"/>
    <n v="2413"/>
    <s v="11.05.–17.05."/>
    <s v="Emnid"/>
    <d v="2017-05-07T00:00:00"/>
    <n v="0.37"/>
    <n v="0.26500000000000001"/>
    <n v="7.2000000000000022E-2"/>
    <n v="7.8E-2"/>
    <n v="8.3999999999999991E-2"/>
    <n v="8.6999999999999994E-2"/>
    <n v="4.3999999999999997E-2"/>
    <n v="19391"/>
    <n v="1.0460251046025104"/>
    <n v="1.1389521640091116"/>
  </r>
  <r>
    <x v="256"/>
    <n v="0.37"/>
    <n v="0.27"/>
    <n v="0.08"/>
    <n v="0.06"/>
    <n v="0.1"/>
    <n v="0.08"/>
    <n v="0.04"/>
    <n v="1837"/>
    <s v="04.05.–10.05."/>
    <s v="Emnid"/>
    <d v="2017-04-30T00:00:00"/>
    <n v="0.35888888888888887"/>
    <n v="0.27500000000000008"/>
    <n v="7.2777777777777802E-2"/>
    <n v="7.1111111111111125E-2"/>
    <n v="8.8333333333333319E-2"/>
    <n v="8.7777777777777774E-2"/>
    <n v="4.611111111111111E-2"/>
    <n v="17847"/>
    <n v="1.0483401281304601"/>
    <n v="1.1327879169288859"/>
  </r>
  <r>
    <x v="257"/>
    <n v="0.36"/>
    <n v="0.28000000000000003"/>
    <n v="7.0000000000000007E-2"/>
    <n v="0.06"/>
    <n v="0.09"/>
    <n v="0.09"/>
    <n v="0.05"/>
    <n v="1935"/>
    <s v="27.04.–03.05."/>
    <s v="Emnid"/>
    <d v="2017-04-23T00:00:00"/>
    <n v="0.35374999999999995"/>
    <n v="0.29062500000000002"/>
    <n v="7.0000000000000007E-2"/>
    <n v="6.4375000000000002E-2"/>
    <n v="0.09"/>
    <n v="8.7499999999999994E-2"/>
    <n v="4.3750000000000004E-2"/>
    <n v="16318"/>
    <n v="1.0457516339869282"/>
    <n v="1.1212333566923616"/>
  </r>
  <r>
    <x v="258"/>
    <n v="0.36"/>
    <n v="0.28999999999999998"/>
    <n v="7.0000000000000007E-2"/>
    <n v="0.06"/>
    <n v="0.09"/>
    <n v="0.09"/>
    <n v="0.04"/>
    <n v="2439"/>
    <s v="20.04.–26.04."/>
    <s v="Emnid"/>
    <d v="2017-04-16T00:00:00"/>
    <n v="0.35374999999999995"/>
    <n v="0.301875"/>
    <n v="6.5625000000000003E-2"/>
    <n v="0.06"/>
    <n v="8.8124999999999995E-2"/>
    <n v="0.09"/>
    <n v="4.0625000000000001E-2"/>
    <n v="14280"/>
    <n v="1.0423452768729642"/>
    <n v="1.1118832522585129"/>
  </r>
  <r>
    <x v="259"/>
    <n v="0.36"/>
    <n v="0.31"/>
    <n v="0.06"/>
    <n v="0.05"/>
    <n v="0.09"/>
    <n v="0.09"/>
    <n v="0.04"/>
    <n v="1412"/>
    <s v="13.04.–19.04."/>
    <s v="Emnid"/>
    <d v="2017-04-09T00:00:00"/>
    <n v="0.34874999999999995"/>
    <n v="0.30625000000000002"/>
    <n v="6.6875000000000004E-2"/>
    <n v="0.06"/>
    <n v="8.4374999999999992E-2"/>
    <n v="9.375E-2"/>
    <n v="0.04"/>
    <n v="14861"/>
    <n v="1.0416666666666665"/>
    <n v="1.1111111111111109"/>
  </r>
  <r>
    <x v="260"/>
    <n v="0.35"/>
    <n v="0.31"/>
    <n v="7.0000000000000007E-2"/>
    <n v="0.06"/>
    <n v="0.09"/>
    <n v="0.09"/>
    <n v="0.03"/>
    <n v="2436"/>
    <s v="06.04.–12.04."/>
    <s v="Emnid"/>
    <d v="2017-04-02T00:00:00"/>
    <n v="0.34428571428571425"/>
    <n v="0.31142857142857144"/>
    <n v="7.0000000000000007E-2"/>
    <n v="5.8571428571428566E-2"/>
    <n v="8.357142857142856E-2"/>
    <n v="9.1428571428571428E-2"/>
    <n v="4.071428571428571E-2"/>
    <n v="14965"/>
    <n v="1.0424422933730455"/>
    <n v="1.1102299762093577"/>
  </r>
  <r>
    <x v="261"/>
    <n v="0.35"/>
    <n v="0.33"/>
    <n v="7.0000000000000007E-2"/>
    <n v="0.05"/>
    <n v="0.08"/>
    <n v="0.09"/>
    <n v="0.03"/>
    <n v="1958"/>
    <s v="30.03.–05.04."/>
    <s v="Emnid"/>
    <d v="2017-03-26T00:00:00"/>
    <n v="0.33714285714285713"/>
    <n v="0.32071428571428573"/>
    <n v="6.9285714285714298E-2"/>
    <n v="5.8571428571428566E-2"/>
    <n v="8.357142857142856E-2"/>
    <n v="8.4285714285714283E-2"/>
    <n v="4.6428571428571423E-2"/>
    <n v="14843"/>
    <n v="1.0486891385767789"/>
    <n v="1.1173184357541899"/>
  </r>
  <r>
    <x v="262"/>
    <n v="0.33"/>
    <n v="0.33"/>
    <n v="7.0000000000000007E-2"/>
    <n v="0.06"/>
    <n v="0.08"/>
    <n v="0.08"/>
    <n v="0.05"/>
    <n v="2416"/>
    <s v="23.03.–29.03."/>
    <s v="Emnid"/>
    <d v="2017-03-19T00:00:00"/>
    <n v="0.32874999999999999"/>
    <n v="0.32250000000000001"/>
    <n v="7.1874999999999994E-2"/>
    <n v="0.06"/>
    <n v="7.8750000000000001E-2"/>
    <n v="9.1874999999999998E-2"/>
    <n v="4.6249999999999993E-2"/>
    <n v="16258"/>
    <n v="1.0484927916120577"/>
    <n v="1.1188811188811187"/>
  </r>
  <r>
    <x v="263"/>
    <n v="0.33"/>
    <n v="0.33"/>
    <n v="0.08"/>
    <n v="0.05"/>
    <n v="0.08"/>
    <n v="0.09"/>
    <n v="0.04"/>
    <n v="2450"/>
    <s v="16.03.–22.03."/>
    <s v="Emnid"/>
    <d v="2017-03-12T00:00:00"/>
    <n v="0.32428571428571429"/>
    <n v="0.31857142857142856"/>
    <n v="7.2857142857142856E-2"/>
    <n v="5.9285714285714289E-2"/>
    <n v="7.7142857142857152E-2"/>
    <n v="9.9999999999999992E-2"/>
    <n v="4.7857142857142855E-2"/>
    <n v="14298"/>
    <n v="1.0502625656414104"/>
    <n v="1.1200000000000001"/>
  </r>
  <r>
    <x v="264"/>
    <n v="0.33"/>
    <n v="0.32"/>
    <n v="0.08"/>
    <n v="0.05"/>
    <n v="0.08"/>
    <n v="0.09"/>
    <n v="0.05"/>
    <n v="1832"/>
    <s v="09.03.–15.03."/>
    <s v="Emnid"/>
    <d v="2017-03-05T00:00:00"/>
    <n v="0.32214285714285718"/>
    <n v="0.31785714285714289"/>
    <n v="7.2857142857142856E-2"/>
    <n v="6.2142857142857146E-2"/>
    <n v="7.8571428571428584E-2"/>
    <n v="9.6428571428571433E-2"/>
    <n v="4.9999999999999996E-2"/>
    <n v="14296"/>
    <n v="1.0526315789473681"/>
    <n v="1.1263073209975862"/>
  </r>
  <r>
    <x v="265"/>
    <n v="0.33"/>
    <n v="0.33"/>
    <n v="7.0000000000000007E-2"/>
    <n v="0.06"/>
    <n v="0.08"/>
    <n v="0.08"/>
    <n v="0.05"/>
    <n v="1882"/>
    <s v="02.03.–08.03."/>
    <s v="Emnid"/>
    <d v="2017-02-26T00:00:00"/>
    <n v="0.32142857142857145"/>
    <n v="0.31785714285714289"/>
    <n v="7.2857142857142856E-2"/>
    <n v="6.5000000000000002E-2"/>
    <n v="7.7857142857142861E-2"/>
    <n v="9.7142857142857128E-2"/>
    <n v="4.7857142857142862E-2"/>
    <n v="13815"/>
    <n v="1.0502625656414104"/>
    <n v="1.1272141706924317"/>
  </r>
  <r>
    <x v="266"/>
    <n v="0.33"/>
    <n v="0.32"/>
    <n v="7.0000000000000007E-2"/>
    <n v="0.06"/>
    <n v="0.08"/>
    <n v="0.1"/>
    <n v="0.04"/>
    <n v="1403"/>
    <s v="23.02.–01.03."/>
    <s v="Emnid"/>
    <d v="2017-02-19T00:00:00"/>
    <n v="0.32250000000000001"/>
    <n v="0.31312499999999999"/>
    <n v="7.2500000000000009E-2"/>
    <n v="6.4375000000000002E-2"/>
    <n v="7.9375000000000001E-2"/>
    <n v="9.6875000000000003E-2"/>
    <n v="5.1249999999999997E-2"/>
    <n v="14908"/>
    <n v="1.0540184453227932"/>
    <n v="1.1307420494699647"/>
  </r>
  <r>
    <x v="267"/>
    <n v="0.32"/>
    <n v="0.32"/>
    <n v="7.0000000000000007E-2"/>
    <n v="7.0000000000000007E-2"/>
    <n v="0.08"/>
    <n v="0.09"/>
    <n v="0.05"/>
    <n v="1880"/>
    <s v="16.02.–22.02."/>
    <s v="Emnid"/>
    <d v="2017-02-12T00:00:00"/>
    <n v="0.32187500000000002"/>
    <n v="0.31312500000000004"/>
    <n v="7.1875000000000022E-2"/>
    <n v="5.9374999999999997E-2"/>
    <n v="8.3125000000000004E-2"/>
    <n v="9.6875000000000003E-2"/>
    <n v="5.3749999999999999E-2"/>
    <n v="15416"/>
    <n v="1.0568031704095111"/>
    <n v="1.1275546159267089"/>
  </r>
  <r>
    <x v="268"/>
    <n v="0.32"/>
    <n v="0.33"/>
    <n v="7.0000000000000007E-2"/>
    <n v="0.06"/>
    <n v="0.08"/>
    <n v="0.09"/>
    <n v="0.05"/>
    <n v="1885"/>
    <s v="09.02.–15.02."/>
    <s v="Emnid"/>
    <d v="2017-02-05T00:00:00"/>
    <n v="0.32166666666666671"/>
    <n v="0.315"/>
    <n v="7.166666666666667E-2"/>
    <n v="5.4999999999999993E-2"/>
    <n v="8.666666666666667E-2"/>
    <n v="0.10333333333333333"/>
    <n v="4.6666666666666662E-2"/>
    <n v="12924"/>
    <n v="1.048951048951049"/>
    <n v="1.1131725417439702"/>
  </r>
  <r>
    <x v="269"/>
    <n v="0.33"/>
    <n v="0.32"/>
    <n v="7.0000000000000007E-2"/>
    <n v="0.06"/>
    <n v="0.08"/>
    <n v="0.1"/>
    <n v="0.04"/>
    <n v="1966"/>
    <s v="02.02.–08.02."/>
    <s v="Emnid"/>
    <d v="2017-01-29T00:00:00"/>
    <n v="0.33071428571428579"/>
    <n v="0.29000000000000004"/>
    <n v="7.6428571428571429E-2"/>
    <n v="5.9285714285714282E-2"/>
    <n v="8.7857142857142856E-2"/>
    <n v="0.11285714285714286"/>
    <n v="4.2857142857142858E-2"/>
    <n v="14838"/>
    <n v="1.044776119402985"/>
    <n v="1.1137629276054097"/>
  </r>
  <r>
    <x v="270"/>
    <n v="0.33"/>
    <n v="0.28999999999999998"/>
    <n v="0.08"/>
    <n v="0.06"/>
    <n v="0.08"/>
    <n v="0.11"/>
    <n v="0.05"/>
    <n v="2233"/>
    <s v="26.01.–02.02."/>
    <s v="Emnid"/>
    <d v="2017-01-22T00:00:00"/>
    <n v="0.34666666666666673"/>
    <n v="0.24444444444444446"/>
    <n v="8.6666666666666656E-2"/>
    <n v="6.3333333333333325E-2"/>
    <n v="9.2222222222222205E-2"/>
    <n v="0.1222222222222222"/>
    <n v="4.4444444444444432E-2"/>
    <n v="17291"/>
    <n v="1.0465116279069766"/>
    <n v="1.1207970112079702"/>
  </r>
  <r>
    <x v="271"/>
    <n v="0.37"/>
    <n v="0.23"/>
    <n v="0.1"/>
    <n v="0.06"/>
    <n v="0.1"/>
    <n v="0.11"/>
    <n v="0.03"/>
    <n v="1996"/>
    <s v="19.01.–25.01."/>
    <s v="Emnid"/>
    <d v="2017-01-15T00:00:00"/>
    <n v="0.35625000000000001"/>
    <n v="0.2175"/>
    <n v="9.1249999999999984E-2"/>
    <n v="6.5000000000000002E-2"/>
    <n v="9.812499999999999E-2"/>
    <n v="0.124375"/>
    <n v="4.7500000000000001E-2"/>
    <n v="16301"/>
    <n v="1.0498687664041995"/>
    <n v="1.1267605633802817"/>
  </r>
  <r>
    <x v="272"/>
    <n v="0.36"/>
    <n v="0.21"/>
    <n v="0.09"/>
    <n v="0.06"/>
    <n v="0.11"/>
    <n v="0.12"/>
    <n v="0.05"/>
    <n v="2805"/>
    <s v="12.01.–18.01."/>
    <s v="Emnid"/>
    <d v="2017-01-08T00:00:00"/>
    <n v="0.35583333333333328"/>
    <n v="0.20833333333333334"/>
    <n v="9.2500000000000013E-2"/>
    <n v="6.4166666666666664E-2"/>
    <n v="0.10166666666666667"/>
    <n v="0.12583333333333332"/>
    <n v="5.1666666666666666E-2"/>
    <n v="13772"/>
    <n v="1.0544815465729349"/>
    <n v="1.1310084825636193"/>
  </r>
  <r>
    <x v="273"/>
    <n v="0.37"/>
    <n v="0.21"/>
    <n v="0.1"/>
    <n v="0.06"/>
    <n v="0.1"/>
    <n v="0.12"/>
    <n v="0.04"/>
    <n v="1878"/>
    <s v="06.01.–11.01."/>
    <s v="Emnid"/>
    <d v="2017-01-01T00:00:00"/>
    <n v="0.35714285714285715"/>
    <n v="0.20857142857142857"/>
    <n v="9.7142857142857128E-2"/>
    <n v="5.8571428571428566E-2"/>
    <n v="9.7857142857142851E-2"/>
    <n v="0.13285714285714287"/>
    <n v="4.7857142857142855E-2"/>
    <n v="12872"/>
    <n v="1.0502625656414104"/>
    <n v="1.1191047162270185"/>
  </r>
  <r>
    <x v="274"/>
    <n v="0.38"/>
    <n v="0.22"/>
    <n v="0.1"/>
    <n v="0.05"/>
    <n v="0.09"/>
    <n v="0.12"/>
    <n v="0.04"/>
    <n v="834"/>
    <s v="03.01.–05.01."/>
    <s v="Emnid"/>
    <d v="2016-12-25T00:00:00"/>
    <n v="0.36399999999999999"/>
    <n v="0.20800000000000002"/>
    <n v="9.8000000000000004E-2"/>
    <n v="5.4000000000000006E-2"/>
    <n v="9.5000000000000001E-2"/>
    <n v="0.13200000000000001"/>
    <n v="4.9000000000000002E-2"/>
    <n v="8943"/>
    <n v="1.0515247108307044"/>
    <n v="1.1148272017837235"/>
  </r>
  <r>
    <x v="275"/>
    <n v="0.36"/>
    <n v="0.21"/>
    <n v="0.1"/>
    <n v="0.06"/>
    <n v="0.1"/>
    <n v="0.13"/>
    <n v="0.04"/>
    <n v="2326"/>
    <s v="15.12.–21.12."/>
    <s v="Emnid"/>
    <d v="2016-12-11T00:00:00"/>
    <n v="0.34777777777777774"/>
    <n v="0.21388888888888891"/>
    <n v="0.10277777777777777"/>
    <n v="6.0555555555555557E-2"/>
    <n v="0.10166666666666666"/>
    <n v="0.12444444444444445"/>
    <n v="4.8888888888888885E-2"/>
    <n v="17863"/>
    <n v="1.0514018691588785"/>
    <n v="1.1228945726762321"/>
  </r>
  <r>
    <x v="276"/>
    <n v="0.36"/>
    <n v="0.22"/>
    <n v="0.11"/>
    <n v="0.05"/>
    <n v="0.1"/>
    <n v="0.12"/>
    <n v="0.04"/>
    <n v="2411"/>
    <s v="08.12.–14.12."/>
    <s v="Emnid"/>
    <d v="2016-12-04T00:00:00"/>
    <n v="0.34999999999999992"/>
    <n v="0.21750000000000003"/>
    <n v="0.10625"/>
    <n v="5.4375E-2"/>
    <n v="0.10062499999999999"/>
    <n v="0.12375"/>
    <n v="4.7499999999999994E-2"/>
    <n v="15888"/>
    <n v="1.0498687664041997"/>
    <n v="1.1134307585247045"/>
  </r>
  <r>
    <x v="277"/>
    <n v="0.36"/>
    <n v="0.22"/>
    <n v="0.1"/>
    <n v="0.05"/>
    <n v="0.1"/>
    <n v="0.13"/>
    <n v="0.04"/>
    <n v="2426"/>
    <s v="01.12.–07.12."/>
    <s v="Emnid"/>
    <d v="2016-11-27T00:00:00"/>
    <n v="0.3507142857142857"/>
    <n v="0.22071428571428572"/>
    <n v="0.105"/>
    <n v="5.2142857142857144E-2"/>
    <n v="0.10142857142857142"/>
    <n v="0.12357142857142857"/>
    <n v="4.6428571428571423E-2"/>
    <n v="15769"/>
    <n v="1.0486891385767791"/>
    <n v="1.1093502377179081"/>
  </r>
  <r>
    <x v="278"/>
    <n v="0.37"/>
    <n v="0.22"/>
    <n v="0.11"/>
    <n v="0.05"/>
    <n v="0.1"/>
    <n v="0.12"/>
    <n v="0.03"/>
    <n v="2658"/>
    <s v="24.11.–30.11."/>
    <s v="Emnid"/>
    <d v="2016-11-20T00:00:00"/>
    <n v="0.34833333333333333"/>
    <n v="0.22333333333333336"/>
    <n v="0.10416666666666667"/>
    <n v="5.1666666666666666E-2"/>
    <n v="9.9999999999999992E-2"/>
    <n v="0.1225"/>
    <n v="4.9999999999999996E-2"/>
    <n v="14219"/>
    <n v="1.0526315789473684"/>
    <n v="1.1131725417439704"/>
  </r>
  <r>
    <x v="279"/>
    <n v="0.35"/>
    <n v="0.23"/>
    <n v="0.11"/>
    <n v="0.05"/>
    <n v="0.09"/>
    <n v="0.12"/>
    <n v="0.05"/>
    <n v="2426"/>
    <s v="17.11.–23.11."/>
    <s v="Emnid"/>
    <d v="2016-11-13T00:00:00"/>
    <n v="0.33312499999999995"/>
    <n v="0.229375"/>
    <n v="0.11124999999999999"/>
    <n v="5.8124999999999996E-2"/>
    <n v="9.7499999999999989E-2"/>
    <n v="0.12125"/>
    <n v="4.9374999999999995E-2"/>
    <n v="16810"/>
    <n v="1.051939513477975"/>
    <n v="1.1204481792717087"/>
  </r>
  <r>
    <x v="280"/>
    <n v="0.33"/>
    <n v="0.24"/>
    <n v="0.12"/>
    <n v="0.05"/>
    <n v="0.09"/>
    <n v="0.13"/>
    <n v="0.04"/>
    <n v="2859"/>
    <s v="10.11.–16.11."/>
    <s v="Emnid"/>
    <d v="2016-11-06T00:00:00"/>
    <n v="0.328125"/>
    <n v="0.229375"/>
    <n v="0.11312499999999999"/>
    <n v="6.1249999999999999E-2"/>
    <n v="9.8749999999999991E-2"/>
    <n v="0.120625"/>
    <n v="4.8749999999999995E-2"/>
    <n v="17179"/>
    <n v="1.0512483574244416"/>
    <n v="1.1235955056179776"/>
  </r>
  <r>
    <x v="281"/>
    <n v="0.34"/>
    <n v="0.23"/>
    <n v="0.11"/>
    <n v="0.05"/>
    <n v="0.1"/>
    <n v="0.12"/>
    <n v="0.05"/>
    <n v="2782"/>
    <s v="03.11.–09.11."/>
    <s v="Emnid"/>
    <d v="2016-10-30T00:00:00"/>
    <n v="0.32857142857142863"/>
    <n v="0.22357142857142859"/>
    <n v="0.11142857142857143"/>
    <n v="6.0714285714285721E-2"/>
    <n v="0.10142857142857142"/>
    <n v="0.12214285714285714"/>
    <n v="5.2142857142857144E-2"/>
    <n v="15053"/>
    <n v="1.0550113036925395"/>
    <n v="1.1272141706924315"/>
  </r>
  <r>
    <x v="282"/>
    <n v="0.34"/>
    <n v="0.22"/>
    <n v="0.11"/>
    <n v="0.05"/>
    <n v="0.1"/>
    <n v="0.12"/>
    <n v="0.06"/>
    <n v="1678"/>
    <s v="27.10.–02.11."/>
    <s v="Emnid"/>
    <d v="2016-10-23T00:00:00"/>
    <n v="0.33000000000000007"/>
    <n v="0.22285714285714289"/>
    <n v="0.11214285714285714"/>
    <n v="5.9285714285714289E-2"/>
    <n v="0.10142857142857142"/>
    <n v="0.12428571428571429"/>
    <n v="4.9999999999999996E-2"/>
    <n v="14110"/>
    <n v="1.0526315789473684"/>
    <n v="1.1226944667201282"/>
  </r>
  <r>
    <x v="283"/>
    <n v="0.34"/>
    <n v="0.23"/>
    <n v="0.11"/>
    <n v="0.05"/>
    <n v="0.1"/>
    <n v="0.12"/>
    <n v="0.05"/>
    <n v="1840"/>
    <s v="20.10.–26.10."/>
    <s v="Emnid"/>
    <d v="2016-10-16T00:00:00"/>
    <n v="0.32750000000000001"/>
    <n v="0.22250000000000003"/>
    <n v="0.11437499999999999"/>
    <n v="5.8749999999999997E-2"/>
    <n v="9.9999999999999992E-2"/>
    <n v="0.12875"/>
    <n v="4.8124999999999994E-2"/>
    <n v="15406"/>
    <n v="1.0505581089954037"/>
    <n v="1.119664100769769"/>
  </r>
  <r>
    <x v="284"/>
    <n v="0.33"/>
    <n v="0.23"/>
    <n v="0.11"/>
    <n v="0.05"/>
    <n v="0.1"/>
    <n v="0.13"/>
    <n v="0.05"/>
    <n v="1961"/>
    <s v="13.10.–19.10."/>
    <s v="Emnid"/>
    <d v="2016-10-09T00:00:00"/>
    <n v="0.32250000000000001"/>
    <n v="0.22312499999999999"/>
    <n v="0.11374999999999999"/>
    <n v="6.0624999999999998E-2"/>
    <n v="0.10062499999999999"/>
    <n v="0.13125000000000001"/>
    <n v="4.8124999999999994E-2"/>
    <n v="15935"/>
    <n v="1.0505581089954037"/>
    <n v="1.1220196353436185"/>
  </r>
  <r>
    <x v="285"/>
    <n v="0.32"/>
    <n v="0.24"/>
    <n v="0.11"/>
    <n v="0.06"/>
    <n v="0.09"/>
    <n v="0.13"/>
    <n v="0.05"/>
    <n v="2827"/>
    <s v="06.10.–12.10."/>
    <s v="Emnid"/>
    <d v="2016-10-02T00:00:00"/>
    <n v="0.31928571428571428"/>
    <n v="0.22285714285714284"/>
    <n v="0.11214285714285713"/>
    <n v="6.2142857142857146E-2"/>
    <n v="0.10214285714285713"/>
    <n v="0.13428571428571429"/>
    <n v="4.7142857142857139E-2"/>
    <n v="14837"/>
    <n v="1.0494752623688155"/>
    <n v="1.1226944667201284"/>
  </r>
  <r>
    <x v="286"/>
    <n v="0.32"/>
    <n v="0.23"/>
    <n v="0.12"/>
    <n v="0.06"/>
    <n v="0.1"/>
    <n v="0.12"/>
    <n v="0.05"/>
    <n v="1866"/>
    <s v="29.09.–05.10."/>
    <s v="Emnid"/>
    <d v="2016-09-25T00:00:00"/>
    <n v="0.31857142857142856"/>
    <n v="0.22142857142857145"/>
    <n v="0.10928571428571428"/>
    <n v="6.4285714285714293E-2"/>
    <n v="0.10071428571428571"/>
    <n v="0.13642857142857143"/>
    <n v="4.928571428571428E-2"/>
    <n v="14414"/>
    <n v="1.0518407212622087"/>
    <n v="1.12812248186946"/>
  </r>
  <r>
    <x v="287"/>
    <n v="0.32"/>
    <n v="0.23"/>
    <n v="0.11"/>
    <n v="7.0000000000000007E-2"/>
    <n v="0.1"/>
    <n v="0.12"/>
    <n v="0.05"/>
    <n v="1939"/>
    <s v="22.09.–28.09."/>
    <s v="Emnid"/>
    <d v="2016-09-18T00:00:00"/>
    <n v="0.31937500000000002"/>
    <n v="0.22624999999999998"/>
    <n v="0.10875"/>
    <n v="6.5000000000000002E-2"/>
    <n v="0.09"/>
    <n v="0.14000000000000001"/>
    <n v="5.0624999999999996E-2"/>
    <n v="16289"/>
    <n v="1.053324555628703"/>
    <n v="1.1307420494699645"/>
  </r>
  <r>
    <x v="288"/>
    <n v="0.32"/>
    <n v="0.23"/>
    <n v="0.11"/>
    <n v="0.06"/>
    <n v="0.09"/>
    <n v="0.14000000000000001"/>
    <n v="0.05"/>
    <n v="2798"/>
    <s v="15.09.–21.09."/>
    <s v="Emnid"/>
    <d v="2016-09-11T00:00:00"/>
    <n v="0.31875000000000003"/>
    <n v="0.22812499999999999"/>
    <n v="0.11125"/>
    <n v="6.25E-2"/>
    <n v="8.6250000000000007E-2"/>
    <n v="0.140625"/>
    <n v="5.2499999999999998E-2"/>
    <n v="17112"/>
    <n v="1.0554089709762533"/>
    <n v="1.1299435028248588"/>
  </r>
  <r>
    <x v="289"/>
    <n v="0.32"/>
    <n v="0.24"/>
    <n v="0.11"/>
    <n v="0.05"/>
    <n v="0.09"/>
    <n v="0.14000000000000001"/>
    <n v="0.05"/>
    <n v="2780"/>
    <s v="08.09.–14.09."/>
    <s v="Emnid"/>
    <d v="2016-09-04T00:00:00"/>
    <n v="0.3183333333333333"/>
    <n v="0.22500000000000001"/>
    <n v="0.1125"/>
    <n v="6.25E-2"/>
    <n v="8.9166666666666672E-2"/>
    <n v="0.13666666666666669"/>
    <n v="5.5833333333333339E-2"/>
    <n v="14311"/>
    <n v="1.0591350397175638"/>
    <n v="1.1342155009451793"/>
  </r>
  <r>
    <x v="290"/>
    <n v="0.33"/>
    <n v="0.23"/>
    <n v="0.11"/>
    <n v="0.06"/>
    <n v="0.09"/>
    <n v="0.13"/>
    <n v="0.05"/>
    <n v="2423"/>
    <s v="01.09.–07.09."/>
    <s v="Emnid"/>
    <d v="2016-08-28T00:00:00"/>
    <n v="0.32428571428571429"/>
    <n v="0.22214285714285717"/>
    <n v="0.11428571428571428"/>
    <n v="6.2142857142857146E-2"/>
    <n v="9.1428571428571415E-2"/>
    <n v="0.13214285714285715"/>
    <n v="5.3571428571428568E-2"/>
    <n v="14981"/>
    <n v="1.0566037735849056"/>
    <n v="1.1308562197092082"/>
  </r>
  <r>
    <x v="291"/>
    <n v="0.34"/>
    <n v="0.23"/>
    <n v="0.11"/>
    <n v="0.06"/>
    <n v="0.09"/>
    <n v="0.12"/>
    <n v="0.05"/>
    <n v="1966"/>
    <s v="25.08.–31.08."/>
    <s v="Emnid"/>
    <d v="2016-08-21T00:00:00"/>
    <n v="0.33111111111111113"/>
    <n v="0.22111111111111112"/>
    <n v="0.11611111111111111"/>
    <n v="6.0000000000000005E-2"/>
    <n v="9.4444444444444428E-2"/>
    <n v="0.12277777777777778"/>
    <n v="5.4444444444444441E-2"/>
    <n v="16995"/>
    <n v="1.0575793184488835"/>
    <n v="1.1292346298619824"/>
  </r>
  <r>
    <x v="292"/>
    <n v="0.34"/>
    <n v="0.22"/>
    <n v="0.12"/>
    <n v="0.05"/>
    <n v="0.1"/>
    <n v="0.11"/>
    <n v="0.06"/>
    <n v="1981"/>
    <s v="18.08.–24.08."/>
    <s v="Emnid"/>
    <d v="2016-08-14T00:00:00"/>
    <n v="0.33562500000000001"/>
    <n v="0.21812500000000001"/>
    <n v="0.12"/>
    <n v="0.06"/>
    <n v="9.6249999999999988E-2"/>
    <n v="0.113125"/>
    <n v="5.6874999999999995E-2"/>
    <n v="15914"/>
    <n v="1.060304837640822"/>
    <n v="1.132342533616419"/>
  </r>
  <r>
    <x v="293"/>
    <n v="0.34"/>
    <n v="0.23"/>
    <n v="0.13"/>
    <n v="0.05"/>
    <n v="0.09"/>
    <n v="0.1"/>
    <n v="0.06"/>
    <n v="2358"/>
    <s v="11.08.–17.08."/>
    <s v="Emnid"/>
    <d v="2016-08-07T00:00:00"/>
    <n v="0.33749999999999997"/>
    <n v="0.21416666666666664"/>
    <n v="0.1225"/>
    <n v="5.9166666666666666E-2"/>
    <n v="0.10166666666666667"/>
    <n v="0.10916666666666668"/>
    <n v="5.5833333333333325E-2"/>
    <n v="13814"/>
    <n v="1.0591350397175641"/>
    <n v="1.1299435028248588"/>
  </r>
  <r>
    <x v="294"/>
    <n v="0.34"/>
    <n v="0.22"/>
    <n v="0.12"/>
    <n v="0.06"/>
    <n v="0.1"/>
    <n v="0.11"/>
    <n v="0.05"/>
    <n v="2352"/>
    <s v="04.08.–10.08."/>
    <s v="Emnid"/>
    <d v="2016-07-31T00:00:00"/>
    <n v="0.33714285714285719"/>
    <n v="0.21714285714285714"/>
    <n v="0.1207142857142857"/>
    <n v="5.8571428571428566E-2"/>
    <n v="0.10071428571428571"/>
    <n v="0.11142857142857143"/>
    <n v="5.4285714285714284E-2"/>
    <n v="15708"/>
    <n v="1.0574018126888218"/>
    <n v="1.1272141706924317"/>
  </r>
  <r>
    <x v="295"/>
    <n v="0.34"/>
    <n v="0.22"/>
    <n v="0.12"/>
    <n v="0.06"/>
    <n v="0.1"/>
    <n v="0.11"/>
    <n v="0.05"/>
    <n v="2815"/>
    <s v="28.07.–03.08."/>
    <s v="Emnid"/>
    <d v="2016-07-24T00:00:00"/>
    <n v="0.33714285714285719"/>
    <n v="0.22071428571428572"/>
    <n v="0.12"/>
    <n v="5.8571428571428566E-2"/>
    <n v="9.7857142857142851E-2"/>
    <n v="0.11142857142857142"/>
    <n v="5.4285714285714284E-2"/>
    <n v="16171"/>
    <n v="1.0574018126888216"/>
    <n v="1.1272141706924315"/>
  </r>
  <r>
    <x v="296"/>
    <n v="0.35"/>
    <n v="0.23"/>
    <n v="0.11"/>
    <n v="0.05"/>
    <n v="0.09"/>
    <n v="0.12"/>
    <n v="0.05"/>
    <n v="2815"/>
    <s v="21.07.–27.07."/>
    <s v="Emnid"/>
    <d v="2016-07-17T00:00:00"/>
    <n v="0.34142857142857136"/>
    <n v="0.22142857142857145"/>
    <n v="0.12"/>
    <n v="6.2142857142857152E-2"/>
    <n v="9.9285714285714283E-2"/>
    <n v="0.10357142857142856"/>
    <n v="5.2142857142857144E-2"/>
    <n v="15248"/>
    <n v="1.0550113036925395"/>
    <n v="1.1290322580645162"/>
  </r>
  <r>
    <x v="297"/>
    <n v="0.35"/>
    <n v="0.23"/>
    <n v="0.12"/>
    <n v="0.05"/>
    <n v="0.1"/>
    <n v="0.1"/>
    <n v="0.05"/>
    <n v="1870"/>
    <s v="14.07.–20.07."/>
    <s v="Emnid"/>
    <d v="2016-07-10T00:00:00"/>
    <n v="0.34062499999999996"/>
    <n v="0.2225"/>
    <n v="0.1225"/>
    <n v="6.3125000000000001E-2"/>
    <n v="9.6249999999999988E-2"/>
    <n v="0.10249999999999999"/>
    <n v="5.2499999999999998E-2"/>
    <n v="15423"/>
    <n v="1.0554089709762533"/>
    <n v="1.1307420494699647"/>
  </r>
  <r>
    <x v="298"/>
    <n v="0.35"/>
    <n v="0.24"/>
    <n v="0.12"/>
    <n v="0.05"/>
    <n v="0.09"/>
    <n v="0.1"/>
    <n v="0.05"/>
    <n v="1973"/>
    <s v="07.07.–13.07."/>
    <s v="Emnid"/>
    <d v="2016-07-03T00:00:00"/>
    <n v="0.33624999999999999"/>
    <n v="0.22062499999999999"/>
    <n v="0.12625"/>
    <n v="6.1875000000000006E-2"/>
    <n v="9.375E-2"/>
    <n v="0.11"/>
    <n v="5.1249999999999997E-2"/>
    <n v="14958"/>
    <n v="1.0540184453227932"/>
    <n v="1.1275546159267089"/>
  </r>
  <r>
    <x v="299"/>
    <n v="0.35"/>
    <n v="0.23"/>
    <n v="0.13"/>
    <n v="0.05"/>
    <n v="0.09"/>
    <n v="0.1"/>
    <n v="0.05"/>
    <n v="1402"/>
    <s v="02.07.–06.07."/>
    <s v="Emnid"/>
    <d v="2016-06-26T00:00:00"/>
    <n v="0.32999999999999996"/>
    <n v="0.21571428571428572"/>
    <n v="0.12571428571428572"/>
    <n v="6.4285714285714293E-2"/>
    <n v="9.7142857142857128E-2"/>
    <n v="0.115"/>
    <n v="5.2142857142857144E-2"/>
    <n v="13902"/>
    <n v="1.0550113036925395"/>
    <n v="1.131770412287793"/>
  </r>
  <r>
    <x v="300"/>
    <n v="0.33"/>
    <n v="0.23"/>
    <n v="0.12"/>
    <n v="0.06"/>
    <n v="0.1"/>
    <n v="0.11"/>
    <n v="0.05"/>
    <n v="1936"/>
    <s v="23.06.–29.06."/>
    <s v="Emnid"/>
    <d v="2016-06-19T00:00:00"/>
    <n v="0.32166666666666671"/>
    <n v="0.21333333333333335"/>
    <n v="0.12666666666666668"/>
    <n v="6.5000000000000002E-2"/>
    <n v="9.8333333333333328E-2"/>
    <n v="0.11833333333333333"/>
    <n v="5.6666666666666671E-2"/>
    <n v="12916"/>
    <n v="1.0600706713780916"/>
    <n v="1.1385199240986716"/>
  </r>
  <r>
    <x v="301"/>
    <n v="0.32"/>
    <n v="0.23"/>
    <n v="0.13"/>
    <n v="0.06"/>
    <n v="0.09"/>
    <n v="0.12"/>
    <n v="0.05"/>
    <n v="1905"/>
    <s v="16.06.–22.06."/>
    <s v="Emnid"/>
    <d v="2016-06-12T00:00:00"/>
    <n v="0.32062499999999999"/>
    <n v="0.21062500000000001"/>
    <n v="0.12875"/>
    <n v="6.7500000000000004E-2"/>
    <n v="9.6249999999999988E-2"/>
    <n v="0.123125"/>
    <n v="5.3124999999999999E-2"/>
    <n v="16117"/>
    <n v="1.056105610561056"/>
    <n v="1.1371712864250176"/>
  </r>
  <r>
    <x v="302"/>
    <n v="0.33"/>
    <n v="0.22"/>
    <n v="0.13"/>
    <n v="0.06"/>
    <n v="0.09"/>
    <n v="0.12"/>
    <n v="0.05"/>
    <n v="2744"/>
    <s v="09.06.–15.06."/>
    <s v="Emnid"/>
    <d v="2016-06-05T00:00:00"/>
    <n v="0.323125"/>
    <n v="0.206875"/>
    <n v="0.13"/>
    <n v="7.0000000000000007E-2"/>
    <n v="9.6874999999999989E-2"/>
    <n v="0.121875"/>
    <n v="5.1249999999999997E-2"/>
    <n v="16063"/>
    <n v="1.0540184453227932"/>
    <n v="1.1379800853485065"/>
  </r>
  <r>
    <x v="303"/>
    <n v="0.34"/>
    <n v="0.21"/>
    <n v="0.14000000000000001"/>
    <n v="0.06"/>
    <n v="0.09"/>
    <n v="0.11"/>
    <n v="0.05"/>
    <n v="1838"/>
    <s v="02.06.–08.06."/>
    <s v="Emnid"/>
    <d v="2016-05-29T00:00:00"/>
    <n v="0.32428571428571429"/>
    <n v="0.20571428571428571"/>
    <n v="0.13142857142857142"/>
    <n v="6.7142857142857143E-2"/>
    <n v="9.4285714285714278E-2"/>
    <n v="0.12428571428571429"/>
    <n v="5.2857142857142859E-2"/>
    <n v="14283"/>
    <n v="1.0558069381598791"/>
    <n v="1.1363636363636362"/>
  </r>
  <r>
    <x v="304"/>
    <n v="0.33"/>
    <n v="0.22"/>
    <n v="0.13"/>
    <n v="0.06"/>
    <n v="0.09"/>
    <n v="0.12"/>
    <n v="0.05"/>
    <n v="1851"/>
    <s v="25.05.–01.06."/>
    <s v="Emnid"/>
    <d v="2016-05-22T00:00:00"/>
    <n v="0.32214285714285718"/>
    <n v="0.20500000000000002"/>
    <n v="0.13"/>
    <n v="6.4285714285714293E-2"/>
    <n v="9.2142857142857124E-2"/>
    <n v="0.13285714285714287"/>
    <n v="5.3571428571428568E-2"/>
    <n v="14821"/>
    <n v="1.0566037735849056"/>
    <n v="1.1336032388663968"/>
  </r>
  <r>
    <x v="305"/>
    <n v="0.33"/>
    <n v="0.21"/>
    <n v="0.12"/>
    <n v="0.06"/>
    <n v="0.09"/>
    <n v="0.14000000000000001"/>
    <n v="0.05"/>
    <n v="2881"/>
    <s v="19.05.–24.05."/>
    <s v="Emnid"/>
    <d v="2016-05-15T00:00:00"/>
    <n v="0.32312500000000005"/>
    <n v="0.20375000000000001"/>
    <n v="0.12687500000000002"/>
    <n v="6.8125000000000005E-2"/>
    <n v="9.3124999999999986E-2"/>
    <n v="0.13437499999999999"/>
    <n v="5.0624999999999996E-2"/>
    <n v="15331"/>
    <n v="1.053324555628703"/>
    <n v="1.1347517730496453"/>
  </r>
  <r>
    <x v="306"/>
    <n v="0.32"/>
    <n v="0.22"/>
    <n v="0.12"/>
    <n v="0.06"/>
    <n v="0.09"/>
    <n v="0.13"/>
    <n v="0.06"/>
    <n v="1485"/>
    <s v="13.05.–18.05."/>
    <s v="Emnid"/>
    <d v="2016-05-08T00:00:00"/>
    <n v="0.32437500000000008"/>
    <n v="0.20750000000000002"/>
    <n v="0.12687500000000002"/>
    <n v="7.0625000000000007E-2"/>
    <n v="9.3124999999999986E-2"/>
    <n v="0.13062499999999999"/>
    <n v="4.6874999999999993E-2"/>
    <n v="14394"/>
    <n v="1.0491803278688523"/>
    <n v="1.1331444759206797"/>
  </r>
  <r>
    <x v="307"/>
    <n v="0.33"/>
    <n v="0.23"/>
    <n v="0.13"/>
    <n v="0.05"/>
    <n v="0.09"/>
    <n v="0.13"/>
    <n v="0.04"/>
    <n v="1922"/>
    <s v="06.05.–11.05."/>
    <s v="Emnid"/>
    <d v="2016-05-01T00:00:00"/>
    <n v="0.32642857142857146"/>
    <n v="0.2085714285714286"/>
    <n v="0.12857142857142859"/>
    <n v="7.0000000000000007E-2"/>
    <n v="9.1428571428571428E-2"/>
    <n v="0.12785714285714286"/>
    <n v="4.7142857142857139E-2"/>
    <n v="13850"/>
    <n v="1.0494752623688155"/>
    <n v="1.1326860841423949"/>
  </r>
  <r>
    <x v="308"/>
    <n v="0.32"/>
    <n v="0.22"/>
    <n v="0.12"/>
    <n v="0.06"/>
    <n v="0.09"/>
    <n v="0.14000000000000001"/>
    <n v="0.05"/>
    <n v="1838"/>
    <s v="28.04.–03.05."/>
    <s v="Emnid"/>
    <d v="2016-04-24T00:00:00"/>
    <n v="0.32571428571428573"/>
    <n v="0.2085714285714286"/>
    <n v="0.12857142857142859"/>
    <n v="7.1428571428571425E-2"/>
    <n v="9.1428571428571428E-2"/>
    <n v="0.12571428571428572"/>
    <n v="4.8571428571428564E-2"/>
    <n v="15239"/>
    <n v="1.0510510510510509"/>
    <n v="1.1363636363636362"/>
  </r>
  <r>
    <x v="309"/>
    <n v="0.33"/>
    <n v="0.22"/>
    <n v="0.12"/>
    <n v="0.06"/>
    <n v="0.09"/>
    <n v="0.13"/>
    <n v="0.05"/>
    <n v="2805"/>
    <s v="21.04.–27.04."/>
    <s v="Emnid"/>
    <d v="2016-04-17T00:00:00"/>
    <n v="0.32750000000000001"/>
    <n v="0.21250000000000002"/>
    <n v="0.12625"/>
    <n v="7.1250000000000008E-2"/>
    <n v="9.0624999999999983E-2"/>
    <n v="0.121875"/>
    <n v="4.9999999999999996E-2"/>
    <n v="16667"/>
    <n v="1.0526315789473684"/>
    <n v="1.1379800853485065"/>
  </r>
  <r>
    <x v="310"/>
    <n v="0.33"/>
    <n v="0.22"/>
    <n v="0.13"/>
    <n v="0.06"/>
    <n v="0.09"/>
    <n v="0.12"/>
    <n v="0.05"/>
    <n v="2393"/>
    <s v="14.04.–20.04."/>
    <s v="Emnid"/>
    <d v="2016-04-10T00:00:00"/>
    <n v="0.32937500000000003"/>
    <n v="0.21125000000000002"/>
    <n v="0.12812499999999999"/>
    <n v="7.0625000000000007E-2"/>
    <n v="8.9999999999999983E-2"/>
    <n v="0.11812499999999999"/>
    <n v="5.2499999999999998E-2"/>
    <n v="15750"/>
    <n v="1.0554089709762533"/>
    <n v="1.1404133998574484"/>
  </r>
  <r>
    <x v="311"/>
    <n v="0.33"/>
    <n v="0.22"/>
    <n v="0.13"/>
    <n v="7.0000000000000007E-2"/>
    <n v="0.09"/>
    <n v="0.11"/>
    <n v="0.05"/>
    <n v="1941"/>
    <s v="07.04.–13.04."/>
    <s v="Emnid"/>
    <d v="2016-04-03T00:00:00"/>
    <n v="0.33357142857142857"/>
    <n v="0.2092857142857143"/>
    <n v="0.13142857142857142"/>
    <n v="7.1428571428571425E-2"/>
    <n v="8.4999999999999992E-2"/>
    <n v="0.11785714285714285"/>
    <n v="5.1428571428571435E-2"/>
    <n v="14229"/>
    <n v="1.0542168674698795"/>
    <n v="1.1400651465798044"/>
  </r>
  <r>
    <x v="312"/>
    <n v="0.34"/>
    <n v="0.22"/>
    <n v="0.13"/>
    <n v="7.0000000000000007E-2"/>
    <n v="0.08"/>
    <n v="0.12"/>
    <n v="0.04"/>
    <n v="2240"/>
    <s v="31.03.–06.04."/>
    <s v="Emnid"/>
    <d v="2016-03-27T00:00:00"/>
    <n v="0.33714285714285713"/>
    <n v="0.20857142857142857"/>
    <n v="0.12857142857142859"/>
    <n v="6.7857142857142866E-2"/>
    <n v="8.4285714285714283E-2"/>
    <n v="0.12142857142857143"/>
    <n v="5.2142857142857144E-2"/>
    <n v="13068"/>
    <n v="1.0550113036925395"/>
    <n v="1.1363636363636365"/>
  </r>
  <r>
    <x v="313"/>
    <n v="0.33"/>
    <n v="0.22"/>
    <n v="0.13"/>
    <n v="0.06"/>
    <n v="0.08"/>
    <n v="0.13"/>
    <n v="0.05"/>
    <n v="1405"/>
    <s v="24.03.–30.03."/>
    <s v="Emnid"/>
    <d v="2016-03-20T00:00:00"/>
    <n v="0.33857142857142858"/>
    <n v="0.21142857142857144"/>
    <n v="0.125"/>
    <n v="6.4285714285714293E-2"/>
    <n v="8.9285714285714288E-2"/>
    <n v="0.12285714285714286"/>
    <n v="4.8571428571428578E-2"/>
    <n v="13634"/>
    <n v="1.0510510510510509"/>
    <n v="1.1272141706924315"/>
  </r>
  <r>
    <x v="314"/>
    <n v="0.34"/>
    <n v="0.22"/>
    <n v="0.13"/>
    <n v="0.06"/>
    <n v="0.09"/>
    <n v="0.12"/>
    <n v="0.04"/>
    <n v="2828"/>
    <s v="17.03.–23.03."/>
    <s v="Emnid"/>
    <d v="2016-03-13T00:00:00"/>
    <n v="0.33999999999999997"/>
    <n v="0.22062499999999999"/>
    <n v="0.11499999999999999"/>
    <n v="6.5625000000000003E-2"/>
    <n v="9.3124999999999999E-2"/>
    <n v="0.121875"/>
    <n v="4.3749999999999997E-2"/>
    <n v="16740"/>
    <n v="1.0457516339869282"/>
    <n v="1.1228070175438598"/>
  </r>
  <r>
    <x v="315"/>
    <n v="0.34"/>
    <n v="0.22"/>
    <n v="0.13"/>
    <n v="0.06"/>
    <n v="0.09"/>
    <n v="0.13"/>
    <n v="0.03"/>
    <n v="2424"/>
    <s v="10.03.–16.03."/>
    <s v="Emnid"/>
    <d v="2016-03-06T00:00:00"/>
    <n v="0.34214285714285714"/>
    <n v="0.22928571428571429"/>
    <n v="0.10857142857142857"/>
    <n v="6.2857142857142861E-2"/>
    <n v="9.571428571428571E-2"/>
    <n v="0.11428571428571428"/>
    <n v="4.7142857142857146E-2"/>
    <n v="15241"/>
    <n v="1.0494752623688155"/>
    <n v="1.1235955056179776"/>
  </r>
  <r>
    <x v="316"/>
    <n v="0.36"/>
    <n v="0.24"/>
    <n v="0.11"/>
    <n v="0.05"/>
    <n v="0.09"/>
    <n v="0.11"/>
    <n v="0.04"/>
    <n v="2340"/>
    <s v="03.03.–09.03."/>
    <s v="Emnid"/>
    <d v="2016-02-28T00:00:00"/>
    <n v="0.34571428571428575"/>
    <n v="0.23428571428571426"/>
    <n v="0.10571428571428572"/>
    <n v="5.8571428571428573E-2"/>
    <n v="9.7142857142857128E-2"/>
    <n v="0.10714285714285714"/>
    <n v="5.1428571428571428E-2"/>
    <n v="14736"/>
    <n v="1.0542168674698795"/>
    <n v="1.1235955056179776"/>
  </r>
  <r>
    <x v="317"/>
    <n v="0.35"/>
    <n v="0.24"/>
    <n v="0.1"/>
    <n v="0.05"/>
    <n v="0.1"/>
    <n v="0.11"/>
    <n v="0.05"/>
    <n v="1869"/>
    <s v="25.02.–02.03."/>
    <s v="Emnid"/>
    <d v="2016-02-21T00:00:00"/>
    <n v="0.34875000000000006"/>
    <n v="0.234375"/>
    <n v="0.10312499999999999"/>
    <n v="5.8750000000000004E-2"/>
    <n v="9.6249999999999988E-2"/>
    <n v="0.1075"/>
    <n v="5.1249999999999997E-2"/>
    <n v="15393"/>
    <n v="1.054018445322793"/>
    <n v="1.1235955056179774"/>
  </r>
  <r>
    <x v="318"/>
    <n v="0.36"/>
    <n v="0.24"/>
    <n v="0.1"/>
    <n v="0.05"/>
    <n v="0.09"/>
    <n v="0.11"/>
    <n v="0.05"/>
    <n v="1978"/>
    <s v="18.02.–24.02."/>
    <s v="Emnid"/>
    <d v="2016-02-14T00:00:00"/>
    <n v="0.34562500000000007"/>
    <n v="0.23375000000000001"/>
    <n v="0.104375"/>
    <n v="5.9375000000000004E-2"/>
    <n v="9.5624999999999988E-2"/>
    <n v="0.10937499999999999"/>
    <n v="5.1874999999999998E-2"/>
    <n v="15954"/>
    <n v="1.054713249835201"/>
    <n v="1.1251758087201125"/>
  </r>
  <r>
    <x v="319"/>
    <n v="0.35"/>
    <n v="0.24"/>
    <n v="0.1"/>
    <n v="0.04"/>
    <n v="0.1"/>
    <n v="0.12"/>
    <n v="0.05"/>
    <n v="2409"/>
    <s v="11.02.–17.02."/>
    <s v="Emnid"/>
    <d v="2016-02-07T00:00:00"/>
    <n v="0.34214285714285719"/>
    <n v="0.23357142857142857"/>
    <n v="0.10285714285714286"/>
    <n v="5.7142857142857148E-2"/>
    <n v="9.7142857142857128E-2"/>
    <n v="0.11142857142857142"/>
    <n v="5.5714285714285716E-2"/>
    <n v="15089"/>
    <n v="1.059001512859304"/>
    <n v="1.1272141706924317"/>
  </r>
  <r>
    <x v="320"/>
    <n v="0.35"/>
    <n v="0.24"/>
    <n v="0.09"/>
    <n v="0.05"/>
    <n v="0.09"/>
    <n v="0.12"/>
    <n v="0.06"/>
    <n v="2090"/>
    <s v="04.02.–10.02."/>
    <s v="Emnid"/>
    <d v="2016-01-31T00:00:00"/>
    <n v="0.34642857142857147"/>
    <n v="0.23571428571428571"/>
    <n v="9.857142857142856E-2"/>
    <n v="5.1428571428571428E-2"/>
    <n v="9.4999999999999987E-2"/>
    <n v="0.11499999999999999"/>
    <n v="5.785714285714285E-2"/>
    <n v="14962"/>
    <n v="1.0614101592115239"/>
    <n v="1.1226944667201284"/>
  </r>
  <r>
    <x v="321"/>
    <n v="0.35"/>
    <n v="0.24"/>
    <n v="0.09"/>
    <n v="0.04"/>
    <n v="0.1"/>
    <n v="0.12"/>
    <n v="0.06"/>
    <n v="2306"/>
    <s v="28.01.–03.02."/>
    <s v="Emnid"/>
    <d v="2016-01-24T00:00:00"/>
    <n v="0.34562500000000002"/>
    <n v="0.23874999999999999"/>
    <n v="9.6249999999999988E-2"/>
    <n v="5.3124999999999999E-2"/>
    <n v="9.5624999999999988E-2"/>
    <n v="0.11437499999999999"/>
    <n v="5.6249999999999994E-2"/>
    <n v="15939"/>
    <n v="1.0596026490066226"/>
    <n v="1.1228070175438598"/>
  </r>
  <r>
    <x v="322"/>
    <n v="0.34"/>
    <n v="0.24"/>
    <n v="0.09"/>
    <n v="0.05"/>
    <n v="0.1"/>
    <n v="0.12"/>
    <n v="0.06"/>
    <n v="1638"/>
    <s v="21.01.–27.01."/>
    <s v="Emnid"/>
    <d v="2016-01-17T00:00:00"/>
    <n v="0.34714285714285714"/>
    <n v="0.23785714285714285"/>
    <n v="9.4999999999999987E-2"/>
    <n v="5.5714285714285716E-2"/>
    <n v="9.4999999999999987E-2"/>
    <n v="0.11071428571428572"/>
    <n v="5.8571428571428566E-2"/>
    <n v="14048"/>
    <n v="1.062215477996965"/>
    <n v="1.1290322580645162"/>
  </r>
  <r>
    <x v="323"/>
    <n v="0.36"/>
    <n v="0.25"/>
    <n v="0.09"/>
    <n v="0.05"/>
    <n v="0.09"/>
    <n v="0.1"/>
    <n v="0.06"/>
    <n v="1875"/>
    <s v="14.01.–20.01."/>
    <s v="Emnid"/>
    <d v="2016-01-10T00:00:00"/>
    <n v="0.36214285714285716"/>
    <n v="0.23428571428571429"/>
    <n v="9.7857142857142851E-2"/>
    <n v="5.2142857142857151E-2"/>
    <n v="9.285714285714286E-2"/>
    <n v="0.10285714285714286"/>
    <n v="5.785714285714285E-2"/>
    <n v="14012"/>
    <n v="1.0614101592115239"/>
    <n v="1.1235955056179776"/>
  </r>
  <r>
    <x v="324"/>
    <n v="0.38"/>
    <n v="0.24"/>
    <n v="0.1"/>
    <n v="0.05"/>
    <n v="0.09"/>
    <n v="0.09"/>
    <n v="0.05"/>
    <n v="2016"/>
    <s v="07.01.–13.01."/>
    <s v="Emnid"/>
    <d v="2016-01-03T00:00:00"/>
    <n v="0.375"/>
    <n v="0.23250000000000001"/>
    <n v="0.10124999999999999"/>
    <n v="4.7500000000000001E-2"/>
    <n v="9.375E-2"/>
    <n v="9.2499999999999999E-2"/>
    <n v="5.7500000000000002E-2"/>
    <n v="13554"/>
    <n v="1.1173184357541899"/>
    <n v="1.1799410029498525"/>
  </r>
  <r>
    <x v="325"/>
    <n v="0.39"/>
    <n v="0.23"/>
    <n v="0.1"/>
    <n v="0.04"/>
    <n v="0.1"/>
    <n v="0.08"/>
    <n v="0.06"/>
    <n v="940"/>
    <s v="05.01.–06.01."/>
    <s v="Emnid"/>
    <d v="2015-12-27T00:00:00"/>
    <n v="0.38"/>
    <n v="0.23100000000000001"/>
    <n v="0.10200000000000001"/>
    <n v="4.6000000000000006E-2"/>
    <n v="9.6000000000000016E-2"/>
    <n v="8.4999999999999992E-2"/>
    <n v="0.06"/>
    <n v="7470"/>
    <n v="1.1185682326621924"/>
    <n v="1.1792452830188682"/>
  </r>
  <r>
    <x v="326"/>
    <n v="0.39"/>
    <n v="0.24"/>
    <n v="0.09"/>
    <n v="0.04"/>
    <n v="0.1"/>
    <n v="0.09"/>
    <n v="0.05"/>
    <n v="1832"/>
    <s v="17.12.–22.12."/>
    <s v="Emnid"/>
    <d v="2015-12-13T00:00:00"/>
    <n v="0.37687500000000002"/>
    <n v="0.24187500000000001"/>
    <n v="9.6249999999999988E-2"/>
    <n v="4.6875E-2"/>
    <n v="9.4374999999999987E-2"/>
    <n v="8.8124999999999995E-2"/>
    <n v="5.5625000000000001E-2"/>
    <n v="16233"/>
    <n v="1.1142061281337048"/>
    <n v="1.1756061719324027"/>
  </r>
  <r>
    <x v="327"/>
    <n v="0.38"/>
    <n v="0.25"/>
    <n v="0.09"/>
    <n v="0.05"/>
    <n v="0.09"/>
    <n v="0.08"/>
    <n v="0.06"/>
    <n v="2821"/>
    <s v="10.12.–16.12."/>
    <s v="Emnid"/>
    <d v="2015-12-06T00:00:00"/>
    <n v="0.3725"/>
    <n v="0.245"/>
    <n v="9.6249999999999988E-2"/>
    <n v="4.6875E-2"/>
    <n v="9.1249999999999984E-2"/>
    <n v="8.7499999999999994E-2"/>
    <n v="6.0624999999999998E-2"/>
    <n v="16670"/>
    <n v="1.1204481792717089"/>
    <n v="1.182557280118256"/>
  </r>
  <r>
    <x v="328"/>
    <n v="0.37"/>
    <n v="0.26"/>
    <n v="0.09"/>
    <n v="0.04"/>
    <n v="0.1"/>
    <n v="0.08"/>
    <n v="0.06"/>
    <n v="2321"/>
    <s v="03.12.–09.12."/>
    <s v="Emnid"/>
    <d v="2015-11-29T00:00:00"/>
    <n v="0.36785714285714288"/>
    <n v="0.24428571428571427"/>
    <n v="9.857142857142856E-2"/>
    <n v="4.642857142857143E-2"/>
    <n v="9.285714285714286E-2"/>
    <n v="8.6428571428571424E-2"/>
    <n v="6.357142857142857E-2"/>
    <n v="15211"/>
    <n v="1.1235955056179776"/>
    <n v="1.1854360711261644"/>
  </r>
  <r>
    <x v="329"/>
    <n v="0.37"/>
    <n v="0.25"/>
    <n v="0.1"/>
    <n v="0.04"/>
    <n v="0.1"/>
    <n v="0.08"/>
    <n v="0.06"/>
    <n v="2352"/>
    <s v="26.11.–02.12."/>
    <s v="Emnid"/>
    <d v="2015-11-22T00:00:00"/>
    <n v="0.37"/>
    <n v="0.24214285714285713"/>
    <n v="9.9285714285714283E-2"/>
    <n v="4.7857142857142862E-2"/>
    <n v="9.4285714285714292E-2"/>
    <n v="8.4999999999999992E-2"/>
    <n v="6.142857142857143E-2"/>
    <n v="15255"/>
    <n v="1.1226944667201284"/>
    <n v="1.1864406779661016"/>
  </r>
  <r>
    <x v="330"/>
    <n v="0.38"/>
    <n v="0.25"/>
    <n v="0.1"/>
    <n v="0.04"/>
    <n v="0.1"/>
    <n v="0.08"/>
    <n v="0.05"/>
    <n v="2356"/>
    <s v="19.11.–25.11."/>
    <s v="Emnid"/>
    <d v="2015-11-15T00:00:00"/>
    <n v="0.36749999999999999"/>
    <n v="0.24687500000000001"/>
    <n v="9.6874999999999989E-2"/>
    <n v="5.0624999999999996E-2"/>
    <n v="9.3749999999999986E-2"/>
    <n v="8.3125000000000004E-2"/>
    <n v="6.1250000000000006E-2"/>
    <n v="17062"/>
    <n v="1.0652463382157125"/>
    <n v="1.1259676284306828"/>
  </r>
  <r>
    <x v="331"/>
    <n v="0.37"/>
    <n v="0.26"/>
    <n v="0.09"/>
    <n v="0.05"/>
    <n v="0.09"/>
    <n v="7.0000000000000007E-2"/>
    <n v="7.0000000000000007E-2"/>
    <n v="2319"/>
    <s v="12.11.–18.11."/>
    <s v="Emnid"/>
    <d v="2015-11-08T00:00:00"/>
    <n v="0.364375"/>
    <n v="0.24937499999999999"/>
    <n v="9.812499999999999E-2"/>
    <n v="5.1874999999999998E-2"/>
    <n v="9.1874999999999998E-2"/>
    <n v="8.3125000000000004E-2"/>
    <n v="6.1249999999999999E-2"/>
    <n v="17111"/>
    <n v="1.0652463382157122"/>
    <n v="1.1275546159267089"/>
  </r>
  <r>
    <x v="332"/>
    <n v="0.37"/>
    <n v="0.25"/>
    <n v="0.1"/>
    <n v="0.05"/>
    <n v="0.09"/>
    <n v="0.08"/>
    <n v="0.06"/>
    <n v="2412"/>
    <s v="05.11.–11.11."/>
    <s v="Emnid"/>
    <d v="2015-11-01T00:00:00"/>
    <n v="0.3621428571428571"/>
    <n v="0.24642857142857144"/>
    <n v="0.10285714285714286"/>
    <n v="5.0714285714285712E-2"/>
    <n v="9.2857142857142846E-2"/>
    <n v="8.142857142857142E-2"/>
    <n v="6.357142857142857E-2"/>
    <n v="15554"/>
    <n v="1.0678871090770405"/>
    <n v="1.1290322580645162"/>
  </r>
  <r>
    <x v="333"/>
    <n v="0.36"/>
    <n v="0.26"/>
    <n v="0.1"/>
    <n v="0.04"/>
    <n v="0.09"/>
    <n v="0.09"/>
    <n v="0.06"/>
    <n v="2442"/>
    <s v="29.10.–04.11."/>
    <s v="Emnid"/>
    <d v="2015-10-25T00:00:00"/>
    <n v="0.35928571428571432"/>
    <n v="0.24571428571428575"/>
    <n v="0.10571428571428572"/>
    <n v="4.9999999999999996E-2"/>
    <n v="9.3571428571428555E-2"/>
    <n v="7.7857142857142861E-2"/>
    <n v="6.7857142857142866E-2"/>
    <n v="15188"/>
    <n v="1.0727969348659003"/>
    <n v="1.1336032388663966"/>
  </r>
  <r>
    <x v="334"/>
    <n v="0.36"/>
    <n v="0.25"/>
    <n v="0.1"/>
    <n v="0.05"/>
    <n v="0.1"/>
    <n v="0.08"/>
    <n v="0.06"/>
    <n v="1869"/>
    <s v="22.10.–28.10."/>
    <s v="Emnid"/>
    <d v="2015-10-18T00:00:00"/>
    <n v="0.36749999999999999"/>
    <n v="0.24812499999999998"/>
    <n v="0.10375"/>
    <n v="4.9999999999999996E-2"/>
    <n v="9.4999999999999987E-2"/>
    <n v="7.3749999999999996E-2"/>
    <n v="6.1874999999999999E-2"/>
    <n v="15953"/>
    <n v="1.0659560293137909"/>
    <n v="1.1259676284306828"/>
  </r>
  <r>
    <x v="335"/>
    <n v="0.36"/>
    <n v="0.26"/>
    <n v="0.1"/>
    <n v="0.05"/>
    <n v="0.1"/>
    <n v="7.0000000000000007E-2"/>
    <n v="0.06"/>
    <n v="2312"/>
    <s v="15.10.–21.10."/>
    <s v="Emnid"/>
    <d v="2015-10-11T00:00:00"/>
    <n v="0.37499999999999994"/>
    <n v="0.25062499999999999"/>
    <n v="9.9999999999999992E-2"/>
    <n v="4.9375000000000002E-2"/>
    <n v="9.4374999999999987E-2"/>
    <n v="7.1250000000000008E-2"/>
    <n v="5.9374999999999997E-2"/>
    <n v="15575"/>
    <n v="1.1220196353436187"/>
    <n v="1.1878247958426134"/>
  </r>
  <r>
    <x v="336"/>
    <n v="0.37"/>
    <n v="0.26"/>
    <n v="0.09"/>
    <n v="0.05"/>
    <n v="0.1"/>
    <n v="7.0000000000000007E-2"/>
    <n v="0.06"/>
    <n v="1496"/>
    <s v="08.10.–14.10."/>
    <s v="Emnid"/>
    <d v="2015-10-04T00:00:00"/>
    <n v="0.38166666666666665"/>
    <n v="0.24916666666666665"/>
    <n v="9.4166666666666662E-2"/>
    <n v="4.9999999999999996E-2"/>
    <n v="9.4999999999999987E-2"/>
    <n v="6.5833333333333341E-2"/>
    <n v="6.4166666666666664E-2"/>
    <n v="12747"/>
    <n v="1.068566340160285"/>
    <n v="1.1288805268109126"/>
  </r>
  <r>
    <x v="337"/>
    <n v="0.38"/>
    <n v="0.25"/>
    <n v="0.09"/>
    <n v="0.05"/>
    <n v="0.1"/>
    <n v="0.06"/>
    <n v="7.0000000000000007E-2"/>
    <n v="1871"/>
    <s v="01.10.–07.10."/>
    <s v="Emnid"/>
    <d v="2015-09-27T00:00:00"/>
    <n v="0.39214285714285718"/>
    <n v="0.24357142857142858"/>
    <n v="9.571428571428571E-2"/>
    <n v="4.7142857142857139E-2"/>
    <n v="9.7857142857142851E-2"/>
    <n v="5.8571428571428566E-2"/>
    <n v="6.5000000000000002E-2"/>
    <n v="15096"/>
    <n v="1.1263073209975862"/>
    <n v="1.1894647408666099"/>
  </r>
  <r>
    <x v="338"/>
    <n v="0.4"/>
    <n v="0.25"/>
    <n v="0.09"/>
    <n v="0.04"/>
    <n v="0.1"/>
    <n v="0.05"/>
    <n v="7.0000000000000007E-2"/>
    <n v="2329"/>
    <s v="24.09.–30.09."/>
    <s v="Emnid"/>
    <d v="2015-09-20T00:00:00"/>
    <n v="0.39714285714285713"/>
    <n v="0.24285714285714288"/>
    <n v="9.857142857142856E-2"/>
    <n v="4.4285714285714275E-2"/>
    <n v="9.9285714285714283E-2"/>
    <n v="5.4285714285714284E-2"/>
    <n v="6.357142857142857E-2"/>
    <n v="15181"/>
    <n v="1.1208967173738991"/>
    <n v="1.1794439764111204"/>
  </r>
  <r>
    <x v="339"/>
    <n v="0.4"/>
    <n v="0.25"/>
    <n v="0.1"/>
    <n v="0.04"/>
    <n v="0.1"/>
    <n v="0.06"/>
    <n v="0.05"/>
    <n v="1956"/>
    <s v="17.09.–23.09."/>
    <s v="Emnid"/>
    <d v="2015-09-13T00:00:00"/>
    <n v="0.40357142857142858"/>
    <n v="0.2442857142857143"/>
    <n v="9.857142857142856E-2"/>
    <n v="4.5714285714285714E-2"/>
    <n v="9.571428571428571E-2"/>
    <n v="4.8571428571428578E-2"/>
    <n v="6.3571428571428584E-2"/>
    <n v="14599"/>
    <n v="1.1874469889737065"/>
    <n v="1.2556053811659191"/>
  </r>
  <r>
    <x v="340"/>
    <n v="0.4"/>
    <n v="0.24"/>
    <n v="0.1"/>
    <n v="0.05"/>
    <n v="0.09"/>
    <n v="0.05"/>
    <n v="7.0000000000000007E-2"/>
    <n v="1882"/>
    <s v="10.09.–16.09."/>
    <s v="Emnid"/>
    <d v="2015-09-06T00:00:00"/>
    <n v="0.41062499999999996"/>
    <n v="0.24437500000000001"/>
    <n v="0.10249999999999999"/>
    <n v="4.3749999999999997E-2"/>
    <n v="9.4374999999999987E-2"/>
    <n v="4.3750000000000004E-2"/>
    <n v="6.0625000000000005E-2"/>
    <n v="15962"/>
    <n v="1.173881144534116"/>
    <n v="1.2374323279195667"/>
  </r>
  <r>
    <x v="341"/>
    <n v="0.41"/>
    <n v="0.25"/>
    <n v="0.11"/>
    <n v="0.04"/>
    <n v="0.1"/>
    <n v="0.04"/>
    <n v="0.05"/>
    <n v="2332"/>
    <s v="03.09.–09.09."/>
    <s v="Emnid"/>
    <d v="2015-08-30T00:00:00"/>
    <n v="0.41249999999999998"/>
    <n v="0.24187500000000001"/>
    <n v="0.108125"/>
    <n v="4.1249999999999995E-2"/>
    <n v="9.6249999999999988E-2"/>
    <n v="4.0625000000000001E-2"/>
    <n v="5.9374999999999997E-2"/>
    <n v="16981"/>
    <n v="1.1644832605531297"/>
    <n v="1.2232415902140674"/>
  </r>
  <r>
    <x v="342"/>
    <n v="0.41"/>
    <n v="0.24"/>
    <n v="0.11"/>
    <n v="0.04"/>
    <n v="0.1"/>
    <n v="0.04"/>
    <n v="0.06"/>
    <n v="2800"/>
    <s v="27.08.–02.09."/>
    <s v="Emnid"/>
    <d v="2015-08-23T00:00:00"/>
    <n v="0.41214285714285709"/>
    <n v="0.2371428571428571"/>
    <n v="0.10642857142857143"/>
    <n v="4.1428571428571426E-2"/>
    <n v="9.857142857142856E-2"/>
    <n v="3.8571428571428576E-2"/>
    <n v="6.5714285714285711E-2"/>
    <n v="15954"/>
    <n v="1.1705685618729098"/>
    <n v="1.2302284710017577"/>
  </r>
  <r>
    <x v="343"/>
    <n v="0.41"/>
    <n v="0.24"/>
    <n v="0.1"/>
    <n v="0.04"/>
    <n v="0.1"/>
    <n v="0.04"/>
    <n v="7.0000000000000007E-2"/>
    <n v="2311"/>
    <s v="20.08.–26.08."/>
    <s v="Emnid"/>
    <d v="2015-08-16T00:00:00"/>
    <n v="0.41812500000000002"/>
    <n v="0.24"/>
    <n v="0.10249999999999999"/>
    <n v="4.2499999999999996E-2"/>
    <n v="9.812499999999999E-2"/>
    <n v="3.6249999999999998E-2"/>
    <n v="6.25E-2"/>
    <n v="17805"/>
    <n v="1.1644832605531295"/>
    <n v="1.2251148545176107"/>
  </r>
  <r>
    <x v="344"/>
    <n v="0.42"/>
    <n v="0.24"/>
    <n v="0.1"/>
    <n v="0.04"/>
    <n v="0.1"/>
    <n v="0.04"/>
    <n v="0.06"/>
    <n v="2311"/>
    <s v="13.08.–19.08."/>
    <s v="Emnid"/>
    <d v="2015-08-09T00:00:00"/>
    <n v="0.42249999999999999"/>
    <n v="0.239375"/>
    <n v="0.10375"/>
    <n v="4.4374999999999998E-2"/>
    <n v="9.3749999999999986E-2"/>
    <n v="3.5625000000000004E-2"/>
    <n v="6.0625000000000005E-2"/>
    <n v="16519"/>
    <n v="1.1636363636363636"/>
    <n v="1.2269938650306749"/>
  </r>
  <r>
    <x v="345"/>
    <n v="0.43"/>
    <n v="0.24"/>
    <n v="0.11"/>
    <n v="0.04"/>
    <n v="0.1"/>
    <n v="0.03"/>
    <n v="0.05"/>
    <n v="2436"/>
    <s v="06.08.–12.08."/>
    <s v="Emnid"/>
    <d v="2015-08-03T00:00:00"/>
    <n v="0.42499999999999999"/>
    <n v="0.23785714285714285"/>
    <n v="0.10357142857142856"/>
    <n v="4.3571428571428573E-2"/>
    <n v="9.3571428571428555E-2"/>
    <n v="3.4285714285714287E-2"/>
    <n v="6.2142857142857146E-2"/>
    <n v="14655"/>
    <n v="1.1627906976744187"/>
    <n v="1.2248468941382329"/>
  </r>
  <r>
    <x v="346"/>
    <n v="0.43"/>
    <n v="0.24"/>
    <n v="0.1"/>
    <n v="0.04"/>
    <n v="0.1"/>
    <n v="0.04"/>
    <n v="0.05"/>
    <n v="1858"/>
    <s v="30.07.–05.08."/>
    <s v="Emnid"/>
    <d v="2015-07-26T00:00:00"/>
    <n v="0.42214285714285715"/>
    <n v="0.24142857142857141"/>
    <n v="0.10071428571428571"/>
    <n v="4.2857142857142858E-2"/>
    <n v="9.4285714285714278E-2"/>
    <n v="3.2857142857142856E-2"/>
    <n v="6.5714285714285711E-2"/>
    <n v="14557"/>
    <n v="1.1647254575707153"/>
    <n v="1.2259194395796846"/>
  </r>
  <r>
    <x v="347"/>
    <n v="0.43"/>
    <n v="0.24"/>
    <n v="0.1"/>
    <n v="0.04"/>
    <n v="0.09"/>
    <n v="0.03"/>
    <n v="7.0000000000000007E-2"/>
    <n v="1860"/>
    <s v="23.07.–29.07."/>
    <s v="Emnid"/>
    <d v="2015-07-19T00:00:00"/>
    <n v="0.42071428571428571"/>
    <n v="0.24214285714285713"/>
    <n v="9.9999999999999992E-2"/>
    <n v="4.2857142857142851E-2"/>
    <n v="9.571428571428571E-2"/>
    <n v="3.2857142857142856E-2"/>
    <n v="6.357142857142857E-2"/>
    <n v="14191"/>
    <n v="1.1647254575707155"/>
    <n v="1.2259194395796849"/>
  </r>
  <r>
    <x v="348"/>
    <n v="0.43"/>
    <n v="0.24"/>
    <n v="0.1"/>
    <n v="0.04"/>
    <n v="0.1"/>
    <n v="0.03"/>
    <n v="0.06"/>
    <n v="1471"/>
    <s v="16.07.–22.07."/>
    <s v="Emnid"/>
    <d v="2015-07-12T00:00:00"/>
    <n v="0.41833333333333328"/>
    <n v="0.24666666666666665"/>
    <n v="0.10222222222222221"/>
    <n v="4.4999999999999998E-2"/>
    <n v="9.6111111111111092E-2"/>
    <n v="3.6111111111111122E-2"/>
    <n v="5.3888888888888889E-2"/>
    <n v="16853"/>
    <n v="1.1583011583011584"/>
    <n v="1.2219959266802445"/>
  </r>
  <r>
    <x v="349"/>
    <n v="0.43"/>
    <n v="0.25"/>
    <n v="0.11"/>
    <n v="0.04"/>
    <n v="0.09"/>
    <n v="0.04"/>
    <n v="0.04"/>
    <n v="1942"/>
    <s v="09.07.–15.07."/>
    <s v="Emnid"/>
    <d v="2015-07-05T00:00:00"/>
    <n v="0.419375"/>
    <n v="0.24500000000000002"/>
    <n v="0.104375"/>
    <n v="4.5624999999999999E-2"/>
    <n v="9.4999999999999987E-2"/>
    <n v="3.8124999999999999E-2"/>
    <n v="5.1249999999999997E-2"/>
    <n v="15385"/>
    <n v="1.1577424023154848"/>
    <n v="1.2223071046600458"/>
  </r>
  <r>
    <x v="350"/>
    <n v="0.42"/>
    <n v="0.26"/>
    <n v="0.1"/>
    <n v="0.04"/>
    <n v="0.1"/>
    <n v="0.03"/>
    <n v="0.05"/>
    <n v="1842"/>
    <s v="02.07.–08.07."/>
    <s v="Emnid"/>
    <d v="2015-06-29T00:00:00"/>
    <n v="0.4121428571428572"/>
    <n v="0.24214285714285713"/>
    <n v="0.10357142857142856"/>
    <n v="4.5714285714285707E-2"/>
    <n v="9.7857142857142851E-2"/>
    <n v="4.2142857142857142E-2"/>
    <n v="5.2142857142857144E-2"/>
    <n v="14973"/>
    <n v="1.1686143572621035"/>
    <n v="1.2345679012345678"/>
  </r>
  <r>
    <x v="351"/>
    <n v="0.4"/>
    <n v="0.24"/>
    <n v="0.11"/>
    <n v="0.04"/>
    <n v="0.1"/>
    <n v="0.05"/>
    <n v="0.06"/>
    <n v="2247"/>
    <s v="25.06.–01.07."/>
    <s v="Emnid"/>
    <d v="2015-06-21T00:00:00"/>
    <n v="0.40499999999999997"/>
    <n v="0.24071428571428571"/>
    <n v="0.10214285714285713"/>
    <n v="4.5714285714285707E-2"/>
    <n v="9.857142857142856E-2"/>
    <n v="4.5714285714285714E-2"/>
    <n v="5.9285714285714282E-2"/>
    <n v="15866"/>
    <n v="1.1814345991561184"/>
    <n v="1.2488849241748441"/>
  </r>
  <r>
    <x v="352"/>
    <n v="0.41"/>
    <n v="0.24"/>
    <n v="0.1"/>
    <n v="0.04"/>
    <n v="0.1"/>
    <n v="0.05"/>
    <n v="0.06"/>
    <n v="2746"/>
    <s v="18.06.–24.06."/>
    <s v="Emnid"/>
    <d v="2015-06-14T00:00:00"/>
    <n v="0.40687499999999999"/>
    <n v="0.24374999999999999"/>
    <n v="0.10062499999999999"/>
    <n v="4.6874999999999993E-2"/>
    <n v="9.5624999999999988E-2"/>
    <n v="4.6249999999999999E-2"/>
    <n v="0.06"/>
    <n v="17222"/>
    <n v="1.1808118081180812"/>
    <n v="1.25"/>
  </r>
  <r>
    <x v="353"/>
    <n v="0.4"/>
    <n v="0.25"/>
    <n v="0.1"/>
    <n v="0.05"/>
    <n v="0.09"/>
    <n v="0.05"/>
    <n v="0.06"/>
    <n v="2716"/>
    <s v="11.06.–17.06."/>
    <s v="Emnid"/>
    <d v="2015-06-07T00:00:00"/>
    <n v="0.40562499999999996"/>
    <n v="0.245"/>
    <n v="0.10062499999999999"/>
    <n v="5.0624999999999996E-2"/>
    <n v="9.3749999999999986E-2"/>
    <n v="4.6875E-2"/>
    <n v="5.7499999999999996E-2"/>
    <n v="16766"/>
    <n v="1.1165387299371947"/>
    <n v="1.1834319526627219"/>
  </r>
  <r>
    <x v="354"/>
    <n v="0.4"/>
    <n v="0.25"/>
    <n v="0.1"/>
    <n v="0.05"/>
    <n v="0.09"/>
    <n v="0.05"/>
    <n v="0.06"/>
    <n v="2277"/>
    <s v="03.06.–10.06."/>
    <s v="Emnid"/>
    <d v="2015-05-31T00:00:00"/>
    <n v="0.40285714285714286"/>
    <n v="0.24428571428571427"/>
    <n v="9.9999999999999992E-2"/>
    <n v="5.4285714285714284E-2"/>
    <n v="9.3571428571428555E-2"/>
    <n v="4.8571428571428564E-2"/>
    <n v="5.6428571428571425E-2"/>
    <n v="14610"/>
    <n v="1.1173184357541901"/>
    <n v="1.1894647408666101"/>
  </r>
  <r>
    <x v="355"/>
    <n v="0.4"/>
    <n v="0.25"/>
    <n v="0.1"/>
    <n v="0.05"/>
    <n v="0.1"/>
    <n v="0.05"/>
    <n v="0.05"/>
    <n v="1467"/>
    <s v="28.05.–02.06."/>
    <s v="Emnid"/>
    <d v="2015-05-24T00:00:00"/>
    <n v="0.40142857142857152"/>
    <n v="0.24357142857142858"/>
    <n v="0.10071428571428571"/>
    <n v="5.7142857142857141E-2"/>
    <n v="9.2857142857142846E-2"/>
    <n v="4.9285714285714287E-2"/>
    <n v="5.5E-2"/>
    <n v="14122"/>
    <n v="1.1164274322169057"/>
    <n v="1.1925042589437818"/>
  </r>
  <r>
    <x v="356"/>
    <n v="0.4"/>
    <n v="0.25"/>
    <n v="0.1"/>
    <n v="0.06"/>
    <n v="0.09"/>
    <n v="0.05"/>
    <n v="0.05"/>
    <n v="1816"/>
    <s v="21.05.–27.05."/>
    <s v="Emnid"/>
    <d v="2015-05-17T00:00:00"/>
    <n v="0.40375000000000005"/>
    <n v="0.24500000000000002"/>
    <n v="9.8749999999999991E-2"/>
    <n v="5.4375E-2"/>
    <n v="9.1249999999999984E-2"/>
    <n v="0.05"/>
    <n v="5.6875000000000002E-2"/>
    <n v="15423"/>
    <n v="1.0603048376408217"/>
    <n v="1.1251758087201125"/>
  </r>
  <r>
    <x v="357"/>
    <n v="0.4"/>
    <n v="0.26"/>
    <n v="0.09"/>
    <n v="0.05"/>
    <n v="0.09"/>
    <n v="0.05"/>
    <n v="0.06"/>
    <n v="2302"/>
    <s v="15.05.–20.05."/>
    <s v="Emnid"/>
    <d v="2015-05-10T00:00:00"/>
    <n v="0.40687499999999999"/>
    <n v="0.245"/>
    <n v="9.9374999999999991E-2"/>
    <n v="4.5624999999999999E-2"/>
    <n v="9.1249999999999984E-2"/>
    <n v="5.1874999999999998E-2"/>
    <n v="0.06"/>
    <n v="15533"/>
    <n v="1.1180992313067786"/>
    <n v="1.1782032400589104"/>
  </r>
  <r>
    <x v="358"/>
    <n v="0.4"/>
    <n v="0.25"/>
    <n v="0.1"/>
    <n v="0.04"/>
    <n v="0.09"/>
    <n v="0.05"/>
    <n v="7.0000000000000007E-2"/>
    <n v="1941"/>
    <s v="07.05.–12.05."/>
    <s v="Emnid"/>
    <d v="2015-05-03T00:00:00"/>
    <n v="0.40812500000000002"/>
    <n v="0.24562499999999998"/>
    <n v="0.10062499999999999"/>
    <n v="3.5000000000000003E-2"/>
    <n v="9.2499999999999985E-2"/>
    <n v="5.4999999999999993E-2"/>
    <n v="6.0624999999999998E-2"/>
    <n v="17726"/>
    <n v="1.1088011088011087"/>
    <n v="1.1535688536409519"/>
  </r>
  <r>
    <x v="359"/>
    <n v="0.4"/>
    <n v="0.25"/>
    <n v="0.1"/>
    <n v="0.03"/>
    <n v="0.1"/>
    <n v="0.06"/>
    <n v="0.06"/>
    <n v="1848"/>
    <s v="02.05.–06.05."/>
    <s v="Emnid"/>
    <d v="2015-04-26T00:00:00"/>
    <n v="0.40928571428571431"/>
    <n v="0.24714285714285714"/>
    <n v="0.10071428571428571"/>
    <n v="3.4285714285714287E-2"/>
    <n v="9.1428571428571415E-2"/>
    <n v="5.4285714285714284E-2"/>
    <n v="5.785714285714285E-2"/>
    <n v="15809"/>
    <n v="1.1075949367088607"/>
    <n v="1.1513157894736841"/>
  </r>
  <r>
    <x v="360"/>
    <n v="0.41"/>
    <n v="0.25"/>
    <n v="0.1"/>
    <n v="0.03"/>
    <n v="0.09"/>
    <n v="0.06"/>
    <n v="0.06"/>
    <n v="3631"/>
    <s v="23.04.–29.04."/>
    <s v="Emnid"/>
    <d v="2015-04-20T00:00:00"/>
    <n v="0.41214285714285709"/>
    <n v="0.24499999999999997"/>
    <n v="0.10285714285714286"/>
    <n v="3.6428571428571428E-2"/>
    <n v="8.4999999999999992E-2"/>
    <n v="5.7857142857142864E-2"/>
    <n v="5.8571428571428566E-2"/>
    <n v="17194"/>
    <n v="1.1075949367088609"/>
    <n v="1.1541632316570489"/>
  </r>
  <r>
    <x v="361"/>
    <n v="0.41"/>
    <n v="0.25"/>
    <n v="0.1"/>
    <n v="0.04"/>
    <n v="0.08"/>
    <n v="0.06"/>
    <n v="0.06"/>
    <n v="3210"/>
    <s v="16.04.–22.04."/>
    <s v="Emnid"/>
    <d v="2015-04-12T00:00:00"/>
    <n v="0.41187500000000005"/>
    <n v="0.24562499999999998"/>
    <n v="0.10062499999999999"/>
    <n v="4.0625000000000008E-2"/>
    <n v="8.5000000000000006E-2"/>
    <n v="0.06"/>
    <n v="5.6250000000000001E-2"/>
    <n v="16809"/>
    <n v="1.1072664359861593"/>
    <n v="1.1594202898550725"/>
  </r>
  <r>
    <x v="362"/>
    <n v="0.41"/>
    <n v="0.25"/>
    <n v="0.1"/>
    <n v="0.04"/>
    <n v="0.09"/>
    <n v="0.06"/>
    <n v="0.05"/>
    <n v="2326"/>
    <s v="09.04.–15.04."/>
    <s v="Emnid"/>
    <d v="2015-04-05T00:00:00"/>
    <n v="0.41357142857142859"/>
    <n v="0.24428571428571424"/>
    <n v="9.7857142857142851E-2"/>
    <n v="0.04"/>
    <n v="8.8571428571428565E-2"/>
    <n v="5.8571428571428566E-2"/>
    <n v="5.7142857142857148E-2"/>
    <n v="13500"/>
    <n v="1.1075949367088609"/>
    <n v="1.1589403973509935"/>
  </r>
  <r>
    <x v="363"/>
    <n v="0.41"/>
    <n v="0.25"/>
    <n v="0.1"/>
    <n v="0.04"/>
    <n v="0.09"/>
    <n v="0.05"/>
    <n v="0.06"/>
    <n v="1404"/>
    <s v="02.04.–08.04."/>
    <s v="Emnid"/>
    <d v="2015-03-29T00:00:00"/>
    <n v="0.41857142857142859"/>
    <n v="0.24071428571428571"/>
    <n v="9.7142857142857128E-2"/>
    <n v="3.7142857142857144E-2"/>
    <n v="8.9999999999999983E-2"/>
    <n v="5.7857142857142864E-2"/>
    <n v="5.8571428571428566E-2"/>
    <n v="13862"/>
    <n v="1.1058451816745658"/>
    <n v="1.153212520593081"/>
  </r>
  <r>
    <x v="364"/>
    <n v="0.42"/>
    <n v="0.25"/>
    <n v="0.09"/>
    <n v="0.04"/>
    <n v="0.09"/>
    <n v="0.05"/>
    <n v="0.06"/>
    <n v="2299"/>
    <s v="26.03.–01.04."/>
    <s v="Emnid"/>
    <d v="2015-03-22T00:00:00"/>
    <n v="0.4171428571428572"/>
    <n v="0.24214285714285716"/>
    <n v="9.6428571428571419E-2"/>
    <n v="4.1428571428571426E-2"/>
    <n v="8.7142857142857147E-2"/>
    <n v="5.785714285714285E-2"/>
    <n v="5.785714285714285E-2"/>
    <n v="14650"/>
    <n v="1.1102299762093575"/>
    <n v="1.1637572734829591"/>
  </r>
  <r>
    <x v="365"/>
    <n v="0.42"/>
    <n v="0.25"/>
    <n v="0.09"/>
    <n v="0.05"/>
    <n v="0.08"/>
    <n v="0.06"/>
    <n v="0.05"/>
    <n v="1854"/>
    <s v="19.03.–25.03."/>
    <s v="Emnid"/>
    <d v="2015-03-15T00:00:00"/>
    <n v="0.4121428571428572"/>
    <n v="0.24214285714285716"/>
    <n v="9.4999999999999987E-2"/>
    <n v="4.4999999999999991E-2"/>
    <n v="8.7142857142857147E-2"/>
    <n v="6.142857142857143E-2"/>
    <n v="5.7142857142857148E-2"/>
    <n v="13371"/>
    <n v="1.1137629276054097"/>
    <n v="1.1725293132328307"/>
  </r>
  <r>
    <x v="366"/>
    <n v="0.41"/>
    <n v="0.24"/>
    <n v="0.1"/>
    <n v="0.04"/>
    <n v="0.09"/>
    <n v="0.06"/>
    <n v="0.06"/>
    <n v="1006"/>
    <s v="12.03.–17.03."/>
    <s v="Emnid"/>
    <d v="2015-03-08T00:00:00"/>
    <n v="0.41062500000000002"/>
    <n v="0.24125000000000002"/>
    <n v="9.812499999999999E-2"/>
    <n v="4.1874999999999996E-2"/>
    <n v="8.9999999999999983E-2"/>
    <n v="6.3750000000000001E-2"/>
    <n v="5.4375E-2"/>
    <n v="14430"/>
    <n v="1.1065006915629323"/>
    <n v="1.1602610587382163"/>
  </r>
  <r>
    <x v="367"/>
    <n v="0.41"/>
    <n v="0.24"/>
    <n v="0.11"/>
    <n v="0.04"/>
    <n v="0.09"/>
    <n v="0.06"/>
    <n v="0.05"/>
    <n v="1925"/>
    <s v="05.03.–11.03."/>
    <s v="Emnid"/>
    <d v="2015-03-01T00:00:00"/>
    <n v="0.40875000000000006"/>
    <n v="0.24312500000000001"/>
    <n v="9.8749999999999991E-2"/>
    <n v="4.0000000000000008E-2"/>
    <n v="8.9999999999999983E-2"/>
    <n v="6.6250000000000003E-2"/>
    <n v="5.3124999999999999E-2"/>
    <n v="15771"/>
    <n v="1.1026878015161956"/>
    <n v="1.1535688536409516"/>
  </r>
  <r>
    <x v="368"/>
    <n v="0.4"/>
    <n v="0.25"/>
    <n v="0.1"/>
    <n v="0.04"/>
    <n v="0.09"/>
    <n v="7.0000000000000007E-2"/>
    <n v="0.05"/>
    <n v="2318"/>
    <s v="26.02.–04.03."/>
    <s v="Emnid"/>
    <d v="2015-02-22T00:00:00"/>
    <n v="0.41000000000000003"/>
    <n v="0.24499999999999997"/>
    <n v="9.4285714285714278E-2"/>
    <n v="0.04"/>
    <n v="8.9285714285714274E-2"/>
    <n v="6.7142857142857143E-2"/>
    <n v="5.4285714285714284E-2"/>
    <n v="15145"/>
    <n v="1.1041009463722395"/>
    <n v="1.1551155115511551"/>
  </r>
  <r>
    <x v="369"/>
    <n v="0.41"/>
    <n v="0.25"/>
    <n v="0.09"/>
    <n v="0.04"/>
    <n v="0.09"/>
    <n v="0.06"/>
    <n v="0.06"/>
    <n v="2307"/>
    <s v="19.02.–25.02."/>
    <s v="Emnid"/>
    <d v="2015-02-15T00:00:00"/>
    <n v="0.41571428571428576"/>
    <n v="0.24571428571428572"/>
    <n v="9.4285714285714278E-2"/>
    <n v="4.1428571428571433E-2"/>
    <n v="8.7142857142857147E-2"/>
    <n v="6.2142857142857146E-2"/>
    <n v="5.3571428571428568E-2"/>
    <n v="15050"/>
    <n v="1.1049723756906076"/>
    <n v="1.1579818031430933"/>
  </r>
  <r>
    <x v="370"/>
    <n v="0.41"/>
    <n v="0.26"/>
    <n v="0.09"/>
    <n v="0.04"/>
    <n v="0.09"/>
    <n v="0.06"/>
    <n v="0.05"/>
    <n v="2337"/>
    <s v="12.02.–18.02."/>
    <s v="Emnid"/>
    <d v="2015-02-08T00:00:00"/>
    <n v="0.41562500000000002"/>
    <n v="0.24437500000000001"/>
    <n v="9.8749999999999991E-2"/>
    <n v="4.0000000000000008E-2"/>
    <n v="8.7499999999999994E-2"/>
    <n v="6.3125000000000001E-2"/>
    <n v="5.0624999999999996E-2"/>
    <n v="15728"/>
    <n v="1.099656357388316"/>
    <n v="1.1502516175413371"/>
  </r>
  <r>
    <x v="371"/>
    <n v="0.41"/>
    <n v="0.25"/>
    <n v="0.1"/>
    <n v="0.04"/>
    <n v="0.1"/>
    <n v="0.06"/>
    <n v="0.04"/>
    <n v="1947"/>
    <s v="05.02.–11.02."/>
    <s v="Emnid"/>
    <d v="2015-02-01T00:00:00"/>
    <n v="0.41187499999999999"/>
    <n v="0.245"/>
    <n v="0.10062499999999999"/>
    <n v="3.4375000000000003E-2"/>
    <n v="9.1874999999999998E-2"/>
    <n v="6.1874999999999999E-2"/>
    <n v="5.4375E-2"/>
    <n v="15363"/>
    <n v="1.0973936899862826"/>
    <n v="1.1404133998574484"/>
  </r>
  <r>
    <x v="372"/>
    <n v="0.4"/>
    <n v="0.26"/>
    <n v="0.1"/>
    <n v="0.03"/>
    <n v="0.1"/>
    <n v="0.05"/>
    <n v="0.06"/>
    <n v="1859"/>
    <s v="29.01.–04.02."/>
    <s v="Emnid"/>
    <d v="2015-01-25T00:00:00"/>
    <n v="0.41187499999999999"/>
    <n v="0.245"/>
    <n v="0.10062499999999999"/>
    <n v="3.1875000000000001E-2"/>
    <n v="9.2499999999999985E-2"/>
    <n v="0.06"/>
    <n v="5.8124999999999996E-2"/>
    <n v="15249"/>
    <n v="1.098901098901099"/>
    <n v="1.1387900355871887"/>
  </r>
  <r>
    <x v="373"/>
    <n v="0.4"/>
    <n v="0.25"/>
    <n v="0.1"/>
    <n v="0.03"/>
    <n v="0.1"/>
    <n v="0.06"/>
    <n v="0.06"/>
    <n v="1889"/>
    <s v="22.01.–28.01."/>
    <s v="Emnid"/>
    <d v="2015-01-18T00:00:00"/>
    <n v="0.41499999999999998"/>
    <n v="0.23857142857142857"/>
    <n v="0.10071428571428571"/>
    <n v="3.3571428571428572E-2"/>
    <n v="9.1428571428571415E-2"/>
    <n v="6.2857142857142861E-2"/>
    <n v="5.5714285714285716E-2"/>
    <n v="13735"/>
    <n v="1.10062893081761"/>
    <n v="1.1428571428571428"/>
  </r>
  <r>
    <x v="374"/>
    <n v="0.41"/>
    <n v="0.25"/>
    <n v="0.1"/>
    <n v="0.04"/>
    <n v="0.09"/>
    <n v="0.06"/>
    <n v="0.05"/>
    <n v="1850"/>
    <s v="15.01.–21.01."/>
    <s v="Emnid"/>
    <d v="2015-01-11T00:00:00"/>
    <n v="0.41857142857142859"/>
    <n v="0.23428571428571426"/>
    <n v="9.857142857142856E-2"/>
    <n v="3.5714285714285712E-2"/>
    <n v="9.1428571428571428E-2"/>
    <n v="6.5000000000000002E-2"/>
    <n v="5.2142857142857144E-2"/>
    <n v="15193"/>
    <n v="1.1014948859166014"/>
    <n v="1.1466011466011468"/>
  </r>
  <r>
    <x v="375"/>
    <n v="0.42"/>
    <n v="0.24"/>
    <n v="0.09"/>
    <n v="0.04"/>
    <n v="0.09"/>
    <n v="7.0000000000000007E-2"/>
    <n v="0.05"/>
    <n v="3243"/>
    <s v="08.01.–14.01."/>
    <s v="Emnid"/>
    <d v="2015-01-04T00:00:00"/>
    <n v="0.42062500000000003"/>
    <n v="0.23749999999999999"/>
    <n v="9.7499999999999989E-2"/>
    <n v="3.1875000000000001E-2"/>
    <n v="9.0624999999999997E-2"/>
    <n v="6.5000000000000002E-2"/>
    <n v="5.5E-2"/>
    <n v="16230"/>
    <n v="1.0973936899862824"/>
    <n v="1.1371712864250176"/>
  </r>
  <r>
    <x v="376"/>
    <n v="0.43"/>
    <n v="0.24"/>
    <n v="0.09"/>
    <n v="0.03"/>
    <n v="0.09"/>
    <n v="7.0000000000000007E-2"/>
    <n v="0.05"/>
    <n v="2864"/>
    <s v="18.12.–07.01."/>
    <s v="Emnid"/>
    <d v="2014-12-28T00:00:00"/>
    <n v="0.42099999999999999"/>
    <n v="0.23799999999999999"/>
    <n v="9.8000000000000004E-2"/>
    <n v="2.6000000000000002E-2"/>
    <n v="9.5000000000000001E-2"/>
    <n v="6.0999999999999999E-2"/>
    <n v="6.0999999999999999E-2"/>
    <n v="9912"/>
    <n v="1.095290251916758"/>
    <n v="1.1273957158962795"/>
  </r>
  <r>
    <x v="377"/>
    <n v="0.42"/>
    <n v="0.25"/>
    <n v="0.09"/>
    <n v="0.02"/>
    <n v="0.09"/>
    <n v="7.0000000000000007E-2"/>
    <n v="0.06"/>
    <n v="2755"/>
    <s v="11.12.–17.12."/>
    <s v="Emnid"/>
    <d v="2014-12-07T00:00:00"/>
    <n v="0.41444444444444445"/>
    <n v="0.24722222222222218"/>
    <n v="9.8333333333333328E-2"/>
    <n v="2.4374999999999997E-2"/>
    <n v="9.1111111111111087E-2"/>
    <n v="6.5000000000000002E-2"/>
    <n v="6.2222222222222213E-2"/>
    <n v="19889"/>
    <n v="1.0915706488781081"/>
    <n v="1.1214079900319291"/>
  </r>
  <r>
    <x v="378"/>
    <n v="0.41"/>
    <n v="0.25"/>
    <n v="0.1"/>
    <n v="0.03"/>
    <n v="0.09"/>
    <n v="0.06"/>
    <n v="0.06"/>
    <n v="2764"/>
    <s v="04.12.–10.12."/>
    <s v="Emnid"/>
    <d v="2014-12-01T00:00:00"/>
    <n v="0.40928571428571431"/>
    <n v="0.24571428571428572"/>
    <n v="0.10214285714285713"/>
    <n v="2.2857142857142857E-2"/>
    <n v="9.2142857142857124E-2"/>
    <n v="6.7857142857142866E-2"/>
    <n v="0.06"/>
    <n v="16153"/>
    <n v="1.090342679127726"/>
    <n v="1.1182108626198084"/>
  </r>
  <r>
    <x v="379"/>
    <n v="0.41"/>
    <n v="0.26"/>
    <n v="0.1"/>
    <n v="0.03"/>
    <n v="0.09"/>
    <n v="0.06"/>
    <n v="0.05"/>
    <n v="2789"/>
    <s v="27.11.–03.12."/>
    <s v="Emnid"/>
    <d v="2014-11-24T00:00:00"/>
    <n v="0.4107142857142857"/>
    <n v="0.24428571428571427"/>
    <n v="9.9999999999999992E-2"/>
    <n v="2.3571428571428573E-2"/>
    <n v="9.4999999999999987E-2"/>
    <n v="6.8571428571428575E-2"/>
    <n v="5.7857142857142864E-2"/>
    <n v="15627"/>
    <n v="1.088646967340591"/>
    <n v="1.1173184357541899"/>
  </r>
  <r>
    <x v="380"/>
    <n v="0.41"/>
    <n v="0.25"/>
    <n v="0.1"/>
    <n v="0.03"/>
    <n v="0.09"/>
    <n v="7.0000000000000007E-2"/>
    <n v="0.05"/>
    <n v="2307"/>
    <s v="20.11.–26.11."/>
    <s v="Emnid"/>
    <d v="2014-11-17T00:00:00"/>
    <n v="0.41187499999999999"/>
    <n v="0.24625"/>
    <n v="9.9374999999999991E-2"/>
    <n v="2.8125000000000001E-2"/>
    <n v="9.0624999999999983E-2"/>
    <n v="6.6250000000000003E-2"/>
    <n v="5.7500000000000002E-2"/>
    <n v="14659"/>
    <n v="1.0936431989063569"/>
    <n v="1.1283497884344147"/>
  </r>
  <r>
    <x v="381"/>
    <n v="0.42"/>
    <n v="0.25"/>
    <n v="0.1"/>
    <n v="0.03"/>
    <n v="0.08"/>
    <n v="0.06"/>
    <n v="0.06"/>
    <n v="2331"/>
    <s v="13.11.–19.11."/>
    <s v="Emnid"/>
    <d v="2014-11-09T00:00:00"/>
    <n v="0.41055555555555556"/>
    <n v="0.24611111111111109"/>
    <n v="9.8333333333333328E-2"/>
    <n v="2.9444444444444447E-2"/>
    <n v="8.8888888888888865E-2"/>
    <n v="6.9444444444444448E-2"/>
    <n v="5.7222222222222223E-2"/>
    <n v="17048"/>
    <n v="1.0948905109489053"/>
    <n v="1.1313639220615967"/>
  </r>
  <r>
    <x v="382"/>
    <n v="0.41"/>
    <n v="0.24"/>
    <n v="0.1"/>
    <n v="0.03"/>
    <n v="0.09"/>
    <n v="7.0000000000000007E-2"/>
    <n v="0.06"/>
    <n v="2313"/>
    <s v="06.11.–12.11."/>
    <s v="Emnid"/>
    <d v="2014-11-03T00:00:00"/>
    <n v="0.41000000000000003"/>
    <n v="0.24071428571428571"/>
    <n v="9.571428571428571E-2"/>
    <n v="2.8571428571428574E-2"/>
    <n v="9.1428571428571415E-2"/>
    <n v="7.571428571428572E-2"/>
    <n v="5.5714285714285709E-2"/>
    <n v="15204"/>
    <n v="1.0946051602814697"/>
    <n v="1.1299435028248586"/>
  </r>
  <r>
    <x v="383"/>
    <n v="0.41"/>
    <n v="0.25"/>
    <n v="0.09"/>
    <n v="0.02"/>
    <n v="0.09"/>
    <n v="7.0000000000000007E-2"/>
    <n v="7.0000000000000007E-2"/>
    <n v="2333"/>
    <s v="30.10.–05.11."/>
    <s v="Emnid"/>
    <d v="2014-10-27T00:00:00"/>
    <n v="0.41000000000000003"/>
    <n v="0.24142857142857141"/>
    <n v="9.571428571428571E-2"/>
    <n v="2.4999999999999998E-2"/>
    <n v="8.9999999999999983E-2"/>
    <n v="7.571428571428572E-2"/>
    <n v="5.785714285714285E-2"/>
    <n v="15180"/>
    <n v="1.0954616588419404"/>
    <n v="1.1263073209975865"/>
  </r>
  <r>
    <x v="384"/>
    <n v="0.41"/>
    <n v="0.25"/>
    <n v="0.09"/>
    <n v="0.03"/>
    <n v="0.09"/>
    <n v="7.0000000000000007E-2"/>
    <n v="0.06"/>
    <n v="2312"/>
    <s v="23.10.–29.10."/>
    <s v="Emnid"/>
    <d v="2014-10-20T00:00:00"/>
    <n v="0.40625"/>
    <n v="0.24687500000000001"/>
    <n v="9.5624999999999988E-2"/>
    <n v="2.4374999999999997E-2"/>
    <n v="8.9374999999999982E-2"/>
    <n v="7.4374999999999997E-2"/>
    <n v="5.9374999999999997E-2"/>
    <n v="14659"/>
    <n v="1.0958904109589043"/>
    <n v="1.1259676284306828"/>
  </r>
  <r>
    <x v="385"/>
    <n v="0.41"/>
    <n v="0.25"/>
    <n v="0.09"/>
    <n v="0.03"/>
    <n v="0.09"/>
    <n v="0.06"/>
    <n v="7.0000000000000007E-2"/>
    <n v="2309"/>
    <s v="16.10.–22.10."/>
    <s v="Emnid"/>
    <d v="2014-10-13T00:00:00"/>
    <n v="0.40499999999999997"/>
    <n v="0.24562500000000001"/>
    <n v="9.5624999999999988E-2"/>
    <n v="2.5624999999999998E-2"/>
    <n v="8.9374999999999982E-2"/>
    <n v="7.5624999999999998E-2"/>
    <n v="6.1249999999999999E-2"/>
    <n v="15166"/>
    <n v="1.0973936899862826"/>
    <n v="1.1291460832745237"/>
  </r>
  <r>
    <x v="386"/>
    <n v="0.42"/>
    <n v="0.24"/>
    <n v="0.09"/>
    <n v="0.03"/>
    <n v="0.09"/>
    <n v="7.0000000000000007E-2"/>
    <n v="0.06"/>
    <n v="2778"/>
    <s v="09.10.–15.10."/>
    <s v="Emnid"/>
    <d v="2014-10-06T00:00:00"/>
    <n v="0.40666666666666668"/>
    <n v="0.23666666666666666"/>
    <n v="9.9999999999999992E-2"/>
    <n v="2.5000000000000005E-2"/>
    <n v="8.6666666666666656E-2"/>
    <n v="0.08"/>
    <n v="6.5000000000000002E-2"/>
    <n v="13683"/>
    <n v="1.098901098901099"/>
    <n v="1.1299435028248588"/>
  </r>
  <r>
    <x v="387"/>
    <n v="0.42"/>
    <n v="0.24"/>
    <n v="0.1"/>
    <n v="0.02"/>
    <n v="0.08"/>
    <n v="0.08"/>
    <n v="0.06"/>
    <n v="2323"/>
    <s v="02.10.–08.10."/>
    <s v="Emnid"/>
    <d v="2014-09-28T00:00:00"/>
    <n v="0.40562500000000001"/>
    <n v="0.24"/>
    <n v="9.8749999999999991E-2"/>
    <n v="2.2500000000000003E-2"/>
    <n v="8.9374999999999996E-2"/>
    <n v="8.4374999999999992E-2"/>
    <n v="5.9374999999999997E-2"/>
    <n v="17910"/>
    <n v="1.0891763104152485"/>
    <n v="1.1165387299371947"/>
  </r>
  <r>
    <x v="388"/>
    <n v="0.41"/>
    <n v="0.24"/>
    <n v="0.1"/>
    <n v="0.02"/>
    <n v="0.09"/>
    <n v="0.09"/>
    <n v="0.05"/>
    <n v="2753"/>
    <s v="25.09.–01.10."/>
    <s v="Emnid"/>
    <d v="2014-09-22T00:00:00"/>
    <n v="0.40375"/>
    <n v="0.24"/>
    <n v="9.5000000000000001E-2"/>
    <n v="2.375E-2"/>
    <n v="9.3124999999999986E-2"/>
    <n v="8.687499999999998E-2"/>
    <n v="5.7499999999999996E-2"/>
    <n v="17081"/>
    <n v="1.08843537414966"/>
    <n v="1.1173184357541901"/>
  </r>
  <r>
    <x v="389"/>
    <n v="0.4"/>
    <n v="0.25"/>
    <n v="0.09"/>
    <n v="0.02"/>
    <n v="0.1"/>
    <n v="0.08"/>
    <n v="0.06"/>
    <n v="2760"/>
    <s v="18.09.–24.09."/>
    <s v="Emnid"/>
    <d v="2014-09-15T00:00:00"/>
    <n v="0.40187500000000004"/>
    <n v="0.24437499999999998"/>
    <n v="9.375E-2"/>
    <n v="2.9375000000000002E-2"/>
    <n v="9.2499999999999985E-2"/>
    <n v="7.8125E-2"/>
    <n v="0.06"/>
    <n v="15130"/>
    <n v="1.0981468771448182"/>
    <n v="1.1347517730496455"/>
  </r>
  <r>
    <x v="390"/>
    <n v="0.4"/>
    <n v="0.25"/>
    <n v="0.09"/>
    <n v="0.03"/>
    <n v="0.09"/>
    <n v="0.08"/>
    <n v="0.06"/>
    <n v="2319"/>
    <s v="11.09.–17.09."/>
    <s v="Emnid"/>
    <d v="2014-09-08T00:00:00"/>
    <n v="0.40499999999999997"/>
    <n v="0.24357142857142858"/>
    <n v="9.571428571428571E-2"/>
    <n v="3.2857142857142856E-2"/>
    <n v="8.9999999999999983E-2"/>
    <n v="6.9285714285714298E-2"/>
    <n v="6.0714285714285714E-2"/>
    <n v="13659"/>
    <n v="1.1067193675889329"/>
    <n v="1.1484823625922886"/>
  </r>
  <r>
    <x v="391"/>
    <n v="0.41"/>
    <n v="0.25"/>
    <n v="0.09"/>
    <n v="0.03"/>
    <n v="0.09"/>
    <n v="7.0000000000000007E-2"/>
    <n v="0.06"/>
    <n v="2285"/>
    <s v="04.09.–10.09."/>
    <s v="Emnid"/>
    <d v="2014-09-01T00:00:00"/>
    <n v="0.40785714285714286"/>
    <n v="0.24142857142857141"/>
    <n v="9.7142857142857128E-2"/>
    <n v="3.0714285714285715E-2"/>
    <n v="9.571428571428571E-2"/>
    <n v="6.2857142857142861E-2"/>
    <n v="6.142857142857143E-2"/>
    <n v="15626"/>
    <n v="1.1049723756906078"/>
    <n v="1.1437908496732028"/>
  </r>
  <r>
    <x v="392"/>
    <n v="0.42"/>
    <n v="0.25"/>
    <n v="0.09"/>
    <n v="0.03"/>
    <n v="0.1"/>
    <n v="0.06"/>
    <n v="0.05"/>
    <n v="2766"/>
    <s v="28.08.–03.09."/>
    <s v="Emnid"/>
    <d v="2014-08-25T00:00:00"/>
    <n v="0.41499999999999998"/>
    <n v="0.2475"/>
    <n v="9.6249999999999988E-2"/>
    <n v="3.0624999999999999E-2"/>
    <n v="9.5624999999999988E-2"/>
    <n v="5.5E-2"/>
    <n v="6.0000000000000005E-2"/>
    <n v="16756"/>
    <n v="1.0996563573883162"/>
    <n v="1.1379800853485065"/>
  </r>
  <r>
    <x v="393"/>
    <n v="0.43"/>
    <n v="0.26"/>
    <n v="0.09"/>
    <n v="0.03"/>
    <n v="0.09"/>
    <n v="0.05"/>
    <n v="0.05"/>
    <n v="2418"/>
    <s v="21.08.–27.08."/>
    <s v="Emnid"/>
    <d v="2014-08-18T00:00:00"/>
    <n v="0.41749999999999998"/>
    <n v="0.25312499999999999"/>
    <n v="9.7499999999999989E-2"/>
    <n v="3.2500000000000001E-2"/>
    <n v="8.9374999999999982E-2"/>
    <n v="5.0624999999999996E-2"/>
    <n v="5.9375000000000004E-2"/>
    <n v="15669"/>
    <n v="1.1011699931176875"/>
    <n v="1.1420413990007137"/>
  </r>
  <r>
    <x v="394"/>
    <n v="0.41"/>
    <n v="0.26"/>
    <n v="0.1"/>
    <n v="0.04"/>
    <n v="0.09"/>
    <n v="0.04"/>
    <n v="0.06"/>
    <n v="3215"/>
    <s v="14.08.–20.08."/>
    <s v="Emnid"/>
    <d v="2014-08-11T00:00:00"/>
    <n v="0.41428571428571426"/>
    <n v="0.25642857142857145"/>
    <n v="9.9285714285714283E-2"/>
    <n v="3.3571428571428572E-2"/>
    <n v="8.8571428571428551E-2"/>
    <n v="4.9999999999999996E-2"/>
    <n v="5.785714285714285E-2"/>
    <n v="14093"/>
    <n v="1.10062893081761"/>
    <n v="1.1428571428571428"/>
  </r>
  <r>
    <x v="395"/>
    <n v="0.41"/>
    <n v="0.27"/>
    <n v="0.1"/>
    <n v="0.03"/>
    <n v="0.09"/>
    <n v="0.04"/>
    <n v="0.06"/>
    <n v="1865"/>
    <s v="07.08.–13.08."/>
    <s v="Emnid"/>
    <d v="2014-08-04T00:00:00"/>
    <n v="0.41571428571428576"/>
    <n v="0.25571428571428573"/>
    <n v="9.571428571428571E-2"/>
    <n v="3.2857142857142856E-2"/>
    <n v="9.0714285714285706E-2"/>
    <n v="4.8571428571428564E-2"/>
    <n v="5.785714285714285E-2"/>
    <n v="15209"/>
    <n v="1.1656952539550374"/>
    <n v="1.2121212121212119"/>
  </r>
  <r>
    <x v="396"/>
    <n v="0.41"/>
    <n v="0.27"/>
    <n v="0.09"/>
    <n v="0.03"/>
    <n v="0.09"/>
    <n v="0.05"/>
    <n v="0.06"/>
    <n v="2802"/>
    <s v="31.07.–06.08."/>
    <s v="Emnid"/>
    <d v="2014-07-28T00:00:00"/>
    <n v="0.41571428571428576"/>
    <n v="0.24785714285714283"/>
    <n v="9.7142857142857128E-2"/>
    <n v="3.2142857142857147E-2"/>
    <n v="9.2142857142857124E-2"/>
    <n v="4.928571428571428E-2"/>
    <n v="6.0714285714285714E-2"/>
    <n v="15293"/>
    <n v="1.1725293132328309"/>
    <n v="1.2184508268059184"/>
  </r>
  <r>
    <x v="397"/>
    <n v="0.42"/>
    <n v="0.25"/>
    <n v="0.1"/>
    <n v="0.03"/>
    <n v="0.09"/>
    <n v="0.05"/>
    <n v="0.06"/>
    <n v="1940"/>
    <s v="24.07.–30.07."/>
    <s v="Emnid"/>
    <d v="2014-07-21T00:00:00"/>
    <n v="0.41666666666666669"/>
    <n v="0.23750000000000002"/>
    <n v="0.10083333333333333"/>
    <n v="3.1666666666666669E-2"/>
    <n v="9.4999999999999987E-2"/>
    <n v="5.1666666666666666E-2"/>
    <n v="6.1666666666666668E-2"/>
    <n v="13766"/>
    <n v="1.1090573012939002"/>
    <n v="1.1494252873563218"/>
  </r>
  <r>
    <x v="398"/>
    <n v="0.41"/>
    <n v="0.25"/>
    <n v="0.1"/>
    <n v="0.03"/>
    <n v="0.1"/>
    <n v="0.05"/>
    <n v="0.06"/>
    <n v="2762"/>
    <s v="17.07.–23.07."/>
    <s v="Emnid"/>
    <d v="2014-07-14T00:00:00"/>
    <n v="0.40812499999999996"/>
    <n v="0.24374999999999999"/>
    <n v="0.10375"/>
    <n v="3.3125000000000002E-2"/>
    <n v="9.3124999999999986E-2"/>
    <n v="5.3749999999999999E-2"/>
    <n v="6.0624999999999998E-2"/>
    <n v="15254"/>
    <n v="1.10803324099723"/>
    <n v="1.1502516175413371"/>
  </r>
  <r>
    <x v="399"/>
    <n v="0.4"/>
    <n v="0.26"/>
    <n v="0.1"/>
    <n v="0.03"/>
    <n v="0.09"/>
    <n v="0.05"/>
    <n v="7.0000000000000007E-2"/>
    <n v="2414"/>
    <s v="10.07.–16.07."/>
    <s v="Emnid"/>
    <d v="2014-07-07T00:00:00"/>
    <n v="0.40312499999999996"/>
    <n v="0.24625"/>
    <n v="0.10625"/>
    <n v="3.3750000000000002E-2"/>
    <n v="9.0624999999999983E-2"/>
    <n v="5.4375E-2"/>
    <n v="6.0624999999999998E-2"/>
    <n v="14248"/>
    <n v="1.1103400416377518"/>
    <n v="1.1535688536409519"/>
  </r>
  <r>
    <x v="400"/>
    <n v="0.4"/>
    <n v="0.25"/>
    <n v="0.11"/>
    <n v="0.03"/>
    <n v="0.09"/>
    <n v="0.05"/>
    <n v="7.0000000000000007E-2"/>
    <n v="2258"/>
    <s v="03.07.–09.07."/>
    <s v="Emnid"/>
    <d v="2014-06-30T00:00:00"/>
    <n v="0.40285714285714286"/>
    <n v="0.24428571428571427"/>
    <n v="0.10428571428571429"/>
    <n v="3.5000000000000003E-2"/>
    <n v="8.9999999999999983E-2"/>
    <n v="5.785714285714285E-2"/>
    <n v="5.9285714285714282E-2"/>
    <n v="14643"/>
    <n v="1.1119936457505957"/>
    <n v="1.1570247933884299"/>
  </r>
  <r>
    <x v="401"/>
    <n v="0.4"/>
    <n v="0.25"/>
    <n v="0.1"/>
    <n v="0.03"/>
    <n v="0.09"/>
    <n v="0.06"/>
    <n v="7.0000000000000007E-2"/>
    <n v="2287"/>
    <s v="27.06.–02.07."/>
    <s v="Emnid"/>
    <d v="2014-06-23T00:00:00"/>
    <n v="0.40357142857142858"/>
    <n v="0.24285714285714285"/>
    <n v="0.10285714285714286"/>
    <n v="3.5000000000000003E-2"/>
    <n v="8.9999999999999983E-2"/>
    <n v="6.2857142857142861E-2"/>
    <n v="5.7142857142857141E-2"/>
    <n v="15149"/>
    <n v="1.1084718923198733"/>
    <n v="1.1532125205930808"/>
  </r>
  <r>
    <x v="402"/>
    <n v="0.4"/>
    <n v="0.25"/>
    <n v="0.1"/>
    <n v="0.03"/>
    <n v="0.09"/>
    <n v="7.0000000000000007E-2"/>
    <n v="0.06"/>
    <n v="2287"/>
    <s v="19.06.–25.06."/>
    <s v="Emnid"/>
    <d v="2014-06-16T00:00:00"/>
    <n v="0.39750000000000002"/>
    <n v="0.245"/>
    <n v="0.105"/>
    <n v="3.7499999999999999E-2"/>
    <n v="8.8124999999999981E-2"/>
    <n v="6.5000000000000002E-2"/>
    <n v="5.7499999999999996E-2"/>
    <n v="13650"/>
    <n v="1.1103400416377516"/>
    <n v="1.1585807385952207"/>
  </r>
  <r>
    <x v="403"/>
    <n v="0.39"/>
    <n v="0.25"/>
    <n v="0.1"/>
    <n v="0.04"/>
    <n v="0.09"/>
    <n v="7.0000000000000007E-2"/>
    <n v="0.06"/>
    <n v="1845"/>
    <s v="12.06.–17.06."/>
    <s v="Emnid"/>
    <d v="2014-06-09T00:00:00"/>
    <n v="0.39187500000000008"/>
    <n v="0.24562499999999998"/>
    <n v="0.105"/>
    <n v="4.0625000000000001E-2"/>
    <n v="9.0624999999999983E-2"/>
    <n v="6.5625000000000003E-2"/>
    <n v="5.6249999999999994E-2"/>
    <n v="13687"/>
    <n v="1.1126564673157162"/>
    <n v="1.1653313911143481"/>
  </r>
  <r>
    <x v="404"/>
    <n v="0.39"/>
    <n v="0.25"/>
    <n v="0.11"/>
    <n v="0.04"/>
    <n v="0.1"/>
    <n v="0.06"/>
    <n v="0.05"/>
    <n v="2311"/>
    <s v="05.06.–11.06."/>
    <s v="Emnid"/>
    <d v="2014-06-02T00:00:00"/>
    <n v="0.38571428571428568"/>
    <n v="0.24642857142857141"/>
    <n v="0.10428571428571429"/>
    <n v="3.8571428571428576E-2"/>
    <n v="9.571428571428571E-2"/>
    <n v="6.9285714285714298E-2"/>
    <n v="5.3571428571428562E-2"/>
    <n v="14667"/>
    <n v="1.1093502377179081"/>
    <n v="1.1589403973509933"/>
  </r>
  <r>
    <x v="405"/>
    <n v="0.39"/>
    <n v="0.25"/>
    <n v="0.1"/>
    <n v="0.03"/>
    <n v="0.1"/>
    <n v="7.0000000000000007E-2"/>
    <n v="0.06"/>
    <n v="2299"/>
    <s v="28.05.–04.06."/>
    <s v="Emnid"/>
    <d v="2014-05-26T00:00:00"/>
    <n v="0.38714285714285712"/>
    <n v="0.25142857142857145"/>
    <n v="0.10285714285714286"/>
    <n v="3.785714285714286E-2"/>
    <n v="9.571428571428571E-2"/>
    <n v="6.5714285714285711E-2"/>
    <n v="5.2857142857142846E-2"/>
    <n v="14642"/>
    <n v="1.1075949367088607"/>
    <n v="1.1560693641618496"/>
  </r>
  <r>
    <x v="406"/>
    <n v="0.39"/>
    <n v="0.25"/>
    <n v="0.1"/>
    <n v="0.04"/>
    <n v="0.1"/>
    <n v="0.06"/>
    <n v="0.06"/>
    <n v="2311"/>
    <s v="22.05.–27.05."/>
    <s v="Emnid"/>
    <d v="2014-05-19T00:00:00"/>
    <n v="0.39500000000000002"/>
    <n v="0.24833333333333332"/>
    <n v="9.9999999999999992E-2"/>
    <n v="4.1666666666666664E-2"/>
    <n v="9.6666666666666665E-2"/>
    <n v="5.8333333333333327E-2"/>
    <n v="5.3333333333333323E-2"/>
    <n v="13645"/>
    <n v="1.1131725417439704"/>
    <n v="1.1673151750972763"/>
  </r>
  <r>
    <x v="407"/>
    <n v="0.39"/>
    <n v="0.24"/>
    <n v="0.1"/>
    <n v="0.05"/>
    <n v="0.1"/>
    <n v="0.06"/>
    <n v="0.06"/>
    <n v="2312"/>
    <s v="15.05.–21.05."/>
    <s v="Emnid"/>
    <d v="2014-05-12T00:00:00"/>
    <n v="0.395625"/>
    <n v="0.24687500000000001"/>
    <n v="0.10312499999999999"/>
    <n v="4.3749999999999997E-2"/>
    <n v="9.4999999999999987E-2"/>
    <n v="5.7499999999999996E-2"/>
    <n v="5.3124999999999992E-2"/>
    <n v="15650"/>
    <n v="1.1134307585247041"/>
    <n v="1.1704462326261886"/>
  </r>
  <r>
    <x v="408"/>
    <n v="0.39"/>
    <n v="0.25"/>
    <n v="0.1"/>
    <n v="0.05"/>
    <n v="0.1"/>
    <n v="0.06"/>
    <n v="0.05"/>
    <n v="2791"/>
    <s v="08.05.–14.05."/>
    <s v="Emnid"/>
    <d v="2014-05-05T00:00:00"/>
    <n v="0.39937499999999998"/>
    <n v="0.24687500000000001"/>
    <n v="0.105625"/>
    <n v="4.1249999999999995E-2"/>
    <n v="9.3749999999999986E-2"/>
    <n v="5.4999999999999993E-2"/>
    <n v="5.3124999999999999E-2"/>
    <n v="15217"/>
    <n v="1.1103400416377516"/>
    <n v="1.1636363636363636"/>
  </r>
  <r>
    <x v="409"/>
    <n v="0.4"/>
    <n v="0.25"/>
    <n v="0.11"/>
    <n v="0.04"/>
    <n v="0.09"/>
    <n v="0.05"/>
    <n v="0.06"/>
    <n v="2306"/>
    <s v="30.04.–07.05."/>
    <s v="Emnid"/>
    <d v="2014-04-28T00:00:00"/>
    <n v="0.40642857142857147"/>
    <n v="0.24571428571428572"/>
    <n v="0.10285714285714286"/>
    <n v="3.9285714285714292E-2"/>
    <n v="9.2857142857142846E-2"/>
    <n v="5.2142857142857144E-2"/>
    <n v="5.5E-2"/>
    <n v="14287"/>
    <n v="1.1111111111111112"/>
    <n v="1.1618257261410787"/>
  </r>
  <r>
    <x v="410"/>
    <n v="0.4"/>
    <n v="0.25"/>
    <n v="0.1"/>
    <n v="0.04"/>
    <n v="0.1"/>
    <n v="0.05"/>
    <n v="0.06"/>
    <n v="2203"/>
    <s v="24.04.–29.04."/>
    <s v="Emnid"/>
    <d v="2014-04-21T00:00:00"/>
    <n v="0.40812500000000002"/>
    <n v="0.24562499999999998"/>
    <n v="0.10062499999999999"/>
    <n v="4.1250000000000002E-2"/>
    <n v="9.4999999999999987E-2"/>
    <n v="5.1874999999999998E-2"/>
    <n v="5.2500000000000005E-2"/>
    <n v="14856"/>
    <n v="1.1095700416088765"/>
    <n v="1.1627906976744187"/>
  </r>
  <r>
    <x v="411"/>
    <n v="0.41"/>
    <n v="0.24"/>
    <n v="0.1"/>
    <n v="0.04"/>
    <n v="0.1"/>
    <n v="0.05"/>
    <n v="0.06"/>
    <n v="1859"/>
    <s v="17.04.–23.04."/>
    <s v="Emnid"/>
    <d v="2014-04-14T00:00:00"/>
    <n v="0.40687499999999999"/>
    <n v="0.24437500000000001"/>
    <n v="0.10187499999999999"/>
    <n v="4.2500000000000003E-2"/>
    <n v="9.4999999999999987E-2"/>
    <n v="5.3124999999999999E-2"/>
    <n v="5.1250000000000004E-2"/>
    <n v="15423"/>
    <n v="1.1095700416088765"/>
    <n v="1.1644832605531295"/>
  </r>
  <r>
    <x v="412"/>
    <n v="0.4"/>
    <n v="0.25"/>
    <n v="0.1"/>
    <n v="0.04"/>
    <n v="0.09"/>
    <n v="0.06"/>
    <n v="0.06"/>
    <n v="2313"/>
    <s v="10.04.–16.04."/>
    <s v="Emnid"/>
    <d v="2014-04-07T00:00:00"/>
    <n v="0.40928571428571431"/>
    <n v="0.24"/>
    <n v="9.9999999999999992E-2"/>
    <n v="4.2142857142857142E-2"/>
    <n v="9.571428571428571E-2"/>
    <n v="5.6428571428571425E-2"/>
    <n v="5.0714285714285712E-2"/>
    <n v="15379"/>
    <n v="1.1093502377179081"/>
    <n v="1.1637572734829593"/>
  </r>
  <r>
    <x v="413"/>
    <n v="0.42"/>
    <n v="0.23"/>
    <n v="0.09"/>
    <n v="0.04"/>
    <n v="0.1"/>
    <n v="0.06"/>
    <n v="0.06"/>
    <n v="2327"/>
    <s v="03.04.–09.04."/>
    <s v="Emnid"/>
    <d v="2014-03-31T00:00:00"/>
    <n v="0.41428571428571431"/>
    <n v="0.23928571428571427"/>
    <n v="9.857142857142856E-2"/>
    <n v="3.7142857142857144E-2"/>
    <n v="9.7142857142857128E-2"/>
    <n v="5.5714285714285709E-2"/>
    <n v="5.2142857142857137E-2"/>
    <n v="15279"/>
    <n v="1.1049723756906078"/>
    <n v="1.1522633744855968"/>
  </r>
  <r>
    <x v="414"/>
    <n v="0.41"/>
    <n v="0.24"/>
    <n v="0.1"/>
    <n v="0.03"/>
    <n v="0.1"/>
    <n v="0.06"/>
    <n v="0.06"/>
    <n v="2271"/>
    <s v="27.03.–02.04."/>
    <s v="Emnid"/>
    <d v="2014-03-24T00:00:00"/>
    <n v="0.41125000000000006"/>
    <n v="0.24437500000000001"/>
    <n v="0.10124999999999999"/>
    <n v="3.6249999999999998E-2"/>
    <n v="9.4999999999999987E-2"/>
    <n v="5.2499999999999991E-2"/>
    <n v="5.4374999999999993E-2"/>
    <n v="16335"/>
    <n v="1.10573600552868"/>
    <n v="1.1519078473722102"/>
  </r>
  <r>
    <x v="415"/>
    <n v="0.41"/>
    <n v="0.25"/>
    <n v="0.11"/>
    <n v="0.03"/>
    <n v="0.1"/>
    <n v="0.05"/>
    <n v="0.05"/>
    <n v="2380"/>
    <s v="20.03.–26.03."/>
    <s v="Emnid"/>
    <d v="2014-03-17T00:00:00"/>
    <n v="0.41000000000000003"/>
    <n v="0.24437500000000001"/>
    <n v="9.9999999999999992E-2"/>
    <n v="3.875E-2"/>
    <n v="9.6249999999999988E-2"/>
    <n v="4.9999999999999996E-2"/>
    <n v="5.5625000000000001E-2"/>
    <n v="15334"/>
    <n v="1.1103400416377516"/>
    <n v="1.1602610587382161"/>
  </r>
  <r>
    <x v="416"/>
    <n v="0.41"/>
    <n v="0.25"/>
    <n v="0.1"/>
    <n v="0.03"/>
    <n v="0.1"/>
    <n v="0.05"/>
    <n v="0.06"/>
    <n v="2762"/>
    <s v="13.03.–19.03."/>
    <s v="Emnid"/>
    <d v="2014-03-10T00:00:00"/>
    <n v="0.41142857142857142"/>
    <n v="0.24285714285714283"/>
    <n v="9.857142857142856E-2"/>
    <n v="0.04"/>
    <n v="9.6428571428571419E-2"/>
    <n v="5.0714285714285712E-2"/>
    <n v="5.4285714285714284E-2"/>
    <n v="14732"/>
    <n v="1.1111111111111112"/>
    <n v="1.1627906976744187"/>
  </r>
  <r>
    <x v="417"/>
    <n v="0.41"/>
    <n v="0.24"/>
    <n v="0.11"/>
    <n v="0.04"/>
    <n v="0.1"/>
    <n v="0.05"/>
    <n v="0.05"/>
    <n v="2780"/>
    <s v="06.03.–12.03."/>
    <s v="Emnid"/>
    <d v="2014-03-03T00:00:00"/>
    <n v="0.41285714285714287"/>
    <n v="0.23714285714285716"/>
    <n v="0.10285714285714286"/>
    <n v="3.8571428571428576E-2"/>
    <n v="9.7142857142857128E-2"/>
    <n v="5.0714285714285712E-2"/>
    <n v="5.5E-2"/>
    <n v="15730"/>
    <n v="1.1102299762093577"/>
    <n v="1.1599005799502899"/>
  </r>
  <r>
    <x v="418"/>
    <n v="0.42"/>
    <n v="0.23"/>
    <n v="0.1"/>
    <n v="0.03"/>
    <n v="0.1"/>
    <n v="0.05"/>
    <n v="7.0000000000000007E-2"/>
    <n v="2304"/>
    <s v="27.02.–05.03."/>
    <s v="Emnid"/>
    <d v="2014-02-24T00:00:00"/>
    <n v="0.40812500000000007"/>
    <n v="0.23874999999999996"/>
    <n v="0.10249999999999999"/>
    <n v="0.04"/>
    <n v="9.6874999999999989E-2"/>
    <n v="5.0624999999999996E-2"/>
    <n v="5.7500000000000009E-2"/>
    <n v="16753"/>
    <n v="1.1149825783972123"/>
    <n v="1.1670313639679064"/>
  </r>
  <r>
    <x v="419"/>
    <n v="0.4"/>
    <n v="0.24"/>
    <n v="0.1"/>
    <n v="0.04"/>
    <n v="0.1"/>
    <n v="0.05"/>
    <n v="7.0000000000000007E-2"/>
    <n v="2763"/>
    <s v="20.02.–26.02."/>
    <s v="Emnid"/>
    <d v="2014-02-17T00:00:00"/>
    <n v="0.40437500000000004"/>
    <n v="0.24625000000000002"/>
    <n v="0.10062499999999999"/>
    <n v="4.1249999999999995E-2"/>
    <n v="9.6249999999999988E-2"/>
    <n v="5.0624999999999996E-2"/>
    <n v="5.4375000000000007E-2"/>
    <n v="15394"/>
    <n v="1.1134307585247043"/>
    <n v="1.1670313639679066"/>
  </r>
  <r>
    <x v="420"/>
    <n v="0.41"/>
    <n v="0.24"/>
    <n v="0.1"/>
    <n v="0.04"/>
    <n v="0.1"/>
    <n v="0.05"/>
    <n v="0.06"/>
    <n v="2421"/>
    <s v="13.02.–19.02."/>
    <s v="Emnid"/>
    <d v="2014-02-10T00:00:00"/>
    <n v="0.4071428571428572"/>
    <n v="0.24785714285714286"/>
    <n v="0.10071428571428571"/>
    <n v="0.04"/>
    <n v="9.7857142857142851E-2"/>
    <n v="4.8571428571428578E-2"/>
    <n v="5.1428571428571442E-2"/>
    <n v="13995"/>
    <n v="1.1715481171548117"/>
    <n v="1.2291483757682178"/>
  </r>
  <r>
    <x v="421"/>
    <n v="0.41"/>
    <n v="0.24"/>
    <n v="0.11"/>
    <n v="0.04"/>
    <n v="0.1"/>
    <n v="0.05"/>
    <n v="0.05"/>
    <n v="2388"/>
    <s v="06.02.–12.02."/>
    <s v="Emnid"/>
    <d v="2014-02-03T00:00:00"/>
    <n v="0.41357142857142859"/>
    <n v="0.25"/>
    <n v="9.7857142857142851E-2"/>
    <n v="0.04"/>
    <n v="9.3571428571428555E-2"/>
    <n v="4.5714285714285714E-2"/>
    <n v="5.2857142857142859E-2"/>
    <n v="15440"/>
    <n v="1.1695906432748537"/>
    <n v="1.2269938650306749"/>
  </r>
  <r>
    <x v="422"/>
    <n v="0.42"/>
    <n v="0.25"/>
    <n v="0.1"/>
    <n v="0.04"/>
    <n v="0.09"/>
    <n v="0.04"/>
    <n v="0.06"/>
    <n v="2301"/>
    <s v="30.01.–05.02."/>
    <s v="Emnid"/>
    <d v="2014-01-27T00:00:00"/>
    <n v="0.41500000000000004"/>
    <n v="0.25388888888888889"/>
    <n v="9.6666666666666651E-2"/>
    <n v="4.1666666666666657E-2"/>
    <n v="8.8888888888888865E-2"/>
    <n v="4.3333333333333328E-2"/>
    <n v="5.5E-2"/>
    <n v="16339"/>
    <n v="1.1703511053315994"/>
    <n v="1.2303485987696514"/>
  </r>
  <r>
    <x v="423"/>
    <n v="0.42"/>
    <n v="0.25"/>
    <n v="0.09"/>
    <n v="0.04"/>
    <n v="0.1"/>
    <n v="0.04"/>
    <n v="0.06"/>
    <n v="2295"/>
    <s v="23.01.–29.01."/>
    <s v="Emnid"/>
    <d v="2014-01-20T00:00:00"/>
    <n v="0.41250000000000003"/>
    <n v="0.25312500000000004"/>
    <n v="9.6249999999999988E-2"/>
    <n v="4.4999999999999998E-2"/>
    <n v="8.9999999999999983E-2"/>
    <n v="4.1249999999999995E-2"/>
    <n v="5.8750000000000004E-2"/>
    <n v="15261"/>
    <n v="1.173881144534116"/>
    <n v="1.2393493415956622"/>
  </r>
  <r>
    <x v="424"/>
    <n v="0.41"/>
    <n v="0.26"/>
    <n v="0.09"/>
    <n v="0.05"/>
    <n v="0.09"/>
    <n v="0.04"/>
    <n v="0.06"/>
    <n v="2772"/>
    <s v="16.01.–22.01."/>
    <s v="Emnid"/>
    <d v="2014-01-13T00:00:00"/>
    <n v="0.40833333333333338"/>
    <n v="0.25"/>
    <n v="9.4166666666666662E-2"/>
    <n v="4.583333333333333E-2"/>
    <n v="9.5833333333333326E-2"/>
    <n v="4.3333333333333335E-2"/>
    <n v="6.25E-2"/>
    <n v="14261"/>
    <n v="1.1787819253438114"/>
    <n v="1.2461059190031152"/>
  </r>
  <r>
    <x v="425"/>
    <n v="0.41"/>
    <n v="0.26"/>
    <n v="0.08"/>
    <n v="0.04"/>
    <n v="0.1"/>
    <n v="0.05"/>
    <n v="0.06"/>
    <n v="2305"/>
    <s v="09.01.–15.01."/>
    <s v="Emnid"/>
    <d v="2014-01-06T00:00:00"/>
    <n v="0.4107142857142857"/>
    <n v="0.25"/>
    <n v="9.2857142857142846E-2"/>
    <n v="4.2857142857142858E-2"/>
    <n v="9.5000000000000001E-2"/>
    <n v="4.7142857142857146E-2"/>
    <n v="6.142857142857143E-2"/>
    <n v="12922"/>
    <n v="1.1784511784511784"/>
    <n v="1.2411347517730495"/>
  </r>
  <r>
    <x v="426"/>
    <n v="0.42"/>
    <n v="0.25"/>
    <n v="0.09"/>
    <n v="0.04"/>
    <n v="0.09"/>
    <n v="0.05"/>
    <n v="0.06"/>
    <n v="1402"/>
    <s v="04.01.–08.01."/>
    <s v="Emnid"/>
    <d v="2013-12-30T00:00:00"/>
    <n v="0.41499999999999992"/>
    <n v="0.248"/>
    <n v="9.4E-2"/>
    <n v="4.4000000000000004E-2"/>
    <n v="9.4000000000000014E-2"/>
    <n v="4.6000000000000006E-2"/>
    <n v="5.8999999999999997E-2"/>
    <n v="8539"/>
    <n v="1.1750881316098709"/>
    <n v="1.2391573729863696"/>
  </r>
  <r>
    <x v="427"/>
    <n v="0.41"/>
    <n v="0.25"/>
    <n v="0.09"/>
    <n v="0.04"/>
    <n v="0.09"/>
    <n v="0.05"/>
    <n v="7.0000000000000007E-2"/>
    <n v="2346"/>
    <s v="12.12.–18.12."/>
    <s v="Emnid"/>
    <d v="2013-12-09T00:00:00"/>
    <n v="0.41937499999999994"/>
    <n v="0.25312499999999999"/>
    <n v="9.3124999999999986E-2"/>
    <n v="3.875E-2"/>
    <n v="9.1874999999999984E-2"/>
    <n v="4.6249999999999993E-2"/>
    <n v="5.7499999999999996E-2"/>
    <n v="14446"/>
    <n v="1.1661807580174928"/>
    <n v="1.2213740458015268"/>
  </r>
  <r>
    <x v="428"/>
    <n v="0.42"/>
    <n v="0.25"/>
    <n v="0.09"/>
    <n v="0.04"/>
    <n v="0.09"/>
    <n v="0.05"/>
    <n v="0.06"/>
    <n v="1901"/>
    <s v="05.12.–11.12."/>
    <s v="Emnid"/>
    <d v="2013-12-02T00:00:00"/>
    <n v="0.42357142857142854"/>
    <n v="0.24571428571428572"/>
    <n v="9.7142857142857128E-2"/>
    <n v="3.3571428571428572E-2"/>
    <n v="9.4285714285714278E-2"/>
    <n v="4.642857142857143E-2"/>
    <n v="5.9285714285714282E-2"/>
    <n v="14909"/>
    <n v="1.1618257261410789"/>
    <n v="1.2089810017271159"/>
  </r>
  <r>
    <x v="429"/>
    <n v="0.42"/>
    <n v="0.26"/>
    <n v="0.09"/>
    <n v="0.03"/>
    <n v="0.09"/>
    <n v="0.05"/>
    <n v="0.06"/>
    <n v="2291"/>
    <s v="28.11.–04.12."/>
    <s v="Emnid"/>
    <d v="2013-11-25T00:00:00"/>
    <n v="0.41625000000000001"/>
    <n v="0.24875000000000003"/>
    <n v="9.812499999999999E-2"/>
    <n v="3.4375000000000003E-2"/>
    <n v="9.3749999999999986E-2"/>
    <n v="4.6249999999999993E-2"/>
    <n v="0.06"/>
    <n v="15398"/>
    <n v="1.1670313639679066"/>
    <n v="1.21580547112462"/>
  </r>
  <r>
    <x v="430"/>
    <n v="0.41"/>
    <n v="0.26"/>
    <n v="0.09"/>
    <n v="0.04"/>
    <n v="0.09"/>
    <n v="0.05"/>
    <n v="0.06"/>
    <n v="2389"/>
    <s v="21.11.–27.11."/>
    <s v="Emnid"/>
    <d v="2013-11-18T00:00:00"/>
    <n v="0.41187499999999999"/>
    <n v="0.25"/>
    <n v="9.812499999999999E-2"/>
    <n v="3.6249999999999998E-2"/>
    <n v="9.3749999999999986E-2"/>
    <n v="4.6874999999999993E-2"/>
    <n v="6.0714285714285714E-2"/>
    <n v="14788"/>
    <n v="1.171303074670571"/>
    <n v="1.2232415902140672"/>
  </r>
  <r>
    <x v="431"/>
    <n v="0.42"/>
    <n v="0.25"/>
    <n v="0.1"/>
    <n v="0.03"/>
    <n v="0.09"/>
    <n v="0.05"/>
    <n v="0.06"/>
    <n v="2204"/>
    <s v="14.11.–20.11."/>
    <s v="Emnid"/>
    <d v="2013-11-11T00:00:00"/>
    <n v="0.41428571428571426"/>
    <n v="0.24714285714285714"/>
    <n v="9.9999999999999992E-2"/>
    <n v="3.5714285714285712E-2"/>
    <n v="9.2857142857142846E-2"/>
    <n v="4.7142857142857146E-2"/>
    <n v="6.2857142857142861E-2"/>
    <n v="15169"/>
    <n v="1.1705685618729098"/>
    <n v="1.2216404886561956"/>
  </r>
  <r>
    <x v="432"/>
    <n v="0.41"/>
    <n v="0.25"/>
    <n v="0.1"/>
    <n v="0.03"/>
    <n v="0.09"/>
    <n v="0.05"/>
    <n v="7.0000000000000007E-2"/>
    <n v="2765"/>
    <s v="07.11.–13.11."/>
    <s v="Emnid"/>
    <d v="2013-11-04T00:00:00"/>
    <n v="0.41571428571428565"/>
    <n v="0.25285714285714284"/>
    <n v="9.9285714285714283E-2"/>
    <n v="3.3571428571428572E-2"/>
    <n v="9.0714285714285706E-2"/>
    <n v="4.642857142857143E-2"/>
    <n v="6.142857142857143E-2"/>
    <n v="15767"/>
    <n v="1.1647254575707155"/>
    <n v="1.2121212121212122"/>
  </r>
  <r>
    <x v="433"/>
    <n v="0.41"/>
    <n v="0.26"/>
    <n v="0.1"/>
    <n v="0.03"/>
    <n v="0.09"/>
    <n v="0.05"/>
    <n v="0.06"/>
    <n v="2296"/>
    <s v="31.10.–06.11."/>
    <s v="Emnid"/>
    <d v="2013-10-28T00:00:00"/>
    <n v="0.41857142857142854"/>
    <n v="0.255"/>
    <n v="9.6428571428571419E-2"/>
    <n v="3.2857142857142856E-2"/>
    <n v="8.9999999999999983E-2"/>
    <n v="4.642857142857143E-2"/>
    <n v="6.0714285714285714E-2"/>
    <n v="15768"/>
    <n v="1.1627906976744187"/>
    <n v="1.2089810017271159"/>
  </r>
  <r>
    <x v="434"/>
    <n v="0.42"/>
    <n v="0.25"/>
    <n v="0.09"/>
    <n v="0.03"/>
    <n v="0.09"/>
    <n v="0.05"/>
    <n v="7.0000000000000007E-2"/>
    <n v="2768"/>
    <s v="24.10.–30.10."/>
    <s v="Emnid"/>
    <d v="2013-10-21T00:00:00"/>
    <n v="0.41749999999999998"/>
    <n v="0.25562499999999999"/>
    <n v="9.2499999999999999E-2"/>
    <n v="3.7500000000000006E-2"/>
    <n v="8.9374999999999982E-2"/>
    <n v="4.8749999999999995E-2"/>
    <n v="5.8749999999999997E-2"/>
    <n v="16230"/>
    <n v="1.1695906432748537"/>
    <n v="1.2232415902140672"/>
  </r>
  <r>
    <x v="435"/>
    <n v="0.41"/>
    <n v="0.26"/>
    <n v="0.1"/>
    <n v="0.03"/>
    <n v="0.09"/>
    <n v="0.05"/>
    <n v="0.06"/>
    <n v="3219"/>
    <s v="17.10.–23.10."/>
    <s v="Emnid"/>
    <d v="2013-10-14T00:00:00"/>
    <n v="0.42"/>
    <n v="0.255"/>
    <n v="0.09"/>
    <n v="3.8124999999999999E-2"/>
    <n v="8.9374999999999996E-2"/>
    <n v="5.1874999999999998E-2"/>
    <n v="5.5624999999999994E-2"/>
    <n v="15697"/>
    <n v="1.103448275862069"/>
    <n v="1.1519078473722102"/>
  </r>
  <r>
    <x v="436"/>
    <n v="0.42"/>
    <n v="0.25"/>
    <n v="0.09"/>
    <n v="0.03"/>
    <n v="0.1"/>
    <n v="0.05"/>
    <n v="0.06"/>
    <n v="2334"/>
    <s v="10.10.–16.10."/>
    <s v="Emnid"/>
    <d v="2013-10-07T00:00:00"/>
    <n v="0.42857142857142855"/>
    <n v="0.25"/>
    <n v="8.5714285714285715E-2"/>
    <n v="3.4285714285714287E-2"/>
    <n v="0.09"/>
    <n v="5.4999999999999993E-2"/>
    <n v="5.2142857142857144E-2"/>
    <n v="14199"/>
    <n v="1.0997643362136686"/>
    <n v="1.1428571428571428"/>
  </r>
  <r>
    <x v="437"/>
    <n v="0.42"/>
    <n v="0.25"/>
    <n v="0.09"/>
    <n v="0.03"/>
    <n v="0.1"/>
    <n v="0.06"/>
    <n v="0.05"/>
    <n v="1833"/>
    <s v="04.10.–09.10."/>
    <s v="Emnid"/>
    <d v="2013-09-30T00:00:00"/>
    <n v="0.42666666666666669"/>
    <n v="0.25"/>
    <n v="8.3333333333333329E-2"/>
    <n v="3.5000000000000003E-2"/>
    <n v="8.9999999999999983E-2"/>
    <n v="5.4166666666666662E-2"/>
    <n v="5.5833333333333339E-2"/>
    <n v="11714"/>
    <n v="1.1059907834101381"/>
    <n v="1.1505273250239691"/>
  </r>
  <r>
    <x v="438"/>
    <n v="0.42"/>
    <n v="0.25"/>
    <n v="0.08"/>
    <n v="0.04"/>
    <n v="0.09"/>
    <n v="0.06"/>
    <n v="0.06"/>
    <n v="1849"/>
    <s v="26.09.–01.10."/>
    <s v="Emnid"/>
    <d v="2013-09-23T00:00:00"/>
    <n v="0.42333333333333334"/>
    <n v="0.25333333333333335"/>
    <n v="7.6666666666666675E-2"/>
    <n v="3.6666666666666674E-2"/>
    <n v="9.0000000000000011E-2"/>
    <n v="5.6666666666666664E-2"/>
    <n v="6.3333333333333339E-2"/>
    <n v="5730"/>
    <n v="1.1111111111111112"/>
    <n v="1.1583011583011582"/>
  </r>
  <r>
    <x v="439"/>
    <n v="0.43"/>
    <n v="0.26"/>
    <n v="7.0000000000000007E-2"/>
    <n v="0.03"/>
    <n v="0.09"/>
    <n v="0.06"/>
    <n v="0.06"/>
    <n v="1382"/>
    <s v="24.09.–26.09."/>
    <s v="Emnid"/>
    <d v="2013-09-16T00:00:00"/>
    <n v="0.40500000000000003"/>
    <n v="0.27"/>
    <n v="7.5000000000000011E-2"/>
    <n v="4.4999999999999998E-2"/>
    <n v="0.09"/>
    <n v="5.5E-2"/>
    <n v="4.4999999999999998E-2"/>
    <n v="3630"/>
    <n v="1.1173184357541899"/>
    <n v="1.1764705882352942"/>
  </r>
  <r>
    <x v="440"/>
    <n v="0.35"/>
    <n v="0.15"/>
    <n v="0.21"/>
    <n v="0.06"/>
    <n v="0.08"/>
    <n v="0.09"/>
    <n v="0.06"/>
    <n v="2504"/>
    <s v="21.09.–25.09."/>
    <s v="Forsa_x000a_"/>
    <d v="2020-09-13T00:00:00"/>
    <n v="0.35849999999999999"/>
    <n v="0.1585"/>
    <n v="0.18999999999999997"/>
    <n v="5.6499999999999995E-2"/>
    <n v="7.7999999999999986E-2"/>
    <n v="0.10249999999999999"/>
    <n v="5.6000000000000008E-2"/>
    <n v="17046"/>
    <n v="1.0593220338983051"/>
    <n v="1.1267605633802817"/>
  </r>
  <r>
    <x v="87"/>
    <n v="0.36"/>
    <n v="0.14000000000000001"/>
    <n v="0.22"/>
    <n v="0.05"/>
    <n v="0.08"/>
    <n v="0.08"/>
    <n v="7.0000000000000007E-2"/>
    <n v="2501"/>
    <s v="14.09.–18.09."/>
    <s v="Forsa_x000a_"/>
    <d v="2020-09-06T00:00:00"/>
    <n v="0.35944444444444446"/>
    <n v="0.16111111111111109"/>
    <n v="0.18666666666666665"/>
    <n v="5.6111111111111098E-2"/>
    <n v="7.8333333333333324E-2"/>
    <n v="0.10166666666666666"/>
    <n v="5.6666666666666671E-2"/>
    <n v="15825"/>
    <n v="1.0600706713780919"/>
    <n v="1.1271133375078271"/>
  </r>
  <r>
    <x v="441"/>
    <n v="0.36"/>
    <n v="0.16"/>
    <n v="0.18"/>
    <n v="0.05"/>
    <n v="0.09"/>
    <n v="0.09"/>
    <n v="7.0000000000000007E-2"/>
    <n v="2501"/>
    <s v="07.09.–11.09."/>
    <s v="Forsa_x000a_"/>
    <d v="2020-08-30T00:00:00"/>
    <n v="0.35928571428571426"/>
    <n v="0.16285714285714287"/>
    <n v="0.18071428571428569"/>
    <n v="5.785714285714285E-2"/>
    <n v="7.9285714285714293E-2"/>
    <n v="0.10285714285714286"/>
    <n v="5.7142857142857148E-2"/>
    <n v="13711"/>
    <n v="1.0606060606060606"/>
    <n v="1.1299435028248588"/>
  </r>
  <r>
    <x v="442"/>
    <n v="0.36"/>
    <n v="0.16"/>
    <n v="0.18"/>
    <n v="0.05"/>
    <n v="0.09"/>
    <n v="0.09"/>
    <n v="7.0000000000000007E-2"/>
    <n v="2503"/>
    <s v="31.08.–04.09."/>
    <s v="Forsa_x000a_"/>
    <d v="2020-08-23T00:00:00"/>
    <n v="0.36399999999999999"/>
    <n v="0.16399999999999998"/>
    <n v="0.17949999999999997"/>
    <n v="5.7000000000000009E-2"/>
    <n v="7.8499999999999986E-2"/>
    <n v="9.9999999999999992E-2"/>
    <n v="5.7000000000000009E-2"/>
    <n v="18516"/>
    <n v="1.0604453870625663"/>
    <n v="1.1286681715575622"/>
  </r>
  <r>
    <x v="443"/>
    <n v="0.36"/>
    <n v="0.16"/>
    <n v="0.19"/>
    <n v="0.05"/>
    <n v="7.0000000000000007E-2"/>
    <n v="0.09"/>
    <n v="0.08"/>
    <n v="2502"/>
    <s v="24.08.–28.08."/>
    <s v="Forsa_x000a_"/>
    <d v="2020-08-16T00:00:00"/>
    <n v="0.36449999999999994"/>
    <n v="0.16699999999999998"/>
    <n v="0.17499999999999996"/>
    <n v="5.7000000000000009E-2"/>
    <n v="7.7999999999999986E-2"/>
    <n v="9.9999999999999992E-2"/>
    <n v="5.8499999999999996E-2"/>
    <n v="18403"/>
    <n v="1.0621348911311739"/>
    <n v="1.1305822498586775"/>
  </r>
  <r>
    <x v="444"/>
    <n v="0.36"/>
    <n v="0.16"/>
    <n v="0.19"/>
    <n v="0.05"/>
    <n v="7.0000000000000007E-2"/>
    <n v="0.09"/>
    <n v="0.08"/>
    <n v="2504"/>
    <s v="17.08.–21.08."/>
    <s v="Forsa_x000a_"/>
    <d v="2020-08-09T00:00:00"/>
    <n v="0.364375"/>
    <n v="0.16624999999999998"/>
    <n v="0.17124999999999999"/>
    <n v="6.0624999999999998E-2"/>
    <n v="7.8125E-2"/>
    <n v="0.10375"/>
    <n v="5.5624999999999994E-2"/>
    <n v="14695"/>
    <n v="1.0589013898080741"/>
    <n v="1.1315417256011315"/>
  </r>
  <r>
    <x v="445"/>
    <n v="0.36"/>
    <n v="0.16"/>
    <n v="0.2"/>
    <n v="0.06"/>
    <n v="0.06"/>
    <n v="0.09"/>
    <n v="7.0000000000000007E-2"/>
    <n v="2501"/>
    <s v="10.08.–14.08."/>
    <s v="Forsa_x000a_"/>
    <d v="2020-08-02T00:00:00"/>
    <n v="0.36888888888888888"/>
    <n v="0.15444444444444441"/>
    <n v="0.17388888888888887"/>
    <n v="6.2222222222222227E-2"/>
    <n v="7.9999999999999988E-2"/>
    <n v="0.10333333333333333"/>
    <n v="5.7222222222222209E-2"/>
    <n v="16288"/>
    <n v="1.060695344725987"/>
    <n v="1.1356466876971609"/>
  </r>
  <r>
    <x v="446"/>
    <n v="0.38"/>
    <n v="0.14000000000000001"/>
    <n v="0.18"/>
    <n v="0.06"/>
    <n v="0.08"/>
    <n v="0.08"/>
    <n v="0.08"/>
    <n v="2502"/>
    <s v="03.08.–07.08."/>
    <s v="Forsa_x000a_"/>
    <d v="2020-07-26T00:00:00"/>
    <n v="0.373"/>
    <n v="0.14599999999999999"/>
    <n v="0.17949999999999997"/>
    <n v="6.0499999999999998E-2"/>
    <n v="7.8499999999999986E-2"/>
    <n v="0.1"/>
    <n v="6.25E-2"/>
    <n v="18001"/>
    <n v="1.0666666666666667"/>
    <n v="1.1402508551881414"/>
  </r>
  <r>
    <x v="447"/>
    <n v="0.38"/>
    <n v="0.14000000000000001"/>
    <n v="0.18"/>
    <n v="0.06"/>
    <n v="0.08"/>
    <n v="0.08"/>
    <n v="0.08"/>
    <n v="2504"/>
    <s v="27.07.–31.07."/>
    <s v="Forsa_x000a_"/>
    <d v="2020-07-19T00:00:00"/>
    <n v="0.37444444444444447"/>
    <n v="0.14611111111111108"/>
    <n v="0.18444444444444441"/>
    <n v="5.9999999999999991E-2"/>
    <n v="7.5555555555555542E-2"/>
    <n v="9.7777777777777769E-2"/>
    <n v="6.1666666666666661E-2"/>
    <n v="15680"/>
    <n v="1.0657193605683837"/>
    <n v="1.1385199240986719"/>
  </r>
  <r>
    <x v="448"/>
    <n v="0.38"/>
    <n v="0.14000000000000001"/>
    <n v="0.18"/>
    <n v="0.06"/>
    <n v="0.08"/>
    <n v="0.09"/>
    <n v="7.0000000000000007E-2"/>
    <n v="2504"/>
    <s v="20.07.–24.07."/>
    <s v="Forsa_x000a_"/>
    <d v="2020-07-12T00:00:00"/>
    <n v="0.37562499999999999"/>
    <n v="0.14874999999999999"/>
    <n v="0.17812499999999998"/>
    <n v="6.1249999999999999E-2"/>
    <n v="7.8125E-2"/>
    <n v="9.9999999999999992E-2"/>
    <n v="5.8125000000000003E-2"/>
    <n v="14281"/>
    <n v="1.0617120106171201"/>
    <n v="1.1355571327182399"/>
  </r>
  <r>
    <x v="96"/>
    <n v="0.38"/>
    <n v="0.14000000000000001"/>
    <n v="0.18"/>
    <n v="0.06"/>
    <n v="0.08"/>
    <n v="0.09"/>
    <n v="7.0000000000000007E-2"/>
    <n v="2501"/>
    <s v="13.07.–16.07."/>
    <s v="Forsa_x000a_"/>
    <d v="2020-07-05T00:00:00"/>
    <n v="0.37714285714285717"/>
    <n v="0.14785714285714288"/>
    <n v="0.17642857142857141"/>
    <n v="6.142857142857143E-2"/>
    <n v="7.7857142857142861E-2"/>
    <n v="0.10142857142857142"/>
    <n v="5.7857142857142864E-2"/>
    <n v="13193"/>
    <n v="1.0614101592115239"/>
    <n v="1.1354420113544201"/>
  </r>
  <r>
    <x v="449"/>
    <n v="0.38"/>
    <n v="0.14000000000000001"/>
    <n v="0.18"/>
    <n v="0.06"/>
    <n v="7.0000000000000007E-2"/>
    <n v="0.1"/>
    <n v="7.0000000000000007E-2"/>
    <n v="2500"/>
    <s v="06.07.–10.07."/>
    <s v="Forsa_x000a_"/>
    <d v="2020-06-28T00:00:00"/>
    <n v="0.37357142857142861"/>
    <n v="0.15142857142857144"/>
    <n v="0.18428571428571425"/>
    <n v="5.8571428571428566E-2"/>
    <n v="7.571428571428572E-2"/>
    <n v="0.10071428571428571"/>
    <n v="5.5714285714285716E-2"/>
    <n v="13259"/>
    <n v="1.059001512859304"/>
    <n v="1.129032258064516"/>
  </r>
  <r>
    <x v="98"/>
    <n v="0.38"/>
    <n v="0.14000000000000001"/>
    <n v="0.18"/>
    <n v="0.05"/>
    <n v="0.08"/>
    <n v="0.1"/>
    <n v="7.0000000000000007E-2"/>
    <n v="2503"/>
    <s v="29.06.–03.07."/>
    <s v="Forsa_x000a_"/>
    <d v="2020-06-21T00:00:00"/>
    <n v="0.374"/>
    <n v="0.15299999999999997"/>
    <n v="0.1835"/>
    <n v="5.6000000000000008E-2"/>
    <n v="7.8499999999999986E-2"/>
    <n v="0.10049999999999999"/>
    <n v="5.4499999999999993E-2"/>
    <n v="17533"/>
    <n v="1.0576414595452142"/>
    <n v="1.1242270938729624"/>
  </r>
  <r>
    <x v="99"/>
    <n v="0.38"/>
    <n v="0.14000000000000001"/>
    <n v="0.17"/>
    <n v="0.06"/>
    <n v="0.08"/>
    <n v="0.1"/>
    <n v="7.0000000000000007E-2"/>
    <n v="2501"/>
    <s v="22.06.–26.06."/>
    <s v="Forsa_x000a_"/>
    <d v="2020-06-14T00:00:00"/>
    <n v="0.38045454545454549"/>
    <n v="0.15090909090909088"/>
    <n v="0.17999999999999997"/>
    <n v="5.6818181818181816E-2"/>
    <n v="7.8636363636363629E-2"/>
    <n v="9.7727272727272718E-2"/>
    <n v="5.5454545454545465E-2"/>
    <n v="19329"/>
    <n v="1.0587102983638115"/>
    <n v="1.1264720942140298"/>
  </r>
  <r>
    <x v="100"/>
    <n v="0.39"/>
    <n v="0.14000000000000001"/>
    <n v="0.18"/>
    <n v="0.05"/>
    <n v="0.08"/>
    <n v="0.09"/>
    <n v="7.0000000000000007E-2"/>
    <n v="2501"/>
    <s v="15.06.–19.06."/>
    <s v="Forsa_x000a_"/>
    <d v="2020-06-07T00:00:00"/>
    <n v="0.38777777777777778"/>
    <n v="0.14777777777777779"/>
    <n v="0.17777777777777778"/>
    <n v="5.8888888888888893E-2"/>
    <n v="7.722222222222222E-2"/>
    <n v="9.2777777777777778E-2"/>
    <n v="5.7777777777777782E-2"/>
    <n v="17048"/>
    <n v="1.0613207547169812"/>
    <n v="1.1320754716981132"/>
  </r>
  <r>
    <x v="101"/>
    <n v="0.4"/>
    <n v="0.14000000000000001"/>
    <n v="0.17"/>
    <n v="0.06"/>
    <n v="0.08"/>
    <n v="0.08"/>
    <n v="7.0000000000000007E-2"/>
    <n v="2504"/>
    <s v="08.06.–13.06."/>
    <s v="Forsa_x000a_"/>
    <d v="2020-05-31T00:00:00"/>
    <n v="0.38812499999999994"/>
    <n v="0.14750000000000002"/>
    <n v="0.174375"/>
    <n v="0.06"/>
    <n v="7.8125E-2"/>
    <n v="8.8749999999999996E-2"/>
    <n v="6.3125000000000001E-2"/>
    <n v="14741"/>
    <n v="1.0673782521681121"/>
    <n v="1.1404133998574482"/>
  </r>
  <r>
    <x v="102"/>
    <n v="0.4"/>
    <n v="0.16"/>
    <n v="0.15"/>
    <n v="0.06"/>
    <n v="0.08"/>
    <n v="0.08"/>
    <n v="7.0000000000000007E-2"/>
    <n v="2002"/>
    <s v="02.06.–05.06."/>
    <s v="Forsa_x000a_"/>
    <d v="2020-05-24T00:00:00"/>
    <n v="0.38611111111111118"/>
    <n v="0.15111111111111108"/>
    <n v="0.16888888888888887"/>
    <n v="5.8333333333333334E-2"/>
    <n v="0.08"/>
    <n v="9.1666666666666646E-2"/>
    <n v="6.3888888888888884E-2"/>
    <n v="16439"/>
    <n v="1.0682492581602374"/>
    <n v="1.139240506329114"/>
  </r>
  <r>
    <x v="103"/>
    <n v="0.4"/>
    <n v="0.15"/>
    <n v="0.16"/>
    <n v="0.05"/>
    <n v="0.08"/>
    <n v="0.09"/>
    <n v="7.0000000000000007E-2"/>
    <n v="2500"/>
    <s v="25.05.–29.05."/>
    <s v="Forsa_x000a_"/>
    <d v="2020-05-17T00:00:00"/>
    <n v="0.38444444444444448"/>
    <n v="0.15166666666666664"/>
    <n v="0.16888888888888887"/>
    <n v="5.7222222222222223E-2"/>
    <n v="7.8333333333333324E-2"/>
    <n v="9.5555555555555546E-2"/>
    <n v="6.3888888888888884E-2"/>
    <n v="16478"/>
    <n v="1.0682492581602374"/>
    <n v="1.1378002528445008"/>
  </r>
  <r>
    <x v="104"/>
    <n v="0.4"/>
    <n v="0.15"/>
    <n v="0.16"/>
    <n v="0.05"/>
    <n v="0.08"/>
    <n v="0.09"/>
    <n v="7.0000000000000007E-2"/>
    <n v="2002"/>
    <s v="18.05.–22.05."/>
    <s v="Forsa_x000a_"/>
    <d v="2020-05-10T00:00:00"/>
    <n v="0.38277777777777777"/>
    <n v="0.15055555555555555"/>
    <n v="0.16722222222222222"/>
    <n v="5.8888888888888893E-2"/>
    <n v="7.6666666666666661E-2"/>
    <n v="9.9444444444444433E-2"/>
    <n v="6.4444444444444457E-2"/>
    <n v="15506"/>
    <n v="1.0688836104513064"/>
    <n v="1.1406844106463878"/>
  </r>
  <r>
    <x v="105"/>
    <n v="0.39"/>
    <n v="0.15"/>
    <n v="0.16"/>
    <n v="0.06"/>
    <n v="0.08"/>
    <n v="0.09"/>
    <n v="7.0000000000000007E-2"/>
    <n v="2509"/>
    <s v="11.05.–15.05."/>
    <s v="Forsa_x000a_"/>
    <d v="2020-05-03T00:00:00"/>
    <n v="0.38444444444444442"/>
    <n v="0.15333333333333332"/>
    <n v="0.16277777777777777"/>
    <n v="5.7222222222222209E-2"/>
    <n v="7.6666666666666661E-2"/>
    <n v="0.10333333333333332"/>
    <n v="6.2222222222222227E-2"/>
    <n v="16018"/>
    <n v="1.0663507109004742"/>
    <n v="1.1356466876971612"/>
  </r>
  <r>
    <x v="106"/>
    <n v="0.4"/>
    <n v="0.15"/>
    <n v="0.15"/>
    <n v="0.06"/>
    <n v="7.0000000000000007E-2"/>
    <n v="0.1"/>
    <n v="7.0000000000000007E-2"/>
    <n v="2503"/>
    <s v="04.05.–08.05."/>
    <s v="Forsa_x000a_"/>
    <d v="2020-04-26T00:00:00"/>
    <n v="0.38055555555555554"/>
    <n v="0.15833333333333333"/>
    <n v="0.15666666666666665"/>
    <n v="5.7777777777777782E-2"/>
    <n v="7.9444444444444443E-2"/>
    <n v="0.1061111111111111"/>
    <n v="6.1111111111111116E-2"/>
    <n v="15689"/>
    <n v="1.0650887573964498"/>
    <n v="1.1349306431273645"/>
  </r>
  <r>
    <x v="107"/>
    <n v="0.38"/>
    <n v="0.17"/>
    <n v="0.14000000000000001"/>
    <n v="0.06"/>
    <n v="0.08"/>
    <n v="0.1"/>
    <n v="7.0000000000000007E-2"/>
    <n v="2004"/>
    <s v="27.04.–30.04."/>
    <s v="Forsa_x000a_"/>
    <d v="2020-04-19T00:00:00"/>
    <n v="0.38049999999999995"/>
    <n v="0.1585"/>
    <n v="0.15999999999999998"/>
    <n v="6.0000000000000012E-2"/>
    <n v="7.9500000000000001E-2"/>
    <n v="0.10200000000000001"/>
    <n v="5.9499999999999997E-2"/>
    <n v="17193"/>
    <n v="1.063264221158958"/>
    <n v="1.1357183418512211"/>
  </r>
  <r>
    <x v="108"/>
    <n v="0.39"/>
    <n v="0.16"/>
    <n v="0.15"/>
    <n v="0.06"/>
    <n v="0.08"/>
    <n v="0.09"/>
    <n v="7.0000000000000007E-2"/>
    <n v="2505"/>
    <s v="20.04.–24.04."/>
    <s v="Forsa_x000a_"/>
    <d v="2020-04-12T00:00:00"/>
    <n v="0.38222222222222224"/>
    <n v="0.16222222222222221"/>
    <n v="0.16555555555555554"/>
    <n v="6.0000000000000005E-2"/>
    <n v="7.6666666666666661E-2"/>
    <n v="9.6666666666666651E-2"/>
    <n v="5.6666666666666671E-2"/>
    <n v="15738"/>
    <n v="1.0600706713780916"/>
    <n v="1.1320754716981132"/>
  </r>
  <r>
    <x v="109"/>
    <n v="0.39"/>
    <n v="0.16"/>
    <n v="0.15"/>
    <n v="0.05"/>
    <n v="0.08"/>
    <n v="0.1"/>
    <n v="7.0000000000000007E-2"/>
    <n v="2002"/>
    <s v="14.04.–17.04."/>
    <s v="Forsa_x000a_"/>
    <d v="2020-04-05T00:00:00"/>
    <n v="0.37312499999999998"/>
    <n v="0.16749999999999998"/>
    <n v="0.16999999999999998"/>
    <n v="5.6874999999999995E-2"/>
    <n v="7.6874999999999999E-2"/>
    <n v="9.812499999999999E-2"/>
    <n v="5.7500000000000002E-2"/>
    <n v="13851"/>
    <n v="1.0610079575596818"/>
    <n v="1.1291460832745237"/>
  </r>
  <r>
    <x v="110"/>
    <n v="0.37"/>
    <n v="0.17"/>
    <n v="0.16"/>
    <n v="0.05"/>
    <n v="0.08"/>
    <n v="0.1"/>
    <n v="7.0000000000000007E-2"/>
    <n v="2001"/>
    <s v="06.04.–09.04."/>
    <s v="Forsa_x000a_"/>
    <d v="2020-03-29T00:00:00"/>
    <n v="0.35555555555555551"/>
    <n v="0.16555555555555554"/>
    <n v="0.18"/>
    <n v="5.6666666666666671E-2"/>
    <n v="7.9444444444444443E-2"/>
    <n v="0.10444444444444444"/>
    <n v="5.8333333333333334E-2"/>
    <n v="16260"/>
    <n v="1.0619469026548674"/>
    <n v="1.1299435028248588"/>
  </r>
  <r>
    <x v="111"/>
    <n v="0.37"/>
    <n v="0.17"/>
    <n v="0.16"/>
    <n v="0.06"/>
    <n v="0.08"/>
    <n v="0.09"/>
    <n v="7.0000000000000007E-2"/>
    <n v="2506"/>
    <s v="30.03.–03.04."/>
    <s v="Forsa_x000a_"/>
    <d v="2020-03-22T00:00:00"/>
    <n v="0.33863636363636362"/>
    <n v="0.16227272727272724"/>
    <n v="0.19090909090909092"/>
    <n v="6.0909090909090906E-2"/>
    <n v="8.0454545454545445E-2"/>
    <n v="0.10590909090909091"/>
    <n v="6.090909090909092E-2"/>
    <n v="19326"/>
    <n v="1.0648596321393997"/>
    <n v="1.1387163561076605"/>
  </r>
  <r>
    <x v="112"/>
    <n v="0.36"/>
    <n v="0.16"/>
    <n v="0.17"/>
    <n v="0.06"/>
    <n v="0.08"/>
    <n v="0.09"/>
    <n v="0.08"/>
    <n v="2511"/>
    <s v="23.03.–27.03."/>
    <s v="Forsa_x000a_"/>
    <d v="2020-03-15T00:00:00"/>
    <n v="0.31799999999999995"/>
    <n v="0.156"/>
    <n v="0.20500000000000002"/>
    <n v="6.4999999999999988E-2"/>
    <n v="8.4499999999999992E-2"/>
    <n v="0.10749999999999997"/>
    <n v="6.4000000000000015E-2"/>
    <n v="17407"/>
    <n v="1.0683760683760684"/>
    <n v="1.1481056257175659"/>
  </r>
  <r>
    <x v="450"/>
    <n v="0.36"/>
    <n v="0.16"/>
    <n v="0.17"/>
    <n v="0.06"/>
    <n v="0.08"/>
    <n v="0.09"/>
    <n v="0.08"/>
    <n v="1502"/>
    <s v="23.03.–25.03."/>
    <s v="Forsa_x000a_"/>
    <d v="2020-03-13T00:00:00"/>
    <n v="0.30222222222222223"/>
    <n v="0.15333333333333332"/>
    <n v="0.21111111111111111"/>
    <n v="6.666666666666668E-2"/>
    <n v="8.6111111111111097E-2"/>
    <n v="0.11388888888888887"/>
    <n v="6.666666666666668E-2"/>
    <n v="15899"/>
    <n v="1.0714285714285714"/>
    <n v="1.1538461538461537"/>
  </r>
  <r>
    <x v="113"/>
    <n v="0.32"/>
    <n v="0.15"/>
    <n v="0.2"/>
    <n v="7.0000000000000007E-2"/>
    <n v="0.09"/>
    <n v="0.09"/>
    <n v="0.08"/>
    <n v="2504"/>
    <s v="16.03.–20.03."/>
    <s v="Forsa_x000a_"/>
    <d v="2020-03-08T00:00:00"/>
    <n v="0.28000000000000003"/>
    <n v="0.15375"/>
    <n v="0.2175"/>
    <n v="6.7500000000000004E-2"/>
    <n v="9.1249999999999984E-2"/>
    <n v="0.1225"/>
    <n v="6.7500000000000004E-2"/>
    <n v="14581"/>
    <n v="1.0723860589812333"/>
    <n v="1.1560693641618498"/>
  </r>
  <r>
    <x v="114"/>
    <n v="0.28999999999999998"/>
    <n v="0.14000000000000001"/>
    <n v="0.22"/>
    <n v="0.06"/>
    <n v="0.1"/>
    <n v="0.11"/>
    <n v="0.08"/>
    <n v="2503"/>
    <s v="09.03.–13.03."/>
    <s v="Forsa_x000a_"/>
    <d v="2020-03-01T00:00:00"/>
    <n v="0.26300000000000001"/>
    <n v="0.1575"/>
    <n v="0.223"/>
    <n v="6.25E-2"/>
    <n v="9.3499999999999986E-2"/>
    <n v="0.13150000000000001"/>
    <n v="6.900000000000002E-2"/>
    <n v="17873"/>
    <n v="1.0741138560687433"/>
    <n v="1.1514104778353482"/>
  </r>
  <r>
    <x v="451"/>
    <n v="0.26"/>
    <n v="0.15"/>
    <n v="0.24"/>
    <n v="0.06"/>
    <n v="0.1"/>
    <n v="0.11"/>
    <n v="0.08"/>
    <n v="2503"/>
    <s v="02.03.–06.03."/>
    <s v="Forsa_x000a_"/>
    <d v="2020-02-23T00:00:00"/>
    <n v="0.26375000000000004"/>
    <n v="0.15562499999999999"/>
    <n v="0.22749999999999998"/>
    <n v="0.06"/>
    <n v="9.6875000000000003E-2"/>
    <n v="0.12687500000000002"/>
    <n v="6.9375000000000006E-2"/>
    <n v="15021"/>
    <n v="1.0745466756212221"/>
    <n v="1.1486001435750177"/>
  </r>
  <r>
    <x v="452"/>
    <n v="0.27"/>
    <n v="0.16"/>
    <n v="0.24"/>
    <n v="0.05"/>
    <n v="0.1"/>
    <n v="0.1"/>
    <n v="0.08"/>
    <n v="2505"/>
    <s v="24.02.–28.02."/>
    <s v="Forsa_x000a_"/>
    <d v="2020-02-16T00:00:00"/>
    <n v="0.26916666666666672"/>
    <n v="0.14749999999999999"/>
    <n v="0.22250000000000003"/>
    <n v="6.9166666666666668E-2"/>
    <n v="9.9166666666666667E-2"/>
    <n v="0.125"/>
    <n v="6.7500000000000004E-2"/>
    <n v="11786"/>
    <n v="1.0723860589812331"/>
    <n v="1.1583011583011582"/>
  </r>
  <r>
    <x v="117"/>
    <n v="0.27"/>
    <n v="0.14000000000000001"/>
    <n v="0.24"/>
    <n v="7.0000000000000007E-2"/>
    <n v="0.1"/>
    <n v="0.1"/>
    <n v="0.08"/>
    <n v="2504"/>
    <s v="17.02.–21.02."/>
    <s v="Forsa_x000a_"/>
    <d v="2020-02-09T00:00:00"/>
    <n v="0.27166666666666667"/>
    <n v="0.14499999999999999"/>
    <n v="0.21722222222222223"/>
    <n v="7.166666666666667E-2"/>
    <n v="9.6666666666666651E-2"/>
    <n v="0.13444444444444445"/>
    <n v="6.3333333333333339E-2"/>
    <n v="16618"/>
    <n v="1.0676156583629894"/>
    <n v="1.1560693641618498"/>
  </r>
  <r>
    <x v="118"/>
    <n v="0.27"/>
    <n v="0.14000000000000001"/>
    <n v="0.24"/>
    <n v="0.06"/>
    <n v="0.1"/>
    <n v="0.11"/>
    <n v="0.08"/>
    <n v="2502"/>
    <s v="10.02.–14.02."/>
    <s v="Forsa_x000a_"/>
    <d v="2020-02-02T00:00:00"/>
    <n v="0.27388888888888885"/>
    <n v="0.14166666666666666"/>
    <n v="0.21888888888888888"/>
    <n v="7.3333333333333334E-2"/>
    <n v="9.3333333333333324E-2"/>
    <n v="0.13444444444444445"/>
    <n v="6.4444444444444457E-2"/>
    <n v="16502"/>
    <n v="1.0688836104513064"/>
    <n v="1.1597938144329898"/>
  </r>
  <r>
    <x v="453"/>
    <n v="0.28000000000000003"/>
    <n v="0.14000000000000001"/>
    <n v="0.23"/>
    <n v="0.08"/>
    <n v="0.09"/>
    <n v="0.1"/>
    <n v="0.08"/>
    <n v="2503"/>
    <s v="03.02.–07.02."/>
    <s v="Forsa_x000a_"/>
    <d v="2020-01-26T00:00:00"/>
    <n v="0.27562500000000001"/>
    <n v="0.13750000000000001"/>
    <n v="0.22125"/>
    <n v="8.1249999999999989E-2"/>
    <n v="8.8124999999999981E-2"/>
    <n v="0.13125000000000001"/>
    <n v="6.5000000000000002E-2"/>
    <n v="14432"/>
    <n v="1.0695187165775402"/>
    <n v="1.171303074670571"/>
  </r>
  <r>
    <x v="120"/>
    <n v="0.28000000000000003"/>
    <n v="0.12"/>
    <n v="0.23"/>
    <n v="0.09"/>
    <n v="0.09"/>
    <n v="0.11"/>
    <n v="0.08"/>
    <n v="2504"/>
    <s v="27.01.–31.01."/>
    <s v="Forsa_x000a_"/>
    <d v="2020-01-19T00:00:00"/>
    <n v="0.27250000000000002"/>
    <n v="0.13500000000000001"/>
    <n v="0.22125"/>
    <n v="8.5624999999999979E-2"/>
    <n v="8.8749999999999982E-2"/>
    <n v="0.13625000000000001"/>
    <n v="6.0624999999999998E-2"/>
    <n v="15072"/>
    <n v="1.0645375914836994"/>
    <n v="1.171303074670571"/>
  </r>
  <r>
    <x v="121"/>
    <n v="0.28000000000000003"/>
    <n v="0.12"/>
    <n v="0.23"/>
    <n v="0.09"/>
    <n v="0.09"/>
    <n v="0.12"/>
    <n v="7.0000000000000007E-2"/>
    <n v="2507"/>
    <s v="20.01.–24.01."/>
    <s v="Forsa_x000a_"/>
    <d v="2020-01-12T00:00:00"/>
    <n v="0.26937500000000003"/>
    <n v="0.13437500000000002"/>
    <n v="0.22"/>
    <n v="8.4999999999999992E-2"/>
    <n v="9.0624999999999983E-2"/>
    <n v="0.14000000000000001"/>
    <n v="6.0624999999999998E-2"/>
    <n v="15607"/>
    <n v="1.0645375914836994"/>
    <n v="1.1704462326261886"/>
  </r>
  <r>
    <x v="122"/>
    <n v="0.28000000000000003"/>
    <n v="0.13"/>
    <n v="0.22"/>
    <n v="0.08"/>
    <n v="0.09"/>
    <n v="0.13"/>
    <n v="7.0000000000000007E-2"/>
    <n v="2504"/>
    <s v="13.01.–17.01."/>
    <s v="Forsa_x000a_"/>
    <d v="2020-01-05T00:00:00"/>
    <n v="0.27374999999999999"/>
    <n v="0.13312499999999999"/>
    <n v="0.21812500000000001"/>
    <n v="8.6874999999999994E-2"/>
    <n v="8.6874999999999994E-2"/>
    <n v="0.13875000000000001"/>
    <n v="6.25E-2"/>
    <n v="15721"/>
    <n v="1.0666666666666664"/>
    <n v="1.1756061719324025"/>
  </r>
  <r>
    <x v="123"/>
    <n v="0.28000000000000003"/>
    <n v="0.12"/>
    <n v="0.22"/>
    <n v="0.09"/>
    <n v="0.08"/>
    <n v="0.13"/>
    <n v="0.08"/>
    <n v="2503"/>
    <s v="06.01.–10.01."/>
    <s v="Forsa_x000a_"/>
    <d v="2019-12-29T00:00:00"/>
    <n v="0.27800000000000002"/>
    <n v="0.13"/>
    <n v="0.217"/>
    <n v="0.09"/>
    <n v="8.3000000000000004E-2"/>
    <n v="0.13800000000000001"/>
    <n v="6.4000000000000001E-2"/>
    <n v="8891"/>
    <n v="1.0683760683760684"/>
    <n v="1.1820330969267139"/>
  </r>
  <r>
    <x v="124"/>
    <n v="0.28000000000000003"/>
    <n v="0.13"/>
    <n v="0.22"/>
    <n v="0.08"/>
    <n v="0.08"/>
    <n v="0.13"/>
    <n v="0.08"/>
    <n v="2501"/>
    <s v="16.12.–20.12."/>
    <s v="Forsa_x000a_"/>
    <d v="2019-12-08T00:00:00"/>
    <n v="0.27550000000000002"/>
    <n v="0.13799999999999998"/>
    <n v="0.21150000000000002"/>
    <n v="8.1000000000000003E-2"/>
    <n v="8.8499999999999995E-2"/>
    <n v="0.14199999999999999"/>
    <n v="6.3500000000000001E-2"/>
    <n v="18212"/>
    <n v="1.0678056593699947"/>
    <n v="1.168907071887785"/>
  </r>
  <r>
    <x v="125"/>
    <n v="0.28000000000000003"/>
    <n v="0.12"/>
    <n v="0.22"/>
    <n v="0.08"/>
    <n v="0.09"/>
    <n v="0.13"/>
    <n v="0.08"/>
    <n v="2502"/>
    <s v="09.12.–13.12."/>
    <s v="Forsa_x000a_"/>
    <d v="2019-12-01T00:00:00"/>
    <n v="0.27250000000000002"/>
    <n v="0.13650000000000001"/>
    <n v="0.21400000000000002"/>
    <n v="8.5999999999999993E-2"/>
    <n v="8.4499999999999992E-2"/>
    <n v="0.14199999999999999"/>
    <n v="6.4500000000000002E-2"/>
    <n v="17885"/>
    <n v="1.0689470871191875"/>
    <n v="1.1771630370806356"/>
  </r>
  <r>
    <x v="126"/>
    <n v="0.28000000000000003"/>
    <n v="0.11"/>
    <n v="0.22"/>
    <n v="0.09"/>
    <n v="0.08"/>
    <n v="0.14000000000000001"/>
    <n v="0.08"/>
    <n v="2502"/>
    <s v="02.12.–06.12."/>
    <s v="Forsa_x000a_"/>
    <d v="2019-11-24T00:00:00"/>
    <n v="0.26900000000000002"/>
    <n v="0.13700000000000001"/>
    <n v="0.2165"/>
    <n v="8.299999999999999E-2"/>
    <n v="8.7499999999999994E-2"/>
    <n v="0.14199999999999999"/>
    <n v="6.5000000000000016E-2"/>
    <n v="18416"/>
    <n v="1.0695187165775399"/>
    <n v="1.1737089201877933"/>
  </r>
  <r>
    <x v="127"/>
    <n v="0.27"/>
    <n v="0.14000000000000001"/>
    <n v="0.22"/>
    <n v="0.08"/>
    <n v="0.08"/>
    <n v="0.13"/>
    <n v="0.08"/>
    <n v="2500"/>
    <s v="25.11.–29.11."/>
    <s v="Forsa_x000a_"/>
    <d v="2019-11-17T00:00:00"/>
    <n v="0.26999999999999996"/>
    <n v="0.14222222222222225"/>
    <n v="0.21388888888888888"/>
    <n v="8.0555555555555561E-2"/>
    <n v="9.166666666666666E-2"/>
    <n v="0.13944444444444443"/>
    <n v="6.2222222222222227E-2"/>
    <n v="19286"/>
    <n v="1.066350710900474"/>
    <n v="1.1665586519766689"/>
  </r>
  <r>
    <x v="128"/>
    <n v="0.26"/>
    <n v="0.14000000000000001"/>
    <n v="0.21"/>
    <n v="0.09"/>
    <n v="0.09"/>
    <n v="0.13"/>
    <n v="0.08"/>
    <n v="2501"/>
    <s v="18.11.–22.11."/>
    <s v="Forsa_x000a_"/>
    <d v="2019-11-10T00:00:00"/>
    <n v="0.26500000000000001"/>
    <n v="0.15125000000000002"/>
    <n v="0.20374999999999999"/>
    <n v="8.249999999999999E-2"/>
    <n v="9.3124999999999986E-2"/>
    <n v="0.139375"/>
    <n v="6.5000000000000002E-2"/>
    <n v="16987"/>
    <n v="1.0695187165775399"/>
    <n v="1.1730205278592374"/>
  </r>
  <r>
    <x v="129"/>
    <n v="0.26"/>
    <n v="0.15"/>
    <n v="0.19"/>
    <n v="0.09"/>
    <n v="0.1"/>
    <n v="0.13"/>
    <n v="0.08"/>
    <n v="2501"/>
    <s v="11.11.–15.11."/>
    <s v="Forsa_x000a_"/>
    <d v="2019-11-03T00:00:00"/>
    <n v="0.26100000000000001"/>
    <n v="0.14599999999999999"/>
    <n v="0.20550000000000002"/>
    <n v="8.0999999999999989E-2"/>
    <n v="9.7499999999999989E-2"/>
    <n v="0.14100000000000001"/>
    <n v="6.8000000000000019E-2"/>
    <n v="17501"/>
    <n v="1.0729613733905579"/>
    <n v="1.1750881316098707"/>
  </r>
  <r>
    <x v="130"/>
    <n v="0.26"/>
    <n v="0.13"/>
    <n v="0.21"/>
    <n v="0.09"/>
    <n v="0.1"/>
    <n v="0.13"/>
    <n v="0.08"/>
    <n v="2501"/>
    <s v="04.11.–08.11."/>
    <s v="Forsa_x000a_"/>
    <d v="2019-10-27T00:00:00"/>
    <n v="0.26500000000000001"/>
    <n v="0.14000000000000001"/>
    <n v="0.20777777777777776"/>
    <n v="8.1666666666666651E-2"/>
    <n v="9.6666666666666651E-2"/>
    <n v="0.14277777777777778"/>
    <n v="6.6111111111111107E-2"/>
    <n v="16797"/>
    <n v="1.0707911957168352"/>
    <n v="1.1734028683181226"/>
  </r>
  <r>
    <x v="131"/>
    <n v="0.28000000000000003"/>
    <n v="0.13"/>
    <n v="0.2"/>
    <n v="0.08"/>
    <n v="0.1"/>
    <n v="0.13"/>
    <n v="0.08"/>
    <n v="2502"/>
    <s v="28.10.–01.11."/>
    <s v="Forsa_x000a_"/>
    <d v="2019-10-20T00:00:00"/>
    <n v="0.27666666666666667"/>
    <n v="0.14166666666666669"/>
    <n v="0.20583333333333334"/>
    <n v="0.08"/>
    <n v="9.0000000000000011E-2"/>
    <n v="0.14250000000000002"/>
    <n v="6.3333333333333339E-2"/>
    <n v="12447"/>
    <n v="1.0676156583629894"/>
    <n v="1.1673151750972763"/>
  </r>
  <r>
    <x v="132"/>
    <n v="0.28999999999999998"/>
    <n v="0.14000000000000001"/>
    <n v="0.2"/>
    <n v="0.08"/>
    <n v="0.08"/>
    <n v="0.13"/>
    <n v="0.08"/>
    <n v="2501"/>
    <s v="21.10.–25.10."/>
    <s v="Forsa_x000a_"/>
    <d v="2019-10-13T00:00:00"/>
    <n v="0.28388888888888886"/>
    <n v="0.14388888888888887"/>
    <n v="0.21722222222222223"/>
    <n v="7.2777777777777775E-2"/>
    <n v="8.2222222222222224E-2"/>
    <n v="0.13666666666666666"/>
    <n v="6.3333333333333339E-2"/>
    <n v="15506"/>
    <n v="1.0676156583629894"/>
    <n v="1.1575562700964632"/>
  </r>
  <r>
    <x v="133"/>
    <n v="0.27"/>
    <n v="0.14000000000000001"/>
    <n v="0.22"/>
    <n v="0.08"/>
    <n v="0.08"/>
    <n v="0.13"/>
    <n v="0.08"/>
    <n v="2501"/>
    <s v="14.10.–18.10."/>
    <s v="Forsa_x000a_"/>
    <d v="2019-10-06T00:00:00"/>
    <n v="0.2795454545454546"/>
    <n v="0.14090909090909093"/>
    <n v="0.22181818181818178"/>
    <n v="7.3181818181818181E-2"/>
    <n v="7.9999999999999988E-2"/>
    <n v="0.1390909090909091"/>
    <n v="6.545454545454546E-2"/>
    <n v="18504"/>
    <n v="1.0700389105058365"/>
    <n v="1.1609498680738786"/>
  </r>
  <r>
    <x v="134"/>
    <n v="0.27"/>
    <n v="0.14000000000000001"/>
    <n v="0.23"/>
    <n v="0.08"/>
    <n v="0.08"/>
    <n v="0.12"/>
    <n v="0.08"/>
    <n v="2500"/>
    <s v="07.10.–11.10."/>
    <s v="Forsa_x000a_"/>
    <d v="2019-09-29T00:00:00"/>
    <n v="0.27166666666666672"/>
    <n v="0.13666666666666666"/>
    <n v="0.22"/>
    <n v="7.8333333333333324E-2"/>
    <n v="7.8888888888888883E-2"/>
    <n v="0.14555555555555555"/>
    <n v="6.8888888888888888E-2"/>
    <n v="16566"/>
    <n v="1.0739856801909307"/>
    <n v="1.1726384364820845"/>
  </r>
  <r>
    <x v="135"/>
    <n v="0.28000000000000003"/>
    <n v="0.14000000000000001"/>
    <n v="0.22"/>
    <n v="0.08"/>
    <n v="7.0000000000000007E-2"/>
    <n v="0.13"/>
    <n v="0.08"/>
    <n v="2505"/>
    <s v="30.09.–04.10."/>
    <s v="Forsa_x000a_"/>
    <d v="2019-09-22T00:00:00"/>
    <n v="0.268125"/>
    <n v="0.13875000000000001"/>
    <n v="0.22500000000000001"/>
    <n v="7.7499999999999999E-2"/>
    <n v="7.6249999999999998E-2"/>
    <n v="0.14624999999999999"/>
    <n v="6.8125000000000005E-2"/>
    <n v="15186"/>
    <n v="1.0731052984574112"/>
    <n v="1.1704462326261886"/>
  </r>
  <r>
    <x v="136"/>
    <n v="0.27"/>
    <n v="0.13"/>
    <n v="0.23"/>
    <n v="0.09"/>
    <n v="7.0000000000000007E-2"/>
    <n v="0.13"/>
    <n v="0.08"/>
    <n v="2505"/>
    <s v="23.09.–27.09."/>
    <s v="Forsa_x000a_"/>
    <d v="2019-09-15T00:00:00"/>
    <n v="0.27277777777777784"/>
    <n v="0.14277777777777778"/>
    <n v="0.22611111111111112"/>
    <n v="7.6111111111111102E-2"/>
    <n v="7.6111111111111102E-2"/>
    <n v="0.14333333333333334"/>
    <n v="6.2777777777777766E-2"/>
    <n v="16115"/>
    <n v="1.0669828097213989"/>
    <n v="1.161290322580645"/>
  </r>
  <r>
    <x v="137"/>
    <n v="0.27"/>
    <n v="0.15"/>
    <n v="0.22"/>
    <n v="0.08"/>
    <n v="7.0000000000000007E-2"/>
    <n v="0.13"/>
    <n v="0.08"/>
    <n v="2500"/>
    <s v="16.09.–20.09."/>
    <s v="Forsa_x000a_"/>
    <d v="2019-09-08T00:00:00"/>
    <n v="0.27450000000000002"/>
    <n v="0.14799999999999999"/>
    <n v="0.2205"/>
    <n v="7.5499999999999984E-2"/>
    <n v="7.5999999999999984E-2"/>
    <n v="0.14150000000000001"/>
    <n v="6.4000000000000001E-2"/>
    <n v="18522"/>
    <n v="1.0683760683760684"/>
    <n v="1.1621150493898897"/>
  </r>
  <r>
    <x v="138"/>
    <n v="0.27"/>
    <n v="0.15"/>
    <n v="0.22"/>
    <n v="0.08"/>
    <n v="7.0000000000000007E-2"/>
    <n v="0.14000000000000001"/>
    <n v="7.0000000000000007E-2"/>
    <n v="2503"/>
    <s v="09.09.–13.09."/>
    <s v="Forsa_x000a_"/>
    <d v="2019-09-01T00:00:00"/>
    <n v="0.27300000000000002"/>
    <n v="0.15"/>
    <n v="0.22450000000000001"/>
    <n v="7.3499999999999982E-2"/>
    <n v="7.2499999999999995E-2"/>
    <n v="0.14049999999999999"/>
    <n v="6.6000000000000003E-2"/>
    <n v="19196"/>
    <n v="1.070663811563169"/>
    <n v="1.1621150493898895"/>
  </r>
  <r>
    <x v="139"/>
    <n v="0.27"/>
    <n v="0.15"/>
    <n v="0.23"/>
    <n v="0.08"/>
    <n v="0.06"/>
    <n v="0.13"/>
    <n v="0.08"/>
    <n v="2503"/>
    <s v="02.09.–06.09."/>
    <s v="Forsa_x000a_"/>
    <d v="2019-08-25T00:00:00"/>
    <n v="0.27375000000000005"/>
    <n v="0.14687499999999998"/>
    <n v="0.22937499999999997"/>
    <n v="7.5624999999999998E-2"/>
    <n v="7.1250000000000008E-2"/>
    <n v="0.13875000000000001"/>
    <n v="6.4375000000000002E-2"/>
    <n v="15181"/>
    <n v="1.0688042752171008"/>
    <n v="1.1627906976744184"/>
  </r>
  <r>
    <x v="140"/>
    <n v="0.27"/>
    <n v="0.15"/>
    <n v="0.23"/>
    <n v="0.09"/>
    <n v="7.0000000000000007E-2"/>
    <n v="0.12"/>
    <n v="7.0000000000000007E-2"/>
    <n v="2501"/>
    <s v="26.08.–30.08."/>
    <s v="Forsa_x000a_"/>
    <d v="2019-08-18T00:00:00"/>
    <n v="0.27124999999999999"/>
    <n v="0.140625"/>
    <n v="0.23562499999999997"/>
    <n v="0.08"/>
    <n v="7.6249999999999998E-2"/>
    <n v="0.13625000000000001"/>
    <n v="0.06"/>
    <n v="14433"/>
    <n v="1.0638297872340425"/>
    <n v="1.1627906976744187"/>
  </r>
  <r>
    <x v="141"/>
    <n v="0.26"/>
    <n v="0.14000000000000001"/>
    <n v="0.23"/>
    <n v="0.09"/>
    <n v="0.08"/>
    <n v="0.13"/>
    <n v="7.0000000000000007E-2"/>
    <n v="2504"/>
    <s v="19.08.–23.08."/>
    <s v="Forsa_x000a_"/>
    <d v="2019-08-11T00:00:00"/>
    <n v="0.268125"/>
    <n v="0.135625"/>
    <n v="0.23624999999999996"/>
    <n v="8.2500000000000004E-2"/>
    <n v="0.08"/>
    <n v="0.136875"/>
    <n v="6.0624999999999998E-2"/>
    <n v="14898"/>
    <n v="1.0645375914836994"/>
    <n v="1.1670313639679069"/>
  </r>
  <r>
    <x v="142"/>
    <n v="0.25"/>
    <n v="0.13"/>
    <n v="0.24"/>
    <n v="0.09"/>
    <n v="0.08"/>
    <n v="0.13"/>
    <n v="0.08"/>
    <n v="2501"/>
    <s v="12.08.–16.08."/>
    <s v="Forsa_x000a_"/>
    <d v="2019-08-04T00:00:00"/>
    <n v="0.26714285714285718"/>
    <n v="0.12785714285714286"/>
    <n v="0.23571428571428571"/>
    <n v="8.4285714285714283E-2"/>
    <n v="8.2857142857142865E-2"/>
    <n v="0.13785714285714287"/>
    <n v="6.4285714285714293E-2"/>
    <n v="14705"/>
    <n v="1.0687022900763357"/>
    <n v="1.1744966442953018"/>
  </r>
  <r>
    <x v="143"/>
    <n v="0.26"/>
    <n v="0.12"/>
    <n v="0.25"/>
    <n v="0.08"/>
    <n v="0.08"/>
    <n v="0.13"/>
    <n v="0.08"/>
    <n v="2503"/>
    <s v="05.08.–09.08."/>
    <s v="Forsa_x000a_"/>
    <d v="2019-07-28T00:00:00"/>
    <n v="0.26611111111111119"/>
    <n v="0.12666666666666668"/>
    <n v="0.24000000000000002"/>
    <n v="8.4444444444444433E-2"/>
    <n v="0.08"/>
    <n v="0.13833333333333334"/>
    <n v="6.4444444444444457E-2"/>
    <n v="17300"/>
    <n v="1.0688836104513064"/>
    <n v="1.1749347258485638"/>
  </r>
  <r>
    <x v="144"/>
    <n v="0.27"/>
    <n v="0.13"/>
    <n v="0.23"/>
    <n v="0.09"/>
    <n v="0.08"/>
    <n v="0.13"/>
    <n v="7.0000000000000007E-2"/>
    <n v="2501"/>
    <s v="29.07.–02.08."/>
    <s v="Forsa_x000a_"/>
    <d v="2019-07-21T00:00:00"/>
    <n v="0.27000000000000007"/>
    <n v="0.13045454545454546"/>
    <n v="0.24000000000000005"/>
    <n v="8.4545454545454521E-2"/>
    <n v="7.8636363636363629E-2"/>
    <n v="0.13227272727272729"/>
    <n v="6.4090909090909101E-2"/>
    <n v="18432"/>
    <n v="1.0684798445847496"/>
    <n v="1.1745862253069939"/>
  </r>
  <r>
    <x v="145"/>
    <n v="0.27"/>
    <n v="0.13"/>
    <n v="0.24"/>
    <n v="0.09"/>
    <n v="7.0000000000000007E-2"/>
    <n v="0.13"/>
    <n v="7.0000000000000007E-2"/>
    <n v="2502"/>
    <s v="22.07.–26.07."/>
    <s v="Forsa_x000a_"/>
    <d v="2019-07-14T00:00:00"/>
    <n v="0.27300000000000002"/>
    <n v="0.13400000000000004"/>
    <n v="0.23749999999999999"/>
    <n v="8.3999999999999991E-2"/>
    <n v="8.1499999999999989E-2"/>
    <n v="0.127"/>
    <n v="6.3000000000000014E-2"/>
    <n v="17120"/>
    <n v="1.0672358591248665"/>
    <n v="1.1723329425556857"/>
  </r>
  <r>
    <x v="146"/>
    <n v="0.27"/>
    <n v="0.13"/>
    <n v="0.24"/>
    <n v="0.08"/>
    <n v="0.08"/>
    <n v="0.12"/>
    <n v="0.08"/>
    <n v="2500"/>
    <s v="15.07.–19.07."/>
    <s v="Forsa_x000a_"/>
    <d v="2019-07-07T00:00:00"/>
    <n v="0.26714285714285718"/>
    <n v="0.13642857142857143"/>
    <n v="0.23857142857142857"/>
    <n v="8.142857142857142E-2"/>
    <n v="8.4999999999999992E-2"/>
    <n v="0.13"/>
    <n v="6.142857142857143E-2"/>
    <n v="14687"/>
    <n v="1.0654490106544903"/>
    <n v="1.1666666666666667"/>
  </r>
  <r>
    <x v="147"/>
    <n v="0.26"/>
    <n v="0.13"/>
    <n v="0.25"/>
    <n v="7.0000000000000007E-2"/>
    <n v="0.08"/>
    <n v="0.13"/>
    <n v="0.08"/>
    <n v="2500"/>
    <s v="08.07.–12.07."/>
    <s v="Forsa_x000a_"/>
    <d v="2019-06-30T00:00:00"/>
    <n v="0.26124999999999998"/>
    <n v="0.13187500000000002"/>
    <n v="0.2475"/>
    <n v="7.6250000000000012E-2"/>
    <n v="8.3124999999999991E-2"/>
    <n v="0.13250000000000001"/>
    <n v="6.7500000000000004E-2"/>
    <n v="17039"/>
    <n v="1.0723860589812331"/>
    <n v="1.167883211678832"/>
  </r>
  <r>
    <x v="148"/>
    <n v="0.26"/>
    <n v="0.12"/>
    <n v="0.26"/>
    <n v="0.08"/>
    <n v="0.08"/>
    <n v="0.12"/>
    <n v="0.08"/>
    <n v="2501"/>
    <s v="01.07.–05.07."/>
    <s v="Forsa_x000a_"/>
    <d v="2019-06-23T00:00:00"/>
    <n v="0.25949999999999995"/>
    <n v="0.1275"/>
    <n v="0.2525"/>
    <n v="7.9499999999999987E-2"/>
    <n v="8.0999999999999989E-2"/>
    <n v="0.1305"/>
    <n v="6.9500000000000006E-2"/>
    <n v="18633"/>
    <n v="1.0746910263299303"/>
    <n v="1.1750881316098709"/>
  </r>
  <r>
    <x v="149"/>
    <n v="0.26"/>
    <n v="0.12"/>
    <n v="0.26"/>
    <n v="0.08"/>
    <n v="0.08"/>
    <n v="0.12"/>
    <n v="0.08"/>
    <n v="2501"/>
    <s v="24.06.–28.06."/>
    <s v="Forsa_x000a_"/>
    <d v="2019-06-16T00:00:00"/>
    <n v="0.26150000000000001"/>
    <n v="0.1265"/>
    <n v="0.25549999999999995"/>
    <n v="8.0499999999999988E-2"/>
    <n v="0.08"/>
    <n v="0.13"/>
    <n v="6.6000000000000017E-2"/>
    <n v="17574"/>
    <n v="1.0706638115631693"/>
    <n v="1.1716461628588168"/>
  </r>
  <r>
    <x v="150"/>
    <n v="0.24"/>
    <n v="0.12"/>
    <n v="0.27"/>
    <n v="0.08"/>
    <n v="0.08"/>
    <n v="0.13"/>
    <n v="0.08"/>
    <n v="2500"/>
    <s v="17.06.–21.06."/>
    <s v="Forsa_x000a_"/>
    <d v="2019-06-09T00:00:00"/>
    <n v="0.25624999999999998"/>
    <n v="0.12375"/>
    <n v="0.260625"/>
    <n v="8.1250000000000003E-2"/>
    <n v="7.9375000000000001E-2"/>
    <n v="0.13125000000000001"/>
    <n v="6.7500000000000004E-2"/>
    <n v="15486"/>
    <n v="1.0723860589812333"/>
    <n v="1.1747430249632893"/>
  </r>
  <r>
    <x v="151"/>
    <n v="0.24"/>
    <n v="0.11"/>
    <n v="0.27"/>
    <n v="0.09"/>
    <n v="0.08"/>
    <n v="0.13"/>
    <n v="0.08"/>
    <n v="2001"/>
    <s v="11.06.–14.06."/>
    <s v="Forsa_x000a_"/>
    <d v="2019-06-02T00:00:00"/>
    <n v="0.2525"/>
    <n v="0.12375"/>
    <n v="0.26437500000000003"/>
    <n v="8.1250000000000003E-2"/>
    <n v="7.5624999999999998E-2"/>
    <n v="0.12812499999999999"/>
    <n v="7.4375000000000024E-2"/>
    <n v="14653"/>
    <n v="1.0803511141120863"/>
    <n v="1.1843079200592153"/>
  </r>
  <r>
    <x v="152"/>
    <n v="0.24"/>
    <n v="0.12"/>
    <n v="0.27"/>
    <n v="0.08"/>
    <n v="0.08"/>
    <n v="0.12"/>
    <n v="0.09"/>
    <n v="2501"/>
    <s v="03.06.–07.06."/>
    <s v="Forsa_x000a_"/>
    <d v="2019-05-26T00:00:00"/>
    <n v="0.26500000000000001"/>
    <n v="0.13722222222222225"/>
    <n v="0.23888888888888887"/>
    <n v="8.0555555555555547E-2"/>
    <n v="7.6666666666666661E-2"/>
    <n v="0.12611111111111112"/>
    <n v="7.555555555555557E-2"/>
    <n v="16154"/>
    <n v="1.0817307692307694"/>
    <n v="1.184990125082291"/>
  </r>
  <r>
    <x v="153"/>
    <n v="0.26"/>
    <n v="0.12"/>
    <n v="0.27"/>
    <n v="0.08"/>
    <n v="7.0000000000000007E-2"/>
    <n v="0.11"/>
    <n v="0.09"/>
    <n v="2001"/>
    <s v="27.05.–31.05."/>
    <s v="Forsa_x000a_"/>
    <d v="2019-05-19T00:00:00"/>
    <n v="0.28277777777777779"/>
    <n v="0.16055555555555556"/>
    <n v="0.19277777777777777"/>
    <n v="8.6111111111111097E-2"/>
    <n v="8.4999999999999992E-2"/>
    <n v="0.12833333333333335"/>
    <n v="6.4444444444444457E-2"/>
    <n v="17317"/>
    <n v="1.0688836104513064"/>
    <n v="1.1772400261608895"/>
  </r>
  <r>
    <x v="454"/>
    <n v="0.28000000000000003"/>
    <n v="0.17"/>
    <n v="0.18"/>
    <n v="0.08"/>
    <n v="0.08"/>
    <n v="0.13"/>
    <n v="0.08"/>
    <n v="2500"/>
    <s v="20.05.–24.05."/>
    <s v="Forsa_x000a_"/>
    <d v="2019-05-14T00:00:00"/>
    <n v="0.28857142857142859"/>
    <n v="0.16714285714285718"/>
    <n v="0.17928571428571427"/>
    <n v="8.7142857142857147E-2"/>
    <n v="8.7857142857142856E-2"/>
    <n v="0.13"/>
    <n v="0.06"/>
    <n v="13839"/>
    <n v="1.0638297872340425"/>
    <n v="1.1725293132328307"/>
  </r>
  <r>
    <x v="455"/>
    <n v="0.28999999999999998"/>
    <n v="0.16"/>
    <n v="0.19"/>
    <n v="0.08"/>
    <n v="0.09"/>
    <n v="0.13"/>
    <n v="0.06"/>
    <n v="2503"/>
    <s v="13.05.–17.05."/>
    <s v="Forsa_x000a_"/>
    <d v="2019-05-07T00:00:00"/>
    <n v="0.29125000000000001"/>
    <n v="0.16"/>
    <n v="0.19249999999999998"/>
    <n v="8.4375000000000006E-2"/>
    <n v="8.6874999999999994E-2"/>
    <n v="0.13375000000000001"/>
    <n v="5.124999999999999E-2"/>
    <n v="15869"/>
    <n v="1.054018445322793"/>
    <n v="1.1569052783803324"/>
  </r>
  <r>
    <x v="456"/>
    <n v="0.3"/>
    <n v="0.15"/>
    <n v="0.2"/>
    <n v="0.08"/>
    <n v="0.08"/>
    <n v="0.13"/>
    <n v="0.06"/>
    <n v="2502"/>
    <s v="06.05.–10.05."/>
    <s v="Forsa_x000a_"/>
    <d v="2019-04-30T00:00:00"/>
    <n v="0.28900000000000003"/>
    <n v="0.16399999999999998"/>
    <n v="0.19299999999999998"/>
    <n v="8.4499999999999992E-2"/>
    <n v="8.7499999999999994E-2"/>
    <n v="0.13199999999999998"/>
    <n v="4.9999999999999996E-2"/>
    <n v="18443"/>
    <n v="1.0526315789473684"/>
    <n v="1.1554015020219526"/>
  </r>
  <r>
    <x v="457"/>
    <n v="0.28999999999999998"/>
    <n v="0.15"/>
    <n v="0.2"/>
    <n v="0.08"/>
    <n v="0.09"/>
    <n v="0.13"/>
    <n v="0.06"/>
    <n v="2002"/>
    <s v="29.04.–03.05."/>
    <s v="Forsa_x000a_"/>
    <d v="2019-04-23T00:00:00"/>
    <n v="0.28375"/>
    <n v="0.16749999999999998"/>
    <n v="0.18749999999999997"/>
    <n v="8.8749999999999996E-2"/>
    <n v="9.2499999999999985E-2"/>
    <n v="0.13125000000000001"/>
    <n v="4.8749999999999995E-2"/>
    <n v="13504"/>
    <n v="1.0512483574244416"/>
    <n v="1.1594202898550725"/>
  </r>
  <r>
    <x v="458"/>
    <n v="0.27"/>
    <n v="0.17"/>
    <n v="0.2"/>
    <n v="0.08"/>
    <n v="0.09"/>
    <n v="0.13"/>
    <n v="0.06"/>
    <n v="2009"/>
    <s v="18.04.–24.04."/>
    <s v="Forsa_x000a_"/>
    <d v="2019-04-16T00:00:00"/>
    <n v="0.28500000000000003"/>
    <n v="0.16937499999999997"/>
    <n v="0.18874999999999997"/>
    <n v="8.8749999999999996E-2"/>
    <n v="8.8749999999999996E-2"/>
    <n v="0.13187500000000002"/>
    <n v="4.7500000000000001E-2"/>
    <n v="13521"/>
    <n v="1.0498687664041997"/>
    <n v="1.157742402315485"/>
  </r>
  <r>
    <x v="459"/>
    <n v="0.28000000000000003"/>
    <n v="0.17"/>
    <n v="0.19"/>
    <n v="0.09"/>
    <n v="0.08"/>
    <n v="0.13"/>
    <n v="0.06"/>
    <n v="2004"/>
    <s v="15.04.–18.04."/>
    <s v="Forsa_x000a_"/>
    <d v="2019-04-09T00:00:00"/>
    <n v="0.29055555555555557"/>
    <n v="0.16722222222222224"/>
    <n v="0.18888888888888886"/>
    <n v="8.8888888888888865E-2"/>
    <n v="8.4999999999999992E-2"/>
    <n v="0.12944444444444445"/>
    <n v="4.9999999999999996E-2"/>
    <n v="17464"/>
    <n v="1.0526315789473684"/>
    <n v="1.161290322580645"/>
  </r>
  <r>
    <x v="160"/>
    <n v="0.28999999999999998"/>
    <n v="0.16"/>
    <n v="0.19"/>
    <n v="0.1"/>
    <n v="0.08"/>
    <n v="0.12"/>
    <n v="0.06"/>
    <n v="2501"/>
    <s v="08.04.–12.04."/>
    <s v="Forsa_x000a_"/>
    <d v="2019-03-31T00:00:00"/>
    <n v="0.29388888888888887"/>
    <n v="0.16333333333333336"/>
    <n v="0.18722222222222221"/>
    <n v="9.3333333333333324E-2"/>
    <n v="8.5555555555555551E-2"/>
    <n v="0.12611111111111112"/>
    <n v="5.0555555555555548E-2"/>
    <n v="19724"/>
    <n v="1.0532475131655941"/>
    <n v="1.1680726800778716"/>
  </r>
  <r>
    <x v="161"/>
    <n v="0.28999999999999998"/>
    <n v="0.16"/>
    <n v="0.2"/>
    <n v="0.1"/>
    <n v="0.08"/>
    <n v="0.12"/>
    <n v="0.05"/>
    <n v="2501"/>
    <s v="01.04.–05.04."/>
    <s v="Forsa_x000a_"/>
    <d v="2019-03-24T00:00:00"/>
    <n v="0.2972727272727273"/>
    <n v="0.16363636363636364"/>
    <n v="0.18454545454545454"/>
    <n v="9.227272727272727E-2"/>
    <n v="8.6363636363636351E-2"/>
    <n v="0.12545454545454546"/>
    <n v="5.045454545454546E-2"/>
    <n v="22375"/>
    <n v="1.0531354715174723"/>
    <n v="1.1664899257688228"/>
  </r>
  <r>
    <x v="162"/>
    <n v="0.28000000000000003"/>
    <n v="0.16"/>
    <n v="0.2"/>
    <n v="0.1"/>
    <n v="0.08"/>
    <n v="0.12"/>
    <n v="0.06"/>
    <n v="2504"/>
    <s v="25.03.–29.03."/>
    <s v="Forsa_x000a_"/>
    <d v="2019-03-17T00:00:00"/>
    <n v="0.29799999999999999"/>
    <n v="0.16550000000000001"/>
    <n v="0.183"/>
    <n v="8.9499999999999982E-2"/>
    <n v="8.5499999999999993E-2"/>
    <n v="0.127"/>
    <n v="5.1500000000000004E-2"/>
    <n v="18123"/>
    <n v="1.0542962572482866"/>
    <n v="1.1641443538998835"/>
  </r>
  <r>
    <x v="163"/>
    <n v="0.3"/>
    <n v="0.16"/>
    <n v="0.2"/>
    <n v="0.09"/>
    <n v="0.08"/>
    <n v="0.11"/>
    <n v="0.06"/>
    <n v="2501"/>
    <s v="18.03.–22.03."/>
    <s v="Forsa_x000a_"/>
    <d v="2019-03-10T00:00:00"/>
    <n v="0.30222222222222223"/>
    <n v="0.16222222222222218"/>
    <n v="0.18333333333333332"/>
    <n v="8.7777777777777774E-2"/>
    <n v="8.3333333333333329E-2"/>
    <n v="0.12888888888888889"/>
    <n v="5.2222222222222218E-2"/>
    <n v="16302"/>
    <n v="1.0550996483001172"/>
    <n v="1.1627906976744184"/>
  </r>
  <r>
    <x v="164"/>
    <n v="0.31"/>
    <n v="0.15"/>
    <n v="0.19"/>
    <n v="0.1"/>
    <n v="7.0000000000000007E-2"/>
    <n v="0.12"/>
    <n v="0.06"/>
    <n v="2505"/>
    <s v="11.03.–15.03."/>
    <s v="Forsa_x000a_"/>
    <d v="2019-03-03T00:00:00"/>
    <n v="0.30388888888888893"/>
    <n v="0.16"/>
    <n v="0.18"/>
    <n v="8.8888888888888865E-2"/>
    <n v="8.5555555555555551E-2"/>
    <n v="0.12888888888888889"/>
    <n v="5.2777777777777771E-2"/>
    <n v="20121"/>
    <n v="1.0557184750733137"/>
    <n v="1.1650485436893205"/>
  </r>
  <r>
    <x v="165"/>
    <n v="0.31"/>
    <n v="0.15"/>
    <n v="0.19"/>
    <n v="0.09"/>
    <n v="0.08"/>
    <n v="0.12"/>
    <n v="0.06"/>
    <n v="2501"/>
    <s v="04.03.–08.03."/>
    <s v="Forsa_x000a_"/>
    <d v="2019-02-24T00:00:00"/>
    <n v="0.30062499999999998"/>
    <n v="0.16875000000000001"/>
    <n v="0.17124999999999999"/>
    <n v="8.9374999999999982E-2"/>
    <n v="0.09"/>
    <n v="0.13312499999999999"/>
    <n v="4.6874999999999993E-2"/>
    <n v="17002"/>
    <n v="1.0491803278688525"/>
    <n v="1.1577424023154848"/>
  </r>
  <r>
    <x v="460"/>
    <n v="0.3"/>
    <n v="0.16"/>
    <n v="0.2"/>
    <n v="0.09"/>
    <n v="0.08"/>
    <n v="0.11"/>
    <n v="0.06"/>
    <n v="2502"/>
    <s v="25.02.–01.03."/>
    <s v="Forsa_x000a_"/>
    <d v="2019-02-19T00:00:00"/>
    <n v="0.29863636363636359"/>
    <n v="0.17181818181818179"/>
    <n v="0.17681818181818179"/>
    <n v="8.6818181818181808E-2"/>
    <n v="8.7272727272727266E-2"/>
    <n v="0.13090909090909089"/>
    <n v="4.7727272727272722E-2"/>
    <n v="20124"/>
    <n v="1.0501193317422437"/>
    <n v="1.1554621848739499"/>
  </r>
  <r>
    <x v="167"/>
    <n v="0.3"/>
    <n v="0.16"/>
    <n v="0.2"/>
    <n v="0.09"/>
    <n v="7.0000000000000007E-2"/>
    <n v="0.12"/>
    <n v="0.06"/>
    <n v="2501"/>
    <s v="18.02.–22.02."/>
    <s v="Forsa_x000a_"/>
    <d v="2019-02-10T00:00:00"/>
    <n v="0.29749999999999999"/>
    <n v="0.17249999999999999"/>
    <n v="0.18099999999999999"/>
    <n v="8.5499999999999993E-2"/>
    <n v="8.4999999999999992E-2"/>
    <n v="0.12950000000000003"/>
    <n v="4.9000000000000002E-2"/>
    <n v="17521"/>
    <n v="1.0515247108307044"/>
    <n v="1.1554015020219526"/>
  </r>
  <r>
    <x v="168"/>
    <n v="0.28999999999999998"/>
    <n v="0.17"/>
    <n v="0.21"/>
    <n v="0.1"/>
    <n v="0.06"/>
    <n v="0.12"/>
    <n v="0.05"/>
    <n v="2501"/>
    <s v="11.02.–15.02."/>
    <s v="Forsa_x000a_"/>
    <d v="2019-02-03T00:00:00"/>
    <n v="0.29812499999999997"/>
    <n v="0.16375000000000001"/>
    <n v="0.185"/>
    <n v="8.8749999999999996E-2"/>
    <n v="8.8749999999999996E-2"/>
    <n v="0.12875"/>
    <n v="4.6874999999999993E-2"/>
    <n v="15730"/>
    <n v="1.0491803278688525"/>
    <n v="1.1569052783803326"/>
  </r>
  <r>
    <x v="169"/>
    <n v="0.31"/>
    <n v="0.15"/>
    <n v="0.19"/>
    <n v="0.1"/>
    <n v="0.08"/>
    <n v="0.12"/>
    <n v="0.05"/>
    <n v="2500"/>
    <s v="04.02.–08.02."/>
    <s v="Forsa_x000a_"/>
    <d v="2019-01-27T00:00:00"/>
    <n v="0.30499999999999999"/>
    <n v="0.15437499999999998"/>
    <n v="0.18437499999999998"/>
    <n v="8.9374999999999996E-2"/>
    <n v="8.9374999999999996E-2"/>
    <n v="0.13250000000000001"/>
    <n v="4.4999999999999991E-2"/>
    <n v="15353"/>
    <n v="1.0471204188481678"/>
    <n v="1.1552346570397114"/>
  </r>
  <r>
    <x v="170"/>
    <n v="0.32"/>
    <n v="0.15"/>
    <n v="0.19"/>
    <n v="0.09"/>
    <n v="0.08"/>
    <n v="0.12"/>
    <n v="0.05"/>
    <n v="2501"/>
    <s v="28.01.–01.02."/>
    <s v="Forsa_x000a_"/>
    <d v="2019-01-20T00:00:00"/>
    <n v="0.30590909090909091"/>
    <n v="0.14909090909090908"/>
    <n v="0.18954545454545454"/>
    <n v="8.9999999999999983E-2"/>
    <n v="8.8181818181818167E-2"/>
    <n v="0.13363636363636366"/>
    <n v="4.3636363636363626E-2"/>
    <n v="18719"/>
    <n v="1.0456273764258557"/>
    <n v="1.1542497376705143"/>
  </r>
  <r>
    <x v="171"/>
    <n v="0.32"/>
    <n v="0.14000000000000001"/>
    <n v="0.2"/>
    <n v="0.09"/>
    <n v="0.09"/>
    <n v="0.11"/>
    <n v="0.05"/>
    <n v="2501"/>
    <s v="21.01.–25.01."/>
    <s v="Forsa_x000a_"/>
    <d v="2019-01-13T00:00:00"/>
    <n v="0.30450000000000005"/>
    <n v="0.14749999999999999"/>
    <n v="0.19049999999999997"/>
    <n v="8.9499999999999982E-2"/>
    <n v="8.9499999999999996E-2"/>
    <n v="0.13250000000000001"/>
    <n v="4.5999999999999992E-2"/>
    <n v="17129"/>
    <n v="1.0482180293501047"/>
    <n v="1.1567379988432618"/>
  </r>
  <r>
    <x v="172"/>
    <n v="0.32"/>
    <n v="0.15"/>
    <n v="0.19"/>
    <n v="0.09"/>
    <n v="0.08"/>
    <n v="0.12"/>
    <n v="0.05"/>
    <n v="2503"/>
    <s v="14.01.–18.01."/>
    <s v="Forsa_x000a_"/>
    <d v="2019-01-06T00:00:00"/>
    <n v="0.30249999999999999"/>
    <n v="0.14812499999999998"/>
    <n v="0.18749999999999997"/>
    <n v="8.8124999999999995E-2"/>
    <n v="9.0624999999999997E-2"/>
    <n v="0.136875"/>
    <n v="4.6249999999999999E-2"/>
    <n v="15275"/>
    <n v="1.0484927916120579"/>
    <n v="1.1552346570397114"/>
  </r>
  <r>
    <x v="173"/>
    <n v="0.32"/>
    <n v="0.15"/>
    <n v="0.19"/>
    <n v="0.09"/>
    <n v="0.08"/>
    <n v="0.12"/>
    <n v="0.05"/>
    <n v="2504"/>
    <s v="07.01.–11.01."/>
    <s v="Forsa_x000a_"/>
    <d v="2018-12-30T00:00:00"/>
    <n v="0.30285714285714288"/>
    <n v="0.14857142857142858"/>
    <n v="0.18857142857142856"/>
    <n v="8.8571428571428565E-2"/>
    <n v="9.1428571428571415E-2"/>
    <n v="0.13571428571428573"/>
    <n v="4.4285714285714282E-2"/>
    <n v="11825"/>
    <n v="1.0463378176382661"/>
    <n v="1.1532125205930805"/>
  </r>
  <r>
    <x v="461"/>
    <n v="0.32"/>
    <n v="0.15"/>
    <n v="0.19"/>
    <n v="0.08"/>
    <n v="0.09"/>
    <n v="0.12"/>
    <n v="0.05"/>
    <n v="1503"/>
    <s v="02.01.–04.01."/>
    <s v="Forsa_x000a_"/>
    <d v="2018-12-23T00:00:00"/>
    <n v="0.30333333333333329"/>
    <n v="0.15333333333333332"/>
    <n v="0.18333333333333335"/>
    <n v="8.666666666666667E-2"/>
    <n v="9.6666666666666679E-2"/>
    <n v="0.13333333333333333"/>
    <n v="4.3333333333333335E-2"/>
    <n v="4194"/>
    <n v="1.0452961672473868"/>
    <n v="1.149425287356322"/>
  </r>
  <r>
    <x v="174"/>
    <n v="0.31"/>
    <n v="0.14000000000000001"/>
    <n v="0.2"/>
    <n v="0.08"/>
    <n v="0.08"/>
    <n v="0.13"/>
    <n v="0.06"/>
    <n v="2504"/>
    <s v="17.12.–21.12."/>
    <s v="Forsa_x000a_"/>
    <d v="2018-12-09T00:00:00"/>
    <n v="0.30083333333333334"/>
    <n v="0.14791666666666667"/>
    <n v="0.18999999999999997"/>
    <n v="8.5000000000000006E-2"/>
    <n v="8.7083333333333332E-2"/>
    <n v="0.13999999999999999"/>
    <n v="4.9166666666666671E-2"/>
    <n v="20172"/>
    <n v="1.05170902716915"/>
    <n v="1.1549566891241581"/>
  </r>
  <r>
    <x v="175"/>
    <n v="0.32"/>
    <n v="0.15"/>
    <n v="0.19"/>
    <n v="0.08"/>
    <n v="0.08"/>
    <n v="0.12"/>
    <n v="0.06"/>
    <n v="2507"/>
    <s v="10.12.–14.12."/>
    <s v="Forsa_x000a_"/>
    <d v="2018-12-02T00:00:00"/>
    <n v="0.29954545454545456"/>
    <n v="0.14499999999999999"/>
    <n v="0.19272727272727269"/>
    <n v="8.4090909090909091E-2"/>
    <n v="8.7272727272727266E-2"/>
    <n v="0.13999999999999999"/>
    <n v="5.1363636363636368E-2"/>
    <n v="19424"/>
    <n v="1.0541447053186392"/>
    <n v="1.1566771819137751"/>
  </r>
  <r>
    <x v="462"/>
    <n v="0.32"/>
    <n v="0.14000000000000001"/>
    <n v="0.19"/>
    <n v="0.08"/>
    <n v="0.08"/>
    <n v="0.13"/>
    <n v="0.06"/>
    <n v="1506"/>
    <s v="07.12.–09.12."/>
    <s v="Forsa_x000a_"/>
    <d v="2018-11-27T00:00:00"/>
    <n v="0.28590909090909095"/>
    <n v="0.14590909090909088"/>
    <n v="0.19727272727272727"/>
    <n v="8.9090909090909082E-2"/>
    <n v="8.9090909090909082E-2"/>
    <n v="0.14227272727272727"/>
    <n v="5.045454545454546E-2"/>
    <n v="19509"/>
    <n v="1.0531354715174723"/>
    <n v="1.1621764395139988"/>
  </r>
  <r>
    <x v="463"/>
    <n v="0.28999999999999998"/>
    <n v="0.14000000000000001"/>
    <n v="0.22"/>
    <n v="0.08"/>
    <n v="0.08"/>
    <n v="0.13"/>
    <n v="0.06"/>
    <n v="2006"/>
    <s v="03.12.–06.12."/>
    <s v="Forsa_x000a_"/>
    <d v="2018-11-24T00:00:00"/>
    <n v="0.27727272727272728"/>
    <n v="0.14499999999999999"/>
    <n v="0.20454545454545456"/>
    <n v="8.8636363636363624E-2"/>
    <n v="8.9090909090909082E-2"/>
    <n v="0.14499999999999999"/>
    <n v="5.045454545454546E-2"/>
    <n v="20417"/>
    <n v="1.0531354715174723"/>
    <n v="1.1615628299894403"/>
  </r>
  <r>
    <x v="177"/>
    <n v="0.27"/>
    <n v="0.14000000000000001"/>
    <n v="0.22"/>
    <n v="0.09"/>
    <n v="0.08"/>
    <n v="0.14000000000000001"/>
    <n v="0.06"/>
    <n v="2505"/>
    <s v="26.11.–30.11."/>
    <s v="Forsa_x000a_"/>
    <d v="2018-11-18T00:00:00"/>
    <n v="0.27100000000000002"/>
    <n v="0.14649999999999999"/>
    <n v="0.20699999999999999"/>
    <n v="8.9499999999999982E-2"/>
    <n v="0.09"/>
    <n v="0.14799999999999999"/>
    <n v="4.7999999999999994E-2"/>
    <n v="18223"/>
    <n v="1.0504201680672269"/>
    <n v="1.1594202898550725"/>
  </r>
  <r>
    <x v="178"/>
    <n v="0.27"/>
    <n v="0.14000000000000001"/>
    <n v="0.23"/>
    <n v="0.09"/>
    <n v="0.08"/>
    <n v="0.14000000000000001"/>
    <n v="0.05"/>
    <n v="2507"/>
    <s v="19.11.–23.11."/>
    <s v="Forsa_x000a_"/>
    <d v="2018-11-11T00:00:00"/>
    <n v="0.26444444444444443"/>
    <n v="0.14277777777777778"/>
    <n v="0.21777777777777776"/>
    <n v="8.7222222222222201E-2"/>
    <n v="9.1111111111111087E-2"/>
    <n v="0.14555555555555555"/>
    <n v="5.1111111111111107E-2"/>
    <n v="18821"/>
    <n v="1.053864168618267"/>
    <n v="1.1605415860735011"/>
  </r>
  <r>
    <x v="179"/>
    <n v="0.28000000000000003"/>
    <n v="0.14000000000000001"/>
    <n v="0.23"/>
    <n v="0.09"/>
    <n v="0.09"/>
    <n v="0.12"/>
    <n v="0.05"/>
    <n v="2503"/>
    <s v="12.11.–16.11."/>
    <s v="Forsa_x000a_"/>
    <d v="2018-11-04T00:00:00"/>
    <n v="0.26"/>
    <n v="0.14166666666666666"/>
    <n v="0.21555555555555556"/>
    <n v="8.8888888888888865E-2"/>
    <n v="9.4444444444444428E-2"/>
    <n v="0.14666666666666667"/>
    <n v="5.2777777777777771E-2"/>
    <n v="18013"/>
    <n v="1.0557184750733137"/>
    <n v="1.1650485436893205"/>
  </r>
  <r>
    <x v="464"/>
    <n v="0.27"/>
    <n v="0.14000000000000001"/>
    <n v="0.23"/>
    <n v="0.09"/>
    <n v="0.09"/>
    <n v="0.13"/>
    <n v="0.05"/>
    <n v="2504"/>
    <s v="05.11.–09.11."/>
    <s v="Forsa_x000a_"/>
    <d v="2018-10-29T00:00:00"/>
    <n v="0.25687500000000002"/>
    <n v="0.13937500000000003"/>
    <n v="0.215"/>
    <n v="9.1874999999999984E-2"/>
    <n v="9.7499999999999989E-2"/>
    <n v="0.14874999999999999"/>
    <n v="5.0624999999999989E-2"/>
    <n v="16316"/>
    <n v="1.053324555628703"/>
    <n v="1.1661807580174925"/>
  </r>
  <r>
    <x v="181"/>
    <n v="0.27"/>
    <n v="0.13"/>
    <n v="0.24"/>
    <n v="0.09"/>
    <n v="0.09"/>
    <n v="0.13"/>
    <n v="0.05"/>
    <n v="2502"/>
    <s v="29.10.–02.11."/>
    <s v="Forsa_x000a_"/>
    <d v="2018-10-21T00:00:00"/>
    <n v="0.255"/>
    <n v="0.14166666666666669"/>
    <n v="0.20833333333333334"/>
    <n v="9.2499999999999985E-2"/>
    <n v="0.10083333333333333"/>
    <n v="0.15250000000000002"/>
    <n v="4.9166666666666671E-2"/>
    <n v="12844"/>
    <n v="1.0517090271691498"/>
    <n v="1.1650485436893203"/>
  </r>
  <r>
    <x v="182"/>
    <n v="0.26"/>
    <n v="0.14000000000000001"/>
    <n v="0.21"/>
    <n v="0.09"/>
    <n v="0.1"/>
    <n v="0.14000000000000001"/>
    <n v="0.06"/>
    <n v="2509"/>
    <s v="22.10.–26.10."/>
    <s v="Forsa_x000a_"/>
    <d v="2018-10-14T00:00:00"/>
    <n v="0.26166666666666666"/>
    <n v="0.15"/>
    <n v="0.18999999999999997"/>
    <n v="9.3333333333333324E-2"/>
    <n v="9.7777777777777769E-2"/>
    <n v="0.15777777777777777"/>
    <n v="4.9444444444444451E-2"/>
    <n v="16063"/>
    <n v="1.0520163646990066"/>
    <n v="1.1665586519766691"/>
  </r>
  <r>
    <x v="183"/>
    <n v="0.27"/>
    <n v="0.14000000000000001"/>
    <n v="0.21"/>
    <n v="0.09"/>
    <n v="0.09"/>
    <n v="0.15"/>
    <n v="0.05"/>
    <n v="2502"/>
    <s v="15.10.–19.10."/>
    <s v="Forsa_x000a_"/>
    <d v="2018-10-07T00:00:00"/>
    <n v="0.26590909090909098"/>
    <n v="0.15454545454545454"/>
    <n v="0.17727272727272722"/>
    <n v="9.454545454545453E-2"/>
    <n v="9.8636363636363633E-2"/>
    <n v="0.15999999999999998"/>
    <n v="4.9090909090909095E-2"/>
    <n v="18560"/>
    <n v="1.0516252390057361"/>
    <n v="1.167728237791932"/>
  </r>
  <r>
    <x v="184"/>
    <n v="0.28000000000000003"/>
    <n v="0.16"/>
    <n v="0.19"/>
    <n v="0.09"/>
    <n v="0.09"/>
    <n v="0.14000000000000001"/>
    <n v="0.05"/>
    <n v="2504"/>
    <s v="08.10.–12.10."/>
    <s v="Forsa_x000a_"/>
    <d v="2018-09-30T00:00:00"/>
    <n v="0.26750000000000002"/>
    <n v="0.16"/>
    <n v="0.16562499999999999"/>
    <n v="9.4999999999999987E-2"/>
    <n v="0.10312499999999999"/>
    <n v="0.16187500000000002"/>
    <n v="4.6875E-2"/>
    <n v="14530"/>
    <n v="1.0491803278688525"/>
    <n v="1.1653313911143481"/>
  </r>
  <r>
    <x v="185"/>
    <n v="0.28000000000000003"/>
    <n v="0.16"/>
    <n v="0.18"/>
    <n v="0.09"/>
    <n v="0.1"/>
    <n v="0.14000000000000001"/>
    <n v="0.05"/>
    <n v="2002"/>
    <s v="01.10.–05.10."/>
    <s v="Forsa_x000a_"/>
    <d v="2018-09-23T00:00:00"/>
    <n v="0.27222222222222225"/>
    <n v="0.16333333333333333"/>
    <n v="0.15666666666666668"/>
    <n v="9.2222222222222219E-2"/>
    <n v="0.10555555555555556"/>
    <n v="0.16722222222222222"/>
    <n v="4.2777777777777783E-2"/>
    <n v="15781"/>
    <n v="1.044689495066744"/>
    <n v="1.1560693641618498"/>
  </r>
  <r>
    <x v="186"/>
    <n v="0.28000000000000003"/>
    <n v="0.16"/>
    <n v="0.17"/>
    <n v="0.09"/>
    <n v="0.1"/>
    <n v="0.15"/>
    <n v="0.05"/>
    <n v="2501"/>
    <s v="24.09.–28.09."/>
    <s v="Forsa_x000a_"/>
    <d v="2018-09-16T00:00:00"/>
    <n v="0.27958333333333335"/>
    <n v="0.16833333333333333"/>
    <n v="0.1479166666666667"/>
    <n v="9.1249999999999998E-2"/>
    <n v="0.10416666666666667"/>
    <n v="0.16750000000000001"/>
    <n v="4.1250000000000002E-2"/>
    <n v="20480"/>
    <n v="1.043024771838331"/>
    <n v="1.1527377521613831"/>
  </r>
  <r>
    <x v="187"/>
    <n v="0.28000000000000003"/>
    <n v="0.17"/>
    <n v="0.16"/>
    <n v="0.09"/>
    <n v="0.1"/>
    <n v="0.15"/>
    <n v="0.05"/>
    <n v="2502"/>
    <s v="17.09.–21.09."/>
    <s v="Forsa_x000a_"/>
    <d v="2018-09-09T00:00:00"/>
    <n v="0.28954545454545449"/>
    <n v="0.17636363636363633"/>
    <n v="0.14318181818181819"/>
    <n v="8.7727272727272709E-2"/>
    <n v="9.9090909090909077E-2"/>
    <n v="0.15954545454545455"/>
    <n v="4.4545454545454548E-2"/>
    <n v="19126"/>
    <n v="1.0466222645099905"/>
    <n v="1.1524358302776323"/>
  </r>
  <r>
    <x v="188"/>
    <n v="0.3"/>
    <n v="0.18"/>
    <n v="0.16"/>
    <n v="0.08"/>
    <n v="0.1"/>
    <n v="0.13"/>
    <n v="0.05"/>
    <n v="2507"/>
    <s v="10.09.–14.09."/>
    <s v="Forsa_x000a_"/>
    <d v="2018-09-02T00:00:00"/>
    <n v="0.29388888888888892"/>
    <n v="0.17444444444444443"/>
    <n v="0.14333333333333334"/>
    <n v="8.6111111111111097E-2"/>
    <n v="9.7222222222222224E-2"/>
    <n v="0.15388888888888888"/>
    <n v="5.1111111111111107E-2"/>
    <n v="17419"/>
    <n v="1.053864168618267"/>
    <n v="1.1590470057952351"/>
  </r>
  <r>
    <x v="189"/>
    <n v="0.31"/>
    <n v="0.16"/>
    <n v="0.15"/>
    <n v="0.09"/>
    <n v="0.1"/>
    <n v="0.14000000000000001"/>
    <n v="0.05"/>
    <n v="2507"/>
    <s v="03.09.–07.09."/>
    <s v="Forsa_x000a_"/>
    <d v="2018-08-26T00:00:00"/>
    <n v="0.29388888888888892"/>
    <n v="0.17166666666666666"/>
    <n v="0.1411111111111111"/>
    <n v="8.8333333333333319E-2"/>
    <n v="9.6111111111111105E-2"/>
    <n v="0.15944444444444444"/>
    <n v="4.9444444444444444E-2"/>
    <n v="18276"/>
    <n v="1.0520163646990064"/>
    <n v="1.1597938144329898"/>
  </r>
  <r>
    <x v="190"/>
    <n v="0.3"/>
    <n v="0.17"/>
    <n v="0.16"/>
    <n v="0.08"/>
    <n v="0.08"/>
    <n v="0.16"/>
    <n v="0.05"/>
    <n v="2503"/>
    <s v="27.08.–31.08."/>
    <s v="Forsa_x000a_"/>
    <d v="2018-08-19T00:00:00"/>
    <n v="0.29333333333333339"/>
    <n v="0.17555555555555555"/>
    <n v="0.14222222222222225"/>
    <n v="8.7777777777777774E-2"/>
    <n v="9.6111111111111105E-2"/>
    <n v="0.15833333333333333"/>
    <n v="4.6666666666666662E-2"/>
    <n v="18295"/>
    <n v="1.048951048951049"/>
    <n v="1.1553273427471116"/>
  </r>
  <r>
    <x v="191"/>
    <n v="0.3"/>
    <n v="0.18"/>
    <n v="0.15"/>
    <n v="0.08"/>
    <n v="0.1"/>
    <n v="0.14000000000000001"/>
    <n v="0.05"/>
    <n v="2502"/>
    <s v="20.08.–24.08."/>
    <s v="Forsa_x000a_"/>
    <d v="2018-08-12T00:00:00"/>
    <n v="0.29625000000000001"/>
    <n v="0.17874999999999999"/>
    <n v="0.140625"/>
    <n v="8.9374999999999996E-2"/>
    <n v="9.8749999999999991E-2"/>
    <n v="0.15187500000000001"/>
    <n v="4.4374999999999998E-2"/>
    <n v="17343"/>
    <n v="1.0464355788096795"/>
    <n v="1.1544011544011545"/>
  </r>
  <r>
    <x v="192"/>
    <n v="0.3"/>
    <n v="0.18"/>
    <n v="0.15"/>
    <n v="0.09"/>
    <n v="0.1"/>
    <n v="0.14000000000000001"/>
    <n v="0.04"/>
    <n v="2503"/>
    <s v="13.08.–17.08."/>
    <s v="Forsa_x000a_"/>
    <d v="2018-08-05T00:00:00"/>
    <n v="0.30249999999999999"/>
    <n v="0.17812499999999998"/>
    <n v="0.140625"/>
    <n v="8.8749999999999982E-2"/>
    <n v="9.7499999999999989E-2"/>
    <n v="0.15187499999999998"/>
    <n v="4.0625000000000001E-2"/>
    <n v="17171"/>
    <n v="1.0423452768729642"/>
    <n v="1.1486001435750179"/>
  </r>
  <r>
    <x v="193"/>
    <n v="0.3"/>
    <n v="0.18"/>
    <n v="0.15"/>
    <n v="0.1"/>
    <n v="0.09"/>
    <n v="0.14000000000000001"/>
    <n v="0.04"/>
    <n v="2505"/>
    <s v="06.08.–10.08."/>
    <s v="Forsa_x000a_"/>
    <d v="2018-07-29T00:00:00"/>
    <n v="0.30111111111111111"/>
    <n v="0.17666666666666664"/>
    <n v="0.13944444444444443"/>
    <n v="8.7222222222222229E-2"/>
    <n v="9.6111111111111092E-2"/>
    <n v="0.15611111111111112"/>
    <n v="4.3333333333333328E-2"/>
    <n v="17970"/>
    <n v="1.0452961672473868"/>
    <n v="1.1501597444089458"/>
  </r>
  <r>
    <x v="194"/>
    <n v="0.31"/>
    <n v="0.18"/>
    <n v="0.13"/>
    <n v="0.1"/>
    <n v="0.09"/>
    <n v="0.14000000000000001"/>
    <n v="0.05"/>
    <n v="2508"/>
    <s v="30.07.–03.08."/>
    <s v="Forsa_x000a_"/>
    <d v="2018-07-22T00:00:00"/>
    <n v="0.29899999999999999"/>
    <n v="0.17799999999999999"/>
    <n v="0.13400000000000004"/>
    <n v="8.7999999999999995E-2"/>
    <n v="9.5999999999999988E-2"/>
    <n v="0.159"/>
    <n v="4.5999999999999999E-2"/>
    <n v="18702"/>
    <n v="1.0482180293501049"/>
    <n v="1.1547344110854503"/>
  </r>
  <r>
    <x v="195"/>
    <n v="0.32"/>
    <n v="0.18"/>
    <n v="0.13"/>
    <n v="0.09"/>
    <n v="0.09"/>
    <n v="0.14000000000000001"/>
    <n v="0.05"/>
    <n v="2505"/>
    <s v="23.07.–27.07."/>
    <s v="Forsa_x000a_"/>
    <d v="2018-07-15T00:00:00"/>
    <n v="0.30055555555555558"/>
    <n v="0.18111111111111108"/>
    <n v="0.12888888888888891"/>
    <n v="8.8888888888888878E-2"/>
    <n v="9.722222222222221E-2"/>
    <n v="0.15777777777777777"/>
    <n v="4.5555555555555544E-2"/>
    <n v="17489"/>
    <n v="1.0477299185098952"/>
    <n v="1.1553273427471116"/>
  </r>
  <r>
    <x v="196"/>
    <n v="0.31"/>
    <n v="0.18"/>
    <n v="0.13"/>
    <n v="0.08"/>
    <n v="0.1"/>
    <n v="0.15"/>
    <n v="0.05"/>
    <n v="2505"/>
    <s v="16.07.–20.07."/>
    <s v="Forsa_x000a_"/>
    <d v="2018-07-08T00:00:00"/>
    <n v="0.30166666666666669"/>
    <n v="0.17888888888888888"/>
    <n v="0.12555555555555553"/>
    <n v="8.8333333333333333E-2"/>
    <n v="9.9999999999999992E-2"/>
    <n v="0.16000000000000003"/>
    <n v="4.5555555555555544E-2"/>
    <n v="17640"/>
    <n v="1.0477299185098952"/>
    <n v="1.1545862732520848"/>
  </r>
  <r>
    <x v="197"/>
    <n v="0.31"/>
    <n v="0.17"/>
    <n v="0.13"/>
    <n v="0.09"/>
    <n v="0.09"/>
    <n v="0.16"/>
    <n v="0.05"/>
    <n v="2505"/>
    <s v="09.07.–13.07."/>
    <s v="Forsa_x000a_"/>
    <d v="2018-07-01T00:00:00"/>
    <n v="0.30000000000000004"/>
    <n v="0.17555555555555555"/>
    <n v="0.12666666666666668"/>
    <n v="8.8333333333333319E-2"/>
    <n v="9.8888888888888873E-2"/>
    <n v="0.16333333333333336"/>
    <n v="4.7222222222222214E-2"/>
    <n v="17270"/>
    <n v="1.0495626822157433"/>
    <n v="1.1568123393316194"/>
  </r>
  <r>
    <x v="198"/>
    <n v="0.3"/>
    <n v="0.17"/>
    <n v="0.13"/>
    <n v="0.1"/>
    <n v="0.09"/>
    <n v="0.16"/>
    <n v="0.05"/>
    <n v="2502"/>
    <s v="02.07.–06.07."/>
    <s v="Forsa_x000a_"/>
    <d v="2018-06-24T00:00:00"/>
    <n v="0.30454545454545451"/>
    <n v="0.17954545454545454"/>
    <n v="0.12545454545454546"/>
    <n v="9.0909090909090884E-2"/>
    <n v="9.8181818181818162E-2"/>
    <n v="0.15409090909090908"/>
    <n v="4.7272727272727272E-2"/>
    <n v="20831"/>
    <n v="1.0496183206106871"/>
    <n v="1.1603375527426161"/>
  </r>
  <r>
    <x v="199"/>
    <n v="0.31"/>
    <n v="0.17"/>
    <n v="0.12"/>
    <n v="0.1"/>
    <n v="0.1"/>
    <n v="0.15"/>
    <n v="0.05"/>
    <n v="2508"/>
    <s v="25.06.–29.06."/>
    <s v="Forsa_x000a_"/>
    <d v="2018-06-17T00:00:00"/>
    <n v="0.309"/>
    <n v="0.1845"/>
    <n v="0.121"/>
    <n v="9.0499999999999983E-2"/>
    <n v="0.10149999999999999"/>
    <n v="0.14899999999999999"/>
    <n v="4.4499999999999998E-2"/>
    <n v="18516"/>
    <n v="1.0465724751439036"/>
    <n v="1.1560693641618496"/>
  </r>
  <r>
    <x v="465"/>
    <n v="0.3"/>
    <n v="0.17"/>
    <n v="0.13"/>
    <n v="0.09"/>
    <n v="0.1"/>
    <n v="0.15"/>
    <n v="0.06"/>
    <n v="2503"/>
    <s v="18.06.–22.06."/>
    <s v="Forsa_x000a_"/>
    <d v="2018-06-11T00:00:00"/>
    <n v="0.31333333333333335"/>
    <n v="0.18"/>
    <n v="0.12000000000000001"/>
    <n v="8.7222222222222201E-2"/>
    <n v="0.10166666666666666"/>
    <n v="0.14888888888888888"/>
    <n v="4.8888888888888891E-2"/>
    <n v="16534"/>
    <n v="1.0514018691588785"/>
    <n v="1.157556270096463"/>
  </r>
  <r>
    <x v="201"/>
    <n v="0.3"/>
    <n v="0.16"/>
    <n v="0.14000000000000001"/>
    <n v="0.1"/>
    <n v="0.09"/>
    <n v="0.15"/>
    <n v="0.06"/>
    <n v="1001"/>
    <s v="14.06.–15.06."/>
    <s v="Forsa_x000a_"/>
    <d v="2018-06-03T00:00:00"/>
    <n v="0.32111111111111112"/>
    <n v="0.17888888888888885"/>
    <n v="0.12111111111111111"/>
    <n v="8.4444444444444419E-2"/>
    <n v="0.10277777777777777"/>
    <n v="0.14444444444444446"/>
    <n v="4.7222222222222221E-2"/>
    <n v="16161"/>
    <n v="1.0495626822157433"/>
    <n v="1.1516314779270633"/>
  </r>
  <r>
    <x v="201"/>
    <n v="0.34"/>
    <n v="0.18"/>
    <n v="0.12"/>
    <n v="0.09"/>
    <n v="0.08"/>
    <n v="0.13"/>
    <n v="0.06"/>
    <n v="1501"/>
    <s v="11.06.–13.06."/>
    <s v="Forsa_x000a_"/>
    <d v="2018-06-03T00:00:00"/>
    <n v="0.32111111111111112"/>
    <n v="0.17888888888888885"/>
    <n v="0.12111111111111111"/>
    <n v="8.4444444444444419E-2"/>
    <n v="0.10277777777777777"/>
    <n v="0.14444444444444446"/>
    <n v="4.7222222222222221E-2"/>
    <n v="16161"/>
    <n v="1.0495626822157433"/>
    <n v="1.1516314779270633"/>
  </r>
  <r>
    <x v="202"/>
    <n v="0.33"/>
    <n v="0.18"/>
    <n v="0.12"/>
    <n v="0.09"/>
    <n v="0.1"/>
    <n v="0.13"/>
    <n v="0.05"/>
    <n v="2504"/>
    <s v="04.06.–08.06."/>
    <s v="Forsa_x000a_"/>
    <d v="2018-05-27T00:00:00"/>
    <n v="0.32666666666666666"/>
    <n v="0.17999999999999997"/>
    <n v="0.12055555555555555"/>
    <n v="8.1111111111111106E-2"/>
    <n v="0.10722222222222222"/>
    <n v="0.14277777777777778"/>
    <n v="4.1666666666666664E-2"/>
    <n v="17328"/>
    <n v="1.0434782608695652"/>
    <n v="1.1399620012666245"/>
  </r>
  <r>
    <x v="203"/>
    <n v="0.34"/>
    <n v="0.18"/>
    <n v="0.12"/>
    <n v="0.08"/>
    <n v="0.1"/>
    <n v="0.13"/>
    <n v="0.05"/>
    <n v="2506"/>
    <s v="28.05.–01.06."/>
    <s v="Forsa_x000a_"/>
    <d v="2018-05-20T00:00:00"/>
    <n v="0.32785714285714285"/>
    <n v="0.17357142857142854"/>
    <n v="0.12142857142857143"/>
    <n v="0.08"/>
    <n v="0.10857142857142857"/>
    <n v="0.14571428571428571"/>
    <n v="4.2857142857142864E-2"/>
    <n v="13513"/>
    <n v="1.0447761194029852"/>
    <n v="1.1400651465798048"/>
  </r>
  <r>
    <x v="466"/>
    <n v="0.33"/>
    <n v="0.18"/>
    <n v="0.13"/>
    <n v="0.08"/>
    <n v="0.1"/>
    <n v="0.13"/>
    <n v="0.05"/>
    <n v="2002"/>
    <s v="22.05.–25.05."/>
    <s v="Forsa_x000a_"/>
    <d v="2018-05-14T00:00:00"/>
    <n v="0.33200000000000002"/>
    <n v="0.17649999999999996"/>
    <n v="0.122"/>
    <n v="8.3999999999999991E-2"/>
    <n v="0.10100000000000001"/>
    <n v="0.13850000000000001"/>
    <n v="4.5999999999999999E-2"/>
    <n v="17087"/>
    <n v="1.0482180293501049"/>
    <n v="1.1494252873563218"/>
  </r>
  <r>
    <x v="205"/>
    <n v="0.33"/>
    <n v="0.18"/>
    <n v="0.12"/>
    <n v="0.09"/>
    <n v="0.09"/>
    <n v="0.13"/>
    <n v="0.06"/>
    <n v="2502"/>
    <s v="14.05.–18.05."/>
    <s v="Forsa_x000a_"/>
    <d v="2018-05-06T00:00:00"/>
    <n v="0.33181818181818185"/>
    <n v="0.17636363636363633"/>
    <n v="0.12181818181818181"/>
    <n v="8.4999999999999978E-2"/>
    <n v="9.8636363636363633E-2"/>
    <n v="0.13954545454545456"/>
    <n v="4.6818181818181821E-2"/>
    <n v="18160"/>
    <n v="1.0491177873152122"/>
    <n v="1.1518324607329844"/>
  </r>
  <r>
    <x v="206"/>
    <n v="0.34"/>
    <n v="0.17"/>
    <n v="0.13"/>
    <n v="0.08"/>
    <n v="0.1"/>
    <n v="0.13"/>
    <n v="0.05"/>
    <n v="2004"/>
    <s v="07.05.–11.05."/>
    <s v="Forsa_x000a_"/>
    <d v="2018-04-29T00:00:00"/>
    <n v="0.33214285714285718"/>
    <n v="0.17285714285714282"/>
    <n v="0.12"/>
    <n v="8.4999999999999992E-2"/>
    <n v="9.9999999999999992E-2"/>
    <n v="0.14285714285714285"/>
    <n v="4.7142857142857139E-2"/>
    <n v="12672"/>
    <n v="1.0494752623688155"/>
    <n v="1.1522633744855966"/>
  </r>
  <r>
    <x v="207"/>
    <n v="0.34"/>
    <n v="0.18"/>
    <n v="0.11"/>
    <n v="0.09"/>
    <n v="0.1"/>
    <n v="0.13"/>
    <n v="0.05"/>
    <n v="2003"/>
    <s v="30.04.–04.05."/>
    <s v="Forsa_x000a_"/>
    <d v="2018-04-22T00:00:00"/>
    <n v="0.33227272727272728"/>
    <n v="0.18045454545454542"/>
    <n v="0.12045454545454547"/>
    <n v="8.863636363636361E-2"/>
    <n v="0.10181818181818182"/>
    <n v="0.13545454545454547"/>
    <n v="4.0909090909090902E-2"/>
    <n v="20200"/>
    <n v="1.0426540284360188"/>
    <n v="1.1488250652741514"/>
  </r>
  <r>
    <x v="208"/>
    <n v="0.34"/>
    <n v="0.17"/>
    <n v="0.13"/>
    <n v="0.09"/>
    <n v="0.1"/>
    <n v="0.12"/>
    <n v="0.05"/>
    <n v="2507"/>
    <s v="23.04.–27.04."/>
    <s v="Forsa_x000a_"/>
    <d v="2018-04-15T00:00:00"/>
    <n v="0.32818181818181819"/>
    <n v="0.1818181818181818"/>
    <n v="0.12136363636363635"/>
    <n v="9.045454545454544E-2"/>
    <n v="0.10318181818181818"/>
    <n v="0.1359090909090909"/>
    <n v="3.9090909090909093E-2"/>
    <n v="20123"/>
    <n v="1.0406811731315044"/>
    <n v="1.1488250652741516"/>
  </r>
  <r>
    <x v="467"/>
    <n v="0.34"/>
    <n v="0.18"/>
    <n v="0.13"/>
    <n v="0.09"/>
    <n v="0.1"/>
    <n v="0.12"/>
    <n v="0.04"/>
    <n v="2503"/>
    <s v="16.04.–20.04."/>
    <s v="Forsa_x000a_"/>
    <d v="2018-04-10T00:00:00"/>
    <n v="0.32750000000000001"/>
    <n v="0.18124999999999999"/>
    <n v="0.12125"/>
    <n v="0.09"/>
    <n v="0.105"/>
    <n v="0.136875"/>
    <n v="3.8125000000000006E-2"/>
    <n v="15532"/>
    <n v="1.0396361273554258"/>
    <n v="1.1469534050179213"/>
  </r>
  <r>
    <x v="210"/>
    <n v="0.34"/>
    <n v="0.19"/>
    <n v="0.12"/>
    <n v="0.09"/>
    <n v="0.1"/>
    <n v="0.12"/>
    <n v="0.04"/>
    <n v="2506"/>
    <s v="09.04.–13.04."/>
    <s v="Forsa_x000a_"/>
    <d v="2018-04-01T00:00:00"/>
    <n v="0.328125"/>
    <n v="0.18312499999999998"/>
    <n v="0.11687499999999999"/>
    <n v="8.8749999999999996E-2"/>
    <n v="0.10625"/>
    <n v="0.136875"/>
    <n v="4.0000000000000008E-2"/>
    <n v="13495"/>
    <n v="1.0416666666666667"/>
    <n v="1.1477761836441895"/>
  </r>
  <r>
    <x v="211"/>
    <n v="0.32"/>
    <n v="0.2"/>
    <n v="0.11"/>
    <n v="0.09"/>
    <n v="0.1"/>
    <n v="0.13"/>
    <n v="0.05"/>
    <n v="2005"/>
    <s v="03.04.–06.04."/>
    <s v="Forsa_x000a_"/>
    <d v="2018-03-25T00:00:00"/>
    <n v="0.330625"/>
    <n v="0.17874999999999996"/>
    <n v="0.11312499999999999"/>
    <n v="8.8749999999999982E-2"/>
    <n v="0.10875"/>
    <n v="0.13750000000000001"/>
    <n v="4.2500000000000003E-2"/>
    <n v="13611"/>
    <n v="1.0443864229765012"/>
    <n v="1.1510791366906474"/>
  </r>
  <r>
    <x v="212"/>
    <n v="0.33"/>
    <n v="0.18"/>
    <n v="0.12"/>
    <n v="0.09"/>
    <n v="0.1"/>
    <n v="0.13"/>
    <n v="0.05"/>
    <n v="2003"/>
    <s v="26.03.–29.03."/>
    <s v="Forsa_x000a_"/>
    <d v="2018-03-18T00:00:00"/>
    <n v="0.33050000000000002"/>
    <n v="0.18049999999999997"/>
    <n v="0.11400000000000002"/>
    <n v="9.1999999999999985E-2"/>
    <n v="0.10700000000000001"/>
    <n v="0.13549999999999998"/>
    <n v="4.0499999999999994E-2"/>
    <n v="17452"/>
    <n v="1.0422094841063054"/>
    <n v="1.1527377521613833"/>
  </r>
  <r>
    <x v="213"/>
    <n v="0.31"/>
    <n v="0.19"/>
    <n v="0.12"/>
    <n v="0.09"/>
    <n v="0.11"/>
    <n v="0.14000000000000001"/>
    <n v="0.04"/>
    <n v="2502"/>
    <s v="19.03.–23.03."/>
    <s v="Forsa_x000a_"/>
    <d v="2018-03-11T00:00:00"/>
    <n v="0.32909090909090905"/>
    <n v="0.18454545454545454"/>
    <n v="0.11499999999999999"/>
    <n v="9.227272727272727E-2"/>
    <n v="0.10545454545454547"/>
    <n v="0.13409090909090907"/>
    <n v="3.954545454545455E-2"/>
    <n v="20052"/>
    <n v="1.0411736867013726"/>
    <n v="1.1518324607329844"/>
  </r>
  <r>
    <x v="214"/>
    <n v="0.34"/>
    <n v="0.19"/>
    <n v="0.11"/>
    <n v="0.08"/>
    <n v="0.1"/>
    <n v="0.13"/>
    <n v="0.05"/>
    <n v="2502"/>
    <s v="12.03.–16.03."/>
    <s v="Forsa_x000a_"/>
    <d v="2018-03-04T00:00:00"/>
    <n v="0.33124999999999999"/>
    <n v="0.18187499999999998"/>
    <n v="0.11749999999999999"/>
    <n v="8.9374999999999982E-2"/>
    <n v="0.105"/>
    <n v="0.13500000000000001"/>
    <n v="4.0000000000000008E-2"/>
    <n v="14638"/>
    <n v="1.0416666666666667"/>
    <n v="1.1486001435750179"/>
  </r>
  <r>
    <x v="468"/>
    <n v="0.34"/>
    <n v="0.18"/>
    <n v="0.13"/>
    <n v="0.09"/>
    <n v="0.1"/>
    <n v="0.12"/>
    <n v="0.04"/>
    <n v="2507"/>
    <s v="05.03.–09.03."/>
    <s v="Forsa_x000a_"/>
    <d v="2018-02-26T00:00:00"/>
    <n v="0.3338888888888889"/>
    <n v="0.17166666666666663"/>
    <n v="0.12000000000000001"/>
    <n v="8.8888888888888865E-2"/>
    <n v="0.10444444444444444"/>
    <n v="0.14222222222222222"/>
    <n v="3.888888888888889E-2"/>
    <n v="15475"/>
    <n v="1.0404624277456647"/>
    <n v="1.1464968152866242"/>
  </r>
  <r>
    <x v="469"/>
    <n v="0.34"/>
    <n v="0.19"/>
    <n v="0.12"/>
    <n v="0.09"/>
    <n v="0.09"/>
    <n v="0.13"/>
    <n v="0.04"/>
    <n v="1502"/>
    <s v="04.03.–05.03."/>
    <s v="Forsa_x000a_"/>
    <d v="2018-02-20T00:00:00"/>
    <n v="0.33374999999999999"/>
    <n v="0.16999999999999996"/>
    <n v="0.11833333333333336"/>
    <n v="9.166666666666666E-2"/>
    <n v="0.10375000000000001"/>
    <n v="0.14333333333333331"/>
    <n v="3.9166666666666669E-2"/>
    <n v="19273"/>
    <n v="1.0407632263660018"/>
    <n v="1.1505273250239694"/>
  </r>
  <r>
    <x v="216"/>
    <n v="0.35"/>
    <n v="0.18"/>
    <n v="0.12"/>
    <n v="0.09"/>
    <n v="0.09"/>
    <n v="0.13"/>
    <n v="0.04"/>
    <n v="2505"/>
    <s v="26.02.–02.03."/>
    <s v="Forsa_x000a_"/>
    <d v="2018-02-18T00:00:00"/>
    <n v="0.33227272727272728"/>
    <n v="0.16863636363636361"/>
    <n v="0.11909090909090909"/>
    <n v="9.0909090909090884E-2"/>
    <n v="0.1040909090909091"/>
    <n v="0.14545454545454545"/>
    <n v="3.9545454545454543E-2"/>
    <n v="18759"/>
    <n v="1.0411736867013726"/>
    <n v="1.1500261369576581"/>
  </r>
  <r>
    <x v="217"/>
    <n v="0.35"/>
    <n v="0.18"/>
    <n v="0.12"/>
    <n v="0.09"/>
    <n v="0.09"/>
    <n v="0.13"/>
    <n v="0.04"/>
    <n v="2506"/>
    <s v="19.02.–23.02."/>
    <s v="Forsa_x000a_"/>
    <d v="2018-02-11T00:00:00"/>
    <n v="0.32849999999999996"/>
    <n v="0.16949999999999998"/>
    <n v="0.12199999999999997"/>
    <n v="9.3499999999999986E-2"/>
    <n v="0.10400000000000001"/>
    <n v="0.14199999999999999"/>
    <n v="4.0499999999999994E-2"/>
    <n v="17802"/>
    <n v="1.0422094841063054"/>
    <n v="1.1547344110854505"/>
  </r>
  <r>
    <x v="218"/>
    <n v="0.34"/>
    <n v="0.16"/>
    <n v="0.13"/>
    <n v="0.09"/>
    <n v="0.1"/>
    <n v="0.13"/>
    <n v="0.05"/>
    <n v="2501"/>
    <s v="12.02.–16.02."/>
    <s v="Forsa_x000a_"/>
    <d v="2018-02-04T00:00:00"/>
    <n v="0.32222222222222224"/>
    <n v="0.17611111111111108"/>
    <n v="0.125"/>
    <n v="9.3888888888888869E-2"/>
    <n v="0.10055555555555555"/>
    <n v="0.13777777777777778"/>
    <n v="4.4444444444444432E-2"/>
    <n v="15365"/>
    <n v="1.0465116279069768"/>
    <n v="1.1605415860735011"/>
  </r>
  <r>
    <x v="470"/>
    <n v="0.31"/>
    <n v="0.18"/>
    <n v="0.13"/>
    <n v="0.1"/>
    <n v="0.1"/>
    <n v="0.13"/>
    <n v="0.05"/>
    <n v="1003"/>
    <s v="07.02.–08.02."/>
    <s v="Forsa_x000a_"/>
    <d v="2018-01-27T00:00:00"/>
    <n v="0.32500000000000007"/>
    <n v="0.18349999999999997"/>
    <n v="0.12150000000000001"/>
    <n v="0.09"/>
    <n v="0.10200000000000001"/>
    <n v="0.13399999999999998"/>
    <n v="4.3999999999999997E-2"/>
    <n v="16693"/>
    <n v="1.0460251046025104"/>
    <n v="1.1547344110854503"/>
  </r>
  <r>
    <x v="471"/>
    <n v="0.33"/>
    <n v="0.18"/>
    <n v="0.13"/>
    <n v="0.09"/>
    <n v="0.09"/>
    <n v="0.13"/>
    <n v="0.05"/>
    <n v="2507"/>
    <s v="29.01.–02.02."/>
    <s v="Forsa_x000a_"/>
    <d v="2018-01-23T00:00:00"/>
    <n v="0.32875000000000004"/>
    <n v="0.1870833333333333"/>
    <n v="0.11416666666666669"/>
    <n v="9.0833333333333335E-2"/>
    <n v="0.10291666666666667"/>
    <n v="0.13250000000000003"/>
    <n v="4.374999999999999E-2"/>
    <n v="19682"/>
    <n v="1.0457516339869279"/>
    <n v="1.1555127587867113"/>
  </r>
  <r>
    <x v="472"/>
    <n v="0.34"/>
    <n v="0.18"/>
    <n v="0.12"/>
    <n v="0.09"/>
    <n v="0.1"/>
    <n v="0.12"/>
    <n v="0.05"/>
    <n v="2505"/>
    <s v="22.01.–26.01."/>
    <s v="Forsa_x000a_"/>
    <d v="2018-01-16T00:00:00"/>
    <n v="0.33500000000000002"/>
    <n v="0.18875"/>
    <n v="0.11125000000000002"/>
    <n v="8.6666666666666656E-2"/>
    <n v="0.10208333333333335"/>
    <n v="0.12666666666666671"/>
    <n v="4.9583333333333333E-2"/>
    <n v="19128"/>
    <n v="1.052170100832968"/>
    <n v="1.1577424023154848"/>
  </r>
  <r>
    <x v="473"/>
    <n v="0.34"/>
    <n v="0.17"/>
    <n v="0.12"/>
    <n v="0.08"/>
    <n v="0.11"/>
    <n v="0.13"/>
    <n v="0.05"/>
    <n v="1282"/>
    <s v="22.01."/>
    <s v="Forsa_x000a_"/>
    <d v="2018-01-09T00:00:00"/>
    <n v="0.333125"/>
    <n v="0.19187499999999999"/>
    <n v="0.11375"/>
    <n v="8.3124999999999991E-2"/>
    <n v="0.10062499999999999"/>
    <n v="0.125"/>
    <n v="5.2499999999999998E-2"/>
    <n v="14438"/>
    <n v="1.0554089709762533"/>
    <n v="1.1569052783803326"/>
  </r>
  <r>
    <x v="474"/>
    <n v="0.34"/>
    <n v="0.18"/>
    <n v="0.12"/>
    <n v="0.08"/>
    <n v="0.1"/>
    <n v="0.12"/>
    <n v="0.06"/>
    <n v="2501"/>
    <s v="15.01.–19.01."/>
    <s v="Forsa_x000a_"/>
    <d v="2018-01-08T00:00:00"/>
    <n v="0.33"/>
    <n v="0.19500000000000001"/>
    <n v="0.11125"/>
    <n v="8.5625000000000007E-2"/>
    <n v="0.10062499999999999"/>
    <n v="0.12562499999999999"/>
    <n v="5.1874999999999998E-2"/>
    <n v="15184"/>
    <n v="1.054713249835201"/>
    <n v="1.1594202898550725"/>
  </r>
  <r>
    <x v="475"/>
    <n v="0.34"/>
    <n v="0.18"/>
    <n v="0.12"/>
    <n v="0.08"/>
    <n v="0.1"/>
    <n v="0.12"/>
    <n v="0.06"/>
    <n v="1504"/>
    <s v="15.01.–17.01."/>
    <s v="Forsa_x000a_"/>
    <d v="2018-01-05T00:00:00"/>
    <n v="0.33"/>
    <n v="0.19571428571428573"/>
    <n v="0.11285714285714285"/>
    <n v="8.9285714285714274E-2"/>
    <n v="9.7857142857142851E-2"/>
    <n v="0.12214285714285714"/>
    <n v="5.2142857142857144E-2"/>
    <n v="13375"/>
    <n v="1.0550113036925395"/>
    <n v="1.1647254575707153"/>
  </r>
  <r>
    <x v="476"/>
    <n v="0.33"/>
    <n v="0.2"/>
    <n v="0.12"/>
    <n v="0.09"/>
    <n v="0.09"/>
    <n v="0.11"/>
    <n v="0.06"/>
    <n v="2501"/>
    <s v="08.01.–12.01."/>
    <s v="Forsa_x000a_"/>
    <d v="2018-01-02T00:00:00"/>
    <n v="0.32722222222222225"/>
    <n v="0.19944444444444445"/>
    <n v="0.10999999999999999"/>
    <n v="9.1666666666666646E-2"/>
    <n v="9.8333333333333328E-2"/>
    <n v="0.12611111111111109"/>
    <n v="4.7222222222222214E-2"/>
    <n v="16394"/>
    <n v="1.0495626822157436"/>
    <n v="1.1612903225806452"/>
  </r>
  <r>
    <x v="477"/>
    <n v="0.34"/>
    <n v="0.2"/>
    <n v="0.12"/>
    <n v="0.09"/>
    <n v="0.09"/>
    <n v="0.1"/>
    <n v="0.06"/>
    <n v="2003"/>
    <s v="02.01.–05.01."/>
    <s v="Forsa_x000a_"/>
    <d v="2017-12-25T00:00:00"/>
    <n v="0.33071428571428568"/>
    <n v="0.20071428571428571"/>
    <n v="0.11142857142857142"/>
    <n v="8.9999999999999983E-2"/>
    <n v="9.7142857142857128E-2"/>
    <n v="0.12428571428571429"/>
    <n v="4.5714285714285714E-2"/>
    <n v="11959"/>
    <n v="1.0479041916167666"/>
    <n v="1.1570247933884299"/>
  </r>
  <r>
    <x v="478"/>
    <n v="0.34"/>
    <n v="0.19"/>
    <n v="0.12"/>
    <n v="0.08"/>
    <n v="0.1"/>
    <n v="0.12"/>
    <n v="0.05"/>
    <n v="2504"/>
    <s v="18.12.–22.12."/>
    <s v="Forsa_x000a_"/>
    <d v="2017-12-14T00:00:00"/>
    <n v="0.32750000000000001"/>
    <n v="0.205625"/>
    <n v="0.11124999999999999"/>
    <n v="8.8124999999999995E-2"/>
    <n v="9.7499999999999989E-2"/>
    <n v="0.125"/>
    <n v="4.4999999999999991E-2"/>
    <n v="15437"/>
    <n v="1.0471204188481675"/>
    <n v="1.1535688536409516"/>
  </r>
  <r>
    <x v="226"/>
    <n v="0.33"/>
    <n v="0.2"/>
    <n v="0.12"/>
    <n v="0.08"/>
    <n v="0.1"/>
    <n v="0.12"/>
    <n v="0.05"/>
    <n v="2501"/>
    <s v="11.12.–15.12."/>
    <s v="Forsa_x000a_"/>
    <d v="2017-12-03T00:00:00"/>
    <n v="0.32499999999999996"/>
    <n v="0.21000000000000005"/>
    <n v="0.11375"/>
    <n v="8.666666666666667E-2"/>
    <n v="9.6250000000000002E-2"/>
    <n v="0.12208333333333332"/>
    <n v="4.6249999999999993E-2"/>
    <n v="21786"/>
    <n v="1.0484927916120577"/>
    <n v="1.1532916866890917"/>
  </r>
  <r>
    <x v="479"/>
    <n v="0.34"/>
    <n v="0.2"/>
    <n v="0.12"/>
    <n v="0.08"/>
    <n v="0.09"/>
    <n v="0.11"/>
    <n v="0.06"/>
    <n v="1566"/>
    <s v="09.12.–10.12."/>
    <s v="Forsa_x000a_"/>
    <d v="2017-11-27T00:00:00"/>
    <n v="0.32692307692307693"/>
    <n v="0.20961538461538462"/>
    <n v="0.1107692307692308"/>
    <n v="9.0769230769230769E-2"/>
    <n v="9.6153846153846159E-2"/>
    <n v="0.11923076923076918"/>
    <n v="4.6538461538461535E-2"/>
    <n v="23646"/>
    <n v="1.0488100040338848"/>
    <n v="1.15916183682568"/>
  </r>
  <r>
    <x v="479"/>
    <n v="0.34"/>
    <n v="0.2"/>
    <n v="0.12"/>
    <n v="0.08"/>
    <n v="0.09"/>
    <n v="0.11"/>
    <n v="0.06"/>
    <n v="2500"/>
    <s v="04.12.–08.12."/>
    <s v="Forsa_x000a_"/>
    <d v="2017-11-27T00:00:00"/>
    <n v="0.32692307692307693"/>
    <n v="0.20961538461538462"/>
    <n v="0.1107692307692308"/>
    <n v="9.0769230769230769E-2"/>
    <n v="9.6153846153846159E-2"/>
    <n v="0.11923076923076918"/>
    <n v="4.6538461538461535E-2"/>
    <n v="23646"/>
    <n v="1.0488100040338848"/>
    <n v="1.15916183682568"/>
  </r>
  <r>
    <x v="480"/>
    <n v="0.34"/>
    <n v="0.2"/>
    <n v="0.13"/>
    <n v="0.08"/>
    <n v="0.09"/>
    <n v="0.1"/>
    <n v="0.06"/>
    <n v="2502"/>
    <s v="27.11.–01.12."/>
    <s v="Forsa_x000a_"/>
    <d v="2017-11-21T00:00:00"/>
    <n v="0.3227272727272727"/>
    <n v="0.20954545454545451"/>
    <n v="0.105"/>
    <n v="9.818181818181819E-2"/>
    <n v="9.9545454545454548E-2"/>
    <n v="0.12181818181818181"/>
    <n v="4.3181818181818182E-2"/>
    <n v="18135"/>
    <n v="1.0451306413301662"/>
    <n v="1.1646373742721017"/>
  </r>
  <r>
    <x v="481"/>
    <n v="0.33"/>
    <n v="0.19"/>
    <n v="0.12"/>
    <n v="0.1"/>
    <n v="0.09"/>
    <n v="0.11"/>
    <n v="0.06"/>
    <n v="2508"/>
    <s v="20.11.–24.11."/>
    <s v="Forsa_x000a_"/>
    <d v="2017-11-14T00:00:00"/>
    <n v="0.31769230769230766"/>
    <n v="0.20923076923076925"/>
    <n v="0.10653846153846155"/>
    <n v="0.10423076923076925"/>
    <n v="9.7692307692307689E-2"/>
    <n v="0.12269230769230773"/>
    <n v="4.1923076923076924E-2"/>
    <n v="21747"/>
    <n v="1.043757527097551"/>
    <n v="1.171171171171171"/>
  </r>
  <r>
    <x v="482"/>
    <n v="0.31"/>
    <n v="0.21"/>
    <n v="0.12"/>
    <n v="0.1"/>
    <n v="0.09"/>
    <n v="0.12"/>
    <n v="0.05"/>
    <n v="1789"/>
    <s v="20.11."/>
    <s v="Forsa_x000a_"/>
    <d v="2017-11-07T00:00:00"/>
    <n v="0.3136363636363636"/>
    <n v="0.21"/>
    <n v="0.10590909090909091"/>
    <n v="0.10818181818181817"/>
    <n v="9.4545454545454544E-2"/>
    <n v="0.12363636363636363"/>
    <n v="4.4090909090909076E-2"/>
    <n v="19307"/>
    <n v="1.0461245839277222"/>
    <n v="1.1796246648793565"/>
  </r>
  <r>
    <x v="482"/>
    <n v="0.32"/>
    <n v="0.2"/>
    <n v="0.11"/>
    <n v="0.12"/>
    <n v="0.08"/>
    <n v="0.12"/>
    <n v="0.05"/>
    <n v="2505"/>
    <s v="13.11.–17.11."/>
    <s v="Forsa_x000a_"/>
    <d v="2017-11-07T00:00:00"/>
    <n v="0.3136363636363636"/>
    <n v="0.21"/>
    <n v="0.10590909090909091"/>
    <n v="0.10818181818181817"/>
    <n v="9.4545454545454544E-2"/>
    <n v="0.12363636363636363"/>
    <n v="4.4090909090909076E-2"/>
    <n v="19307"/>
    <n v="1.0461245839277222"/>
    <n v="1.1796246648793565"/>
  </r>
  <r>
    <x v="483"/>
    <n v="0.32"/>
    <n v="0.2"/>
    <n v="0.1"/>
    <n v="0.12"/>
    <n v="0.09"/>
    <n v="0.12"/>
    <n v="0.05"/>
    <n v="2506"/>
    <s v="06.11.–10.11."/>
    <s v="Forsa_x000a_"/>
    <d v="2017-10-31T00:00:00"/>
    <n v="0.31285714285714283"/>
    <n v="0.21"/>
    <n v="0.10214285714285713"/>
    <n v="0.11071428571428572"/>
    <n v="9.4999999999999987E-2"/>
    <n v="0.12357142857142857"/>
    <n v="4.5714285714285707E-2"/>
    <n v="13407"/>
    <n v="1.0479041916167666"/>
    <n v="1.1854360711261644"/>
  </r>
  <r>
    <x v="484"/>
    <n v="0.32"/>
    <n v="0.21"/>
    <n v="0.1"/>
    <n v="0.11"/>
    <n v="0.09"/>
    <n v="0.12"/>
    <n v="0.05"/>
    <n v="2005"/>
    <s v="30.10.–03.11."/>
    <s v="Forsa_x000a_"/>
    <d v="2017-10-24T00:00:00"/>
    <n v="0.32000000000000006"/>
    <n v="0.21055555555555552"/>
    <n v="0.10166666666666666"/>
    <n v="0.10777777777777778"/>
    <n v="9.4444444444444428E-2"/>
    <n v="0.12000000000000001"/>
    <n v="4.5555555555555544E-2"/>
    <n v="15585"/>
    <n v="1.0477299185098952"/>
    <n v="1.1811023622047243"/>
  </r>
  <r>
    <x v="485"/>
    <n v="0.33"/>
    <n v="0.2"/>
    <n v="0.11"/>
    <n v="0.11"/>
    <n v="0.09"/>
    <n v="0.11"/>
    <n v="0.05"/>
    <n v="2500"/>
    <s v="23.10.–27.10."/>
    <s v="Forsa_x000a_"/>
    <d v="2017-10-19T00:00:00"/>
    <n v="0.31900000000000006"/>
    <n v="0.21049999999999999"/>
    <n v="0.10049999999999999"/>
    <n v="0.11100000000000002"/>
    <n v="9.3999999999999986E-2"/>
    <n v="0.121"/>
    <n v="4.3999999999999991E-2"/>
    <n v="16439"/>
    <n v="1.0460251046025104"/>
    <n v="1.1834319526627217"/>
  </r>
  <r>
    <x v="35"/>
    <n v="0.31"/>
    <n v="0.22"/>
    <n v="0.1"/>
    <n v="0.11"/>
    <n v="0.1"/>
    <n v="0.11"/>
    <n v="0.05"/>
    <n v="2503"/>
    <s v="16.10.–20.10."/>
    <s v="Forsa_x000a_"/>
    <d v="2017-10-12T00:00:00"/>
    <n v="0.31727272727272726"/>
    <n v="0.20909090909090908"/>
    <n v="9.9999999999999992E-2"/>
    <n v="0.11090909090909093"/>
    <n v="9.5454545454545445E-2"/>
    <n v="0.12090909090909091"/>
    <n v="4.6363636363636357E-2"/>
    <n v="18452"/>
    <n v="1.0486177311725453"/>
    <n v="1.1866235167206043"/>
  </r>
  <r>
    <x v="486"/>
    <n v="0.32"/>
    <n v="0.2"/>
    <n v="0.11"/>
    <n v="0.11"/>
    <n v="0.09"/>
    <n v="0.12"/>
    <n v="0.05"/>
    <n v="2501"/>
    <s v="09.10.–13.10."/>
    <s v="Forsa_x000a_"/>
    <d v="2017-10-05T00:00:00"/>
    <n v="0.3175"/>
    <n v="0.20937500000000001"/>
    <n v="0.10062499999999999"/>
    <n v="0.1075"/>
    <n v="9.4999999999999987E-2"/>
    <n v="0.12125"/>
    <n v="4.8750000000000002E-2"/>
    <n v="14664"/>
    <n v="1.0512483574244416"/>
    <n v="1.1851851851851853"/>
  </r>
  <r>
    <x v="487"/>
    <n v="0.32"/>
    <n v="0.2"/>
    <n v="0.11"/>
    <n v="0.11"/>
    <n v="0.09"/>
    <n v="0.12"/>
    <n v="0.05"/>
    <n v="2001"/>
    <s v="02.10.–06.10."/>
    <s v="Forsa_x000a_"/>
    <d v="2017-09-28T00:00:00"/>
    <n v="0.32"/>
    <n v="0.21"/>
    <n v="9.9999999999999992E-2"/>
    <n v="0.10857142857142857"/>
    <n v="9.571428571428571E-2"/>
    <n v="0.12285714285714286"/>
    <n v="4.2857142857142858E-2"/>
    <n v="11045"/>
    <n v="1.044776119402985"/>
    <n v="1.1784511784511784"/>
  </r>
  <r>
    <x v="488"/>
    <n v="0.32"/>
    <n v="0.2"/>
    <n v="0.1"/>
    <n v="0.11"/>
    <n v="0.1"/>
    <n v="0.12"/>
    <n v="0.05"/>
    <n v="2005"/>
    <s v="25.09.–29.09."/>
    <s v="Forsa_x000a_"/>
    <d v="2017-09-21T00:00:00"/>
    <n v="0.33888888888888885"/>
    <n v="0.21444444444444444"/>
    <n v="8.7777777777777788E-2"/>
    <n v="0.1011111111111111"/>
    <n v="9.8888888888888873E-2"/>
    <n v="0.11555555555555556"/>
    <n v="4.3333333333333328E-2"/>
    <n v="14475"/>
    <n v="1.0452961672473868"/>
    <n v="1.168831168831169"/>
  </r>
  <r>
    <x v="36"/>
    <n v="0.36"/>
    <n v="0.22"/>
    <n v="7.0000000000000007E-2"/>
    <n v="9.5000000000000001E-2"/>
    <n v="9.5000000000000001E-2"/>
    <n v="0.11"/>
    <n v="0.05"/>
    <n v="2006"/>
    <s v="18.09.–21.09."/>
    <s v="Forsa_x000a_"/>
    <d v="2017-09-09T00:00:00"/>
    <n v="0.36071428571428577"/>
    <n v="0.22321428571428573"/>
    <n v="7.6071428571428581E-2"/>
    <n v="9.178571428571429E-2"/>
    <n v="9.8928571428571435E-2"/>
    <n v="0.10500000000000001"/>
    <n v="4.4285714285714282E-2"/>
    <n v="25981"/>
    <n v="1.0463378176382661"/>
    <n v="1.1575031004547334"/>
  </r>
  <r>
    <x v="37"/>
    <n v="0.36"/>
    <n v="0.23"/>
    <n v="0.08"/>
    <n v="0.09"/>
    <n v="0.1"/>
    <n v="0.09"/>
    <n v="0.05"/>
    <n v="2501"/>
    <s v="11.09.–15.09."/>
    <s v="Forsa_x000a_"/>
    <d v="2017-09-06T00:00:00"/>
    <n v="0.36607142857142866"/>
    <n v="0.22678571428571428"/>
    <n v="7.6428571428571415E-2"/>
    <n v="9.0357142857142872E-2"/>
    <n v="9.6071428571428572E-2"/>
    <n v="0.1"/>
    <n v="4.4285714285714275E-2"/>
    <n v="25712"/>
    <n v="1.0463378176382658"/>
    <n v="1.1555922410235244"/>
  </r>
  <r>
    <x v="489"/>
    <n v="0.37"/>
    <n v="0.23"/>
    <n v="0.08"/>
    <n v="0.08"/>
    <n v="0.1"/>
    <n v="0.09"/>
    <n v="0.05"/>
    <n v="2505"/>
    <s v="04.09.–08.09."/>
    <s v="Forsa_x000a_"/>
    <d v="2017-08-31T00:00:00"/>
    <n v="0.36875000000000008"/>
    <n v="0.23250000000000001"/>
    <n v="7.5833333333333322E-2"/>
    <n v="8.6249999999999993E-2"/>
    <n v="9.4583333333333339E-2"/>
    <n v="9.7083333333333341E-2"/>
    <n v="4.5000000000000005E-2"/>
    <n v="22043"/>
    <n v="1.0471204188481675"/>
    <n v="1.1510791366906472"/>
  </r>
  <r>
    <x v="490"/>
    <n v="0.37"/>
    <n v="0.23"/>
    <n v="0.08"/>
    <n v="0.09"/>
    <n v="0.1"/>
    <n v="0.09"/>
    <n v="0.04"/>
    <n v="2001"/>
    <s v="04.09.–07.09."/>
    <s v="Forsa_x000a_"/>
    <d v="2017-08-26T00:00:00"/>
    <n v="0.37083333333333335"/>
    <n v="0.23458333333333337"/>
    <n v="7.3749999999999996E-2"/>
    <n v="8.458333333333333E-2"/>
    <n v="9.3333333333333324E-2"/>
    <n v="9.5416666666666664E-2"/>
    <n v="4.7499999999999994E-2"/>
    <n v="22086"/>
    <n v="1.0498687664041992"/>
    <n v="1.1521843494959192"/>
  </r>
  <r>
    <x v="38"/>
    <n v="0.38"/>
    <n v="0.23"/>
    <n v="0.08"/>
    <n v="0.08"/>
    <n v="0.09"/>
    <n v="0.09"/>
    <n v="0.05"/>
    <n v="2503"/>
    <s v="28.08.–01.09."/>
    <s v="Forsa_x000a_"/>
    <d v="2017-08-24T00:00:00"/>
    <n v="0.37166666666666665"/>
    <n v="0.23708333333333331"/>
    <n v="7.2916666666666685E-2"/>
    <n v="8.3749999999999991E-2"/>
    <n v="9.166666666666666E-2"/>
    <n v="9.4583333333333339E-2"/>
    <n v="4.8333333333333332E-2"/>
    <n v="21137"/>
    <n v="1.0507880910683012"/>
    <n v="1.1521843494959194"/>
  </r>
  <r>
    <x v="491"/>
    <n v="0.38"/>
    <n v="0.24"/>
    <n v="7.0000000000000007E-2"/>
    <n v="0.08"/>
    <n v="0.09"/>
    <n v="0.09"/>
    <n v="0.05"/>
    <n v="2501"/>
    <s v="21.08.–25.08."/>
    <s v="Forsa_x000a_"/>
    <d v="2017-08-17T00:00:00"/>
    <n v="0.37849999999999995"/>
    <n v="0.23899999999999996"/>
    <n v="7.2000000000000022E-2"/>
    <n v="8.3999999999999991E-2"/>
    <n v="9.0999999999999984E-2"/>
    <n v="8.8999999999999996E-2"/>
    <n v="4.65E-2"/>
    <n v="18010"/>
    <n v="1.048767697954903"/>
    <n v="1.1500862564692353"/>
  </r>
  <r>
    <x v="492"/>
    <n v="0.38"/>
    <n v="0.24"/>
    <n v="7.0000000000000007E-2"/>
    <n v="0.08"/>
    <n v="0.09"/>
    <n v="0.09"/>
    <n v="0.05"/>
    <n v="2501"/>
    <s v="14.08.–18.08."/>
    <s v="Forsa_x000a_"/>
    <d v="2017-08-10T00:00:00"/>
    <n v="0.38166666666666665"/>
    <n v="0.24111111111111111"/>
    <n v="7.1666666666666698E-2"/>
    <n v="8.6666666666666656E-2"/>
    <n v="8.9999999999999983E-2"/>
    <n v="8.5555555555555551E-2"/>
    <n v="4.3333333333333335E-2"/>
    <n v="16853"/>
    <n v="1.0452961672473868"/>
    <n v="1.149425287356322"/>
  </r>
  <r>
    <x v="493"/>
    <n v="0.39"/>
    <n v="0.23"/>
    <n v="0.08"/>
    <n v="0.08"/>
    <n v="0.09"/>
    <n v="0.08"/>
    <n v="0.05"/>
    <n v="2507"/>
    <s v="07.08.–11.08."/>
    <s v="Forsa_x000a_"/>
    <d v="2017-08-03T00:00:00"/>
    <n v="0.38"/>
    <n v="0.24100000000000002"/>
    <n v="7.2500000000000037E-2"/>
    <n v="8.3999999999999991E-2"/>
    <n v="9.2499999999999999E-2"/>
    <n v="8.4999999999999992E-2"/>
    <n v="4.4999999999999998E-2"/>
    <n v="19976"/>
    <n v="1.0471204188481675"/>
    <n v="1.1481056257175659"/>
  </r>
  <r>
    <x v="494"/>
    <n v="0.4"/>
    <n v="0.23"/>
    <n v="0.08"/>
    <n v="7.0000000000000007E-2"/>
    <n v="0.08"/>
    <n v="0.08"/>
    <n v="0.06"/>
    <n v="2503"/>
    <s v="31.07.–04.08."/>
    <s v="Forsa_x000a_"/>
    <d v="2017-07-27T00:00:00"/>
    <n v="0.38400000000000001"/>
    <n v="0.23849999999999999"/>
    <n v="7.5500000000000012E-2"/>
    <n v="8.299999999999999E-2"/>
    <n v="9.0499999999999997E-2"/>
    <n v="8.4499999999999992E-2"/>
    <n v="4.3999999999999997E-2"/>
    <n v="19979"/>
    <n v="1.0460251046025104"/>
    <n v="1.1454753722794959"/>
  </r>
  <r>
    <x v="495"/>
    <n v="0.4"/>
    <n v="0.22"/>
    <n v="0.08"/>
    <n v="0.08"/>
    <n v="0.08"/>
    <n v="0.08"/>
    <n v="0.06"/>
    <n v="2501"/>
    <s v="24.07.–28.07."/>
    <s v="Forsa_x000a_"/>
    <d v="2017-07-20T00:00:00"/>
    <n v="0.385625"/>
    <n v="0.23812499999999998"/>
    <n v="7.5624999999999998E-2"/>
    <n v="8.3124999999999991E-2"/>
    <n v="9.0624999999999997E-2"/>
    <n v="8.4374999999999992E-2"/>
    <n v="4.2500000000000003E-2"/>
    <n v="16337"/>
    <n v="1.0443864229765012"/>
    <n v="1.143674052894925"/>
  </r>
  <r>
    <x v="496"/>
    <n v="0.4"/>
    <n v="0.22"/>
    <n v="0.08"/>
    <n v="0.08"/>
    <n v="0.09"/>
    <n v="7.0000000000000007E-2"/>
    <n v="0.06"/>
    <n v="2507"/>
    <s v="17.07.–21.07."/>
    <s v="Forsa_x000a_"/>
    <d v="2017-07-13T00:00:00"/>
    <n v="0.38428571428571429"/>
    <n v="0.24142857142857141"/>
    <n v="7.4285714285714288E-2"/>
    <n v="8.1428571428571433E-2"/>
    <n v="9.2857142857142846E-2"/>
    <n v="0.08"/>
    <n v="4.5714285714285714E-2"/>
    <n v="14059"/>
    <n v="1.0479041916167666"/>
    <n v="1.1456628477905075"/>
  </r>
  <r>
    <x v="497"/>
    <n v="0.4"/>
    <n v="0.22"/>
    <n v="0.08"/>
    <n v="0.08"/>
    <n v="0.09"/>
    <n v="7.0000000000000007E-2"/>
    <n v="0.06"/>
    <n v="2502"/>
    <s v="10.07.–14.07."/>
    <s v="Forsa_x000a_"/>
    <d v="2017-07-06T00:00:00"/>
    <n v="0.38166666666666665"/>
    <n v="0.24000000000000002"/>
    <n v="7.5555555555555556E-2"/>
    <n v="8.3888888888888874E-2"/>
    <n v="9.1111111111111087E-2"/>
    <n v="8.1666666666666665E-2"/>
    <n v="4.611111111111111E-2"/>
    <n v="16617"/>
    <n v="1.0483401281304601"/>
    <n v="1.1494252873563218"/>
  </r>
  <r>
    <x v="498"/>
    <n v="0.39"/>
    <n v="0.22"/>
    <n v="0.08"/>
    <n v="0.08"/>
    <n v="0.09"/>
    <n v="0.08"/>
    <n v="0.06"/>
    <n v="2501"/>
    <s v="03.07.–07.07."/>
    <s v="Forsa_x000a_"/>
    <d v="2017-06-28T00:00:00"/>
    <n v="0.38449999999999995"/>
    <n v="0.23799999999999999"/>
    <n v="7.8999999999999987E-2"/>
    <n v="8.199999999999999E-2"/>
    <n v="9.1999999999999985E-2"/>
    <n v="7.8499999999999986E-2"/>
    <n v="4.5999999999999992E-2"/>
    <n v="19380"/>
    <n v="1.0482180293501049"/>
    <n v="1.1467889908256883"/>
  </r>
  <r>
    <x v="499"/>
    <n v="0.39"/>
    <n v="0.23"/>
    <n v="0.08"/>
    <n v="0.08"/>
    <n v="0.09"/>
    <n v="7.0000000000000007E-2"/>
    <n v="0.06"/>
    <n v="2503"/>
    <s v="26.06.–30.06."/>
    <s v="Forsa_x000a_"/>
    <d v="2017-06-22T00:00:00"/>
    <n v="0.38277777777777777"/>
    <n v="0.2422222222222222"/>
    <n v="7.888888888888887E-2"/>
    <n v="8.1111111111111106E-2"/>
    <n v="9.3888888888888869E-2"/>
    <n v="7.6111111111111115E-2"/>
    <n v="4.5000000000000005E-2"/>
    <n v="16434"/>
    <n v="1.0471204188481675"/>
    <n v="1.144310235219326"/>
  </r>
  <r>
    <x v="500"/>
    <n v="0.4"/>
    <n v="0.23"/>
    <n v="0.09"/>
    <n v="0.08"/>
    <n v="0.09"/>
    <n v="7.0000000000000007E-2"/>
    <n v="0.04"/>
    <n v="1507"/>
    <s v="26.06.–28.06."/>
    <s v="Forsa_x000a_"/>
    <d v="2017-06-16T00:00:00"/>
    <n v="0.38450000000000001"/>
    <n v="0.24299999999999997"/>
    <n v="7.6999999999999999E-2"/>
    <n v="8.249999999999999E-2"/>
    <n v="9.4499999999999987E-2"/>
    <n v="7.5999999999999998E-2"/>
    <n v="4.2500000000000003E-2"/>
    <n v="18987"/>
    <n v="1.0443864229765014"/>
    <n v="1.142857142857143"/>
  </r>
  <r>
    <x v="501"/>
    <n v="0.4"/>
    <n v="0.23"/>
    <n v="0.09"/>
    <n v="7.0000000000000007E-2"/>
    <n v="0.09"/>
    <n v="7.0000000000000007E-2"/>
    <n v="0.05"/>
    <n v="2502"/>
    <s v="19.06.–23.06."/>
    <s v="Forsa_x000a_"/>
    <d v="2017-06-15T00:00:00"/>
    <n v="0.38388888888888895"/>
    <n v="0.24333333333333332"/>
    <n v="7.4444444444444452E-2"/>
    <n v="8.3888888888888874E-2"/>
    <n v="9.3888888888888869E-2"/>
    <n v="7.6666666666666661E-2"/>
    <n v="4.3888888888888887E-2"/>
    <n v="16498"/>
    <n v="1.0459035444509006"/>
    <n v="1.1464968152866242"/>
  </r>
  <r>
    <x v="502"/>
    <n v="0.39"/>
    <n v="0.23"/>
    <n v="0.08"/>
    <n v="0.08"/>
    <n v="0.1"/>
    <n v="7.0000000000000007E-2"/>
    <n v="0.05"/>
    <n v="2505"/>
    <s v="12.06.–16.06."/>
    <s v="Forsa_x000a_"/>
    <d v="2017-06-08T00:00:00"/>
    <n v="0.38444444444444442"/>
    <n v="0.24166666666666664"/>
    <n v="7.2222222222222215E-2"/>
    <n v="8.7222222222222215E-2"/>
    <n v="9.166666666666666E-2"/>
    <n v="7.9444444444444443E-2"/>
    <n v="4.3333333333333335E-2"/>
    <n v="16010"/>
    <n v="1.0452961672473868"/>
    <n v="1.1501597444089458"/>
  </r>
  <r>
    <x v="503"/>
    <n v="0.38"/>
    <n v="0.24"/>
    <n v="0.08"/>
    <n v="0.09"/>
    <n v="0.08"/>
    <n v="7.0000000000000007E-2"/>
    <n v="0.06"/>
    <n v="2004"/>
    <s v="06.06.–09.06."/>
    <s v="Forsa_x000a_"/>
    <d v="2017-05-31T00:00:00"/>
    <n v="0.38055555555555554"/>
    <n v="0.24277777777777779"/>
    <n v="7.3888888888888907E-2"/>
    <n v="8.5555555555555551E-2"/>
    <n v="9.0000000000000011E-2"/>
    <n v="0.08"/>
    <n v="4.7222222222222214E-2"/>
    <n v="17373"/>
    <n v="1.0495626822157436"/>
    <n v="1.1531069827033953"/>
  </r>
  <r>
    <x v="504"/>
    <n v="0.39"/>
    <n v="0.24"/>
    <n v="0.08"/>
    <n v="0.08"/>
    <n v="0.08"/>
    <n v="7.0000000000000007E-2"/>
    <n v="0.06"/>
    <n v="2501"/>
    <s v="29.05.–02.06."/>
    <s v="Forsa_x000a_"/>
    <d v="2017-05-25T00:00:00"/>
    <n v="0.37562499999999999"/>
    <n v="0.24875"/>
    <n v="7.3749999999999996E-2"/>
    <n v="8.6249999999999993E-2"/>
    <n v="8.8749999999999996E-2"/>
    <n v="0.08"/>
    <n v="4.6874999999999993E-2"/>
    <n v="15630"/>
    <n v="1.0491803278688525"/>
    <n v="1.1535688536409516"/>
  </r>
  <r>
    <x v="505"/>
    <n v="0.38"/>
    <n v="0.25"/>
    <n v="7.0000000000000007E-2"/>
    <n v="0.09"/>
    <n v="0.08"/>
    <n v="7.0000000000000007E-2"/>
    <n v="0.06"/>
    <n v="2001"/>
    <s v="22.05.–26.05."/>
    <s v="Forsa_x000a_"/>
    <d v="2017-05-18T00:00:00"/>
    <n v="0.37555555555555553"/>
    <n v="0.25555555555555554"/>
    <n v="7.1111111111111125E-2"/>
    <n v="8.8333333333333319E-2"/>
    <n v="8.4444444444444447E-2"/>
    <n v="8.1111111111111092E-2"/>
    <n v="4.388888888888888E-2"/>
    <n v="17188"/>
    <n v="1.0459035444509008"/>
    <n v="1.1523687580025608"/>
  </r>
  <r>
    <x v="506"/>
    <n v="0.39"/>
    <n v="0.25"/>
    <n v="7.0000000000000007E-2"/>
    <n v="0.09"/>
    <n v="0.08"/>
    <n v="7.0000000000000007E-2"/>
    <n v="0.05"/>
    <n v="2502"/>
    <s v="15.05.–19.05."/>
    <s v="Forsa_x000a_"/>
    <d v="2017-05-10T00:00:00"/>
    <n v="0.37318181818181811"/>
    <n v="0.26272727272727275"/>
    <n v="7.0909090909090935E-2"/>
    <n v="8.1363636363636346E-2"/>
    <n v="8.3636363636363634E-2"/>
    <n v="8.3636363636363634E-2"/>
    <n v="4.4545454545454541E-2"/>
    <n v="21868"/>
    <n v="1.0466222645099905"/>
    <n v="1.1440457618304734"/>
  </r>
  <r>
    <x v="507"/>
    <n v="0.38"/>
    <n v="0.26"/>
    <n v="7.0000000000000007E-2"/>
    <n v="0.08"/>
    <n v="0.08"/>
    <n v="7.0000000000000007E-2"/>
    <n v="0.06"/>
    <n v="2506"/>
    <s v="08.05.–12.05."/>
    <s v="Forsa_x000a_"/>
    <d v="2017-05-04T00:00:00"/>
    <n v="0.36333333333333334"/>
    <n v="0.27111111111111114"/>
    <n v="7.1111111111111125E-2"/>
    <n v="7.333333333333332E-2"/>
    <n v="8.6666666666666656E-2"/>
    <n v="8.7777777777777774E-2"/>
    <n v="4.6666666666666662E-2"/>
    <n v="17853"/>
    <n v="1.048951048951049"/>
    <n v="1.1363636363636365"/>
  </r>
  <r>
    <x v="508"/>
    <n v="0.36"/>
    <n v="0.28999999999999998"/>
    <n v="7.0000000000000007E-2"/>
    <n v="7.0000000000000007E-2"/>
    <n v="0.08"/>
    <n v="7.0000000000000007E-2"/>
    <n v="0.06"/>
    <n v="2004"/>
    <s v="02.05.–05.05."/>
    <s v="Forsa_x000a_"/>
    <d v="2017-04-27T00:00:00"/>
    <n v="0.35428571428571426"/>
    <n v="0.28214285714285714"/>
    <n v="7.0714285714285716E-2"/>
    <n v="6.7142857142857143E-2"/>
    <n v="9.071428571428572E-2"/>
    <n v="8.7142857142857147E-2"/>
    <n v="4.7857142857142862E-2"/>
    <n v="14939"/>
    <n v="1.0502625656414104"/>
    <n v="1.1299435028248588"/>
  </r>
  <r>
    <x v="509"/>
    <n v="0.36"/>
    <n v="0.28000000000000003"/>
    <n v="0.08"/>
    <n v="7.0000000000000007E-2"/>
    <n v="0.08"/>
    <n v="0.08"/>
    <n v="0.05"/>
    <n v="2502"/>
    <s v="24.04.–28.04."/>
    <s v="Forsa_x000a_"/>
    <d v="2017-04-20T00:00:00"/>
    <n v="0.35374999999999995"/>
    <n v="0.296875"/>
    <n v="6.8750000000000006E-2"/>
    <n v="6.1874999999999999E-2"/>
    <n v="8.8749999999999996E-2"/>
    <n v="8.8749999999999996E-2"/>
    <n v="4.1249999999999995E-2"/>
    <n v="14772"/>
    <n v="1.0430247718383312"/>
    <n v="1.1149825783972125"/>
  </r>
  <r>
    <x v="510"/>
    <n v="0.36"/>
    <n v="0.3"/>
    <n v="7.0000000000000007E-2"/>
    <n v="0.06"/>
    <n v="0.08"/>
    <n v="0.09"/>
    <n v="0.04"/>
    <n v="2002"/>
    <s v="18.04.–21.04."/>
    <s v="Forsa_x000a_"/>
    <d v="2017-04-13T00:00:00"/>
    <n v="0.35111111111111104"/>
    <n v="0.30499999999999999"/>
    <n v="6.7222222222222225E-2"/>
    <n v="6.0000000000000005E-2"/>
    <n v="8.611111111111111E-2"/>
    <n v="9.2222222222222219E-2"/>
    <n v="3.8333333333333337E-2"/>
    <n v="15779"/>
    <n v="1.0398613518197575"/>
    <n v="1.1090573012939002"/>
  </r>
  <r>
    <x v="511"/>
    <n v="0.36"/>
    <n v="0.3"/>
    <n v="0.06"/>
    <n v="0.06"/>
    <n v="0.09"/>
    <n v="0.08"/>
    <n v="0.05"/>
    <n v="2007"/>
    <s v="10.04.–13.04."/>
    <s v="Forsa_x000a_"/>
    <d v="2017-04-06T00:00:00"/>
    <n v="0.34714285714285714"/>
    <n v="0.31"/>
    <n v="6.7857142857142866E-2"/>
    <n v="0.06"/>
    <n v="8.357142857142856E-2"/>
    <n v="9.285714285714286E-2"/>
    <n v="3.8571428571428576E-2"/>
    <n v="14473"/>
    <n v="1.0401188707280833"/>
    <n v="1.1093502377179083"/>
  </r>
  <r>
    <x v="512"/>
    <n v="0.36"/>
    <n v="0.3"/>
    <n v="7.0000000000000007E-2"/>
    <n v="0.06"/>
    <n v="0.08"/>
    <n v="0.08"/>
    <n v="0.05"/>
    <n v="2502"/>
    <s v="03.04.–07.04."/>
    <s v="Forsa_x000a_"/>
    <d v="2017-03-29T00:00:00"/>
    <n v="0.34142857142857136"/>
    <n v="0.31571428571428573"/>
    <n v="6.8571428571428575E-2"/>
    <n v="5.8571428571428566E-2"/>
    <n v="8.357142857142856E-2"/>
    <n v="8.4285714285714283E-2"/>
    <n v="4.7857142857142855E-2"/>
    <n v="15944"/>
    <n v="1.0502625656414104"/>
    <n v="1.1191047162270185"/>
  </r>
  <r>
    <x v="513"/>
    <n v="0.36"/>
    <n v="0.28999999999999998"/>
    <n v="7.0000000000000007E-2"/>
    <n v="0.05"/>
    <n v="0.09"/>
    <n v="0.08"/>
    <n v="0.06"/>
    <n v="2504"/>
    <s v="27.03.–31.03."/>
    <s v="Forsa_x000a_"/>
    <d v="2017-03-22T00:00:00"/>
    <n v="0.33333333333333326"/>
    <n v="0.31944444444444442"/>
    <n v="7.166666666666667E-2"/>
    <n v="5.8888888888888893E-2"/>
    <n v="8.0555555555555547E-2"/>
    <n v="8.7777777777777774E-2"/>
    <n v="4.8333333333333325E-2"/>
    <n v="18862"/>
    <n v="1.0507880910683014"/>
    <n v="1.1200995644057252"/>
  </r>
  <r>
    <x v="514"/>
    <n v="0.34"/>
    <n v="0.32"/>
    <n v="7.0000000000000007E-2"/>
    <n v="0.06"/>
    <n v="0.08"/>
    <n v="7.0000000000000007E-2"/>
    <n v="0.06"/>
    <n v="2501"/>
    <s v="20.03.–24.03."/>
    <s v="Forsa_x000a_"/>
    <d v="2017-03-16T00:00:00"/>
    <n v="0.32874999999999999"/>
    <n v="0.32124999999999998"/>
    <n v="7.3124999999999996E-2"/>
    <n v="5.8750000000000004E-2"/>
    <n v="7.8750000000000001E-2"/>
    <n v="9.3124999999999999E-2"/>
    <n v="4.6249999999999993E-2"/>
    <n v="15674"/>
    <n v="1.0484927916120579"/>
    <n v="1.1173184357541901"/>
  </r>
  <r>
    <x v="515"/>
    <n v="0.34"/>
    <n v="0.31"/>
    <n v="7.0000000000000007E-2"/>
    <n v="0.06"/>
    <n v="7.0000000000000007E-2"/>
    <n v="0.09"/>
    <n v="0.06"/>
    <n v="2504"/>
    <s v="13.03.–17.03."/>
    <s v="Forsa_x000a_"/>
    <d v="2017-03-09T00:00:00"/>
    <n v="0.32428571428571429"/>
    <n v="0.31714285714285717"/>
    <n v="7.1428571428571425E-2"/>
    <n v="6.0714285714285714E-2"/>
    <n v="7.8571428571428584E-2"/>
    <n v="9.857142857142856E-2"/>
    <n v="4.928571428571428E-2"/>
    <n v="14209"/>
    <n v="1.0518407212622087"/>
    <n v="1.1235955056179776"/>
  </r>
  <r>
    <x v="516"/>
    <n v="0.33"/>
    <n v="0.32"/>
    <n v="7.0000000000000007E-2"/>
    <n v="0.06"/>
    <n v="7.0000000000000007E-2"/>
    <n v="0.09"/>
    <n v="0.06"/>
    <n v="2505"/>
    <s v="06.03.–10.03."/>
    <s v="Forsa_x000a_"/>
    <d v="2017-03-02T00:00:00"/>
    <n v="0.32214285714285718"/>
    <n v="0.31785714285714289"/>
    <n v="7.1428571428571425E-2"/>
    <n v="6.357142857142857E-2"/>
    <n v="7.8571428571428584E-2"/>
    <n v="9.7857142857142865E-2"/>
    <n v="4.8571428571428564E-2"/>
    <n v="13867"/>
    <n v="1.0510510510510509"/>
    <n v="1.1263073209975862"/>
  </r>
  <r>
    <x v="517"/>
    <n v="0.33"/>
    <n v="0.32"/>
    <n v="0.08"/>
    <n v="0.06"/>
    <n v="7.0000000000000007E-2"/>
    <n v="0.08"/>
    <n v="0.06"/>
    <n v="2502"/>
    <s v="27.02.–03.03."/>
    <s v="Forsa_x000a_"/>
    <d v="2017-02-23T00:00:00"/>
    <n v="0.31857142857142856"/>
    <n v="0.31785714285714289"/>
    <n v="7.2857142857142856E-2"/>
    <n v="6.6428571428571434E-2"/>
    <n v="7.6428571428571429E-2"/>
    <n v="9.857142857142856E-2"/>
    <n v="4.928571428571428E-2"/>
    <n v="13358"/>
    <n v="1.051840721262209"/>
    <n v="1.1308562197092085"/>
  </r>
  <r>
    <x v="518"/>
    <n v="0.33"/>
    <n v="0.31"/>
    <n v="0.08"/>
    <n v="7.0000000000000007E-2"/>
    <n v="7.0000000000000007E-2"/>
    <n v="0.09"/>
    <n v="0.05"/>
    <n v="2500"/>
    <s v="20.02.–24.02."/>
    <s v="Forsa_x000a_"/>
    <d v="2017-02-16T00:00:00"/>
    <n v="0.32125000000000004"/>
    <n v="0.31437500000000002"/>
    <n v="7.2500000000000009E-2"/>
    <n v="6.4375000000000002E-2"/>
    <n v="7.9375000000000001E-2"/>
    <n v="9.5625000000000002E-2"/>
    <n v="5.2499999999999998E-2"/>
    <n v="15390"/>
    <n v="1.0554089709762533"/>
    <n v="1.132342533616419"/>
  </r>
  <r>
    <x v="45"/>
    <n v="0.34"/>
    <n v="0.31"/>
    <n v="7.0000000000000007E-2"/>
    <n v="0.06"/>
    <n v="0.08"/>
    <n v="0.08"/>
    <n v="0.06"/>
    <n v="2502"/>
    <s v="13.02.–17.02."/>
    <s v="Forsa_x000a_"/>
    <d v="2017-02-09T00:00:00"/>
    <n v="0.32500000000000001"/>
    <n v="0.31214285714285717"/>
    <n v="7.0714285714285716E-2"/>
    <n v="5.785714285714285E-2"/>
    <n v="8.4999999999999992E-2"/>
    <n v="9.6428571428571433E-2"/>
    <n v="5.2857142857142859E-2"/>
    <n v="14455"/>
    <n v="1.0558069381598794"/>
    <n v="1.1244979919678715"/>
  </r>
  <r>
    <x v="519"/>
    <n v="0.34"/>
    <n v="0.31"/>
    <n v="7.0000000000000007E-2"/>
    <n v="0.05"/>
    <n v="0.08"/>
    <n v="0.09"/>
    <n v="0.06"/>
    <n v="2502"/>
    <s v="05.02.–10.02."/>
    <s v="Forsa_x000a_"/>
    <d v="2017-02-02T00:00:00"/>
    <n v="0.32571428571428573"/>
    <n v="0.30428571428571427"/>
    <n v="7.4285714285714288E-2"/>
    <n v="5.5714285714285709E-2"/>
    <n v="8.5714285714285715E-2"/>
    <n v="0.10857142857142857"/>
    <n v="4.5714285714285714E-2"/>
    <n v="14778"/>
    <n v="1.0479041916167664"/>
    <n v="1.1128775834658187"/>
  </r>
  <r>
    <x v="520"/>
    <n v="0.34"/>
    <n v="0.31"/>
    <n v="0.08"/>
    <n v="0.05"/>
    <n v="0.08"/>
    <n v="0.1"/>
    <n v="0.04"/>
    <n v="2501"/>
    <s v="30.01.–03.02."/>
    <s v="Forsa_x000a_"/>
    <d v="2017-01-26T00:00:00"/>
    <n v="0.34055555555555556"/>
    <n v="0.26666666666666672"/>
    <n v="8.277777777777777E-2"/>
    <n v="6.055555555555555E-2"/>
    <n v="0.09"/>
    <n v="0.11722222222222224"/>
    <n v="4.2222222222222217E-2"/>
    <n v="17338"/>
    <n v="1.0440835266821344"/>
    <n v="1.1145510835913313"/>
  </r>
  <r>
    <x v="521"/>
    <n v="0.35"/>
    <n v="0.26"/>
    <n v="0.08"/>
    <n v="0.06"/>
    <n v="0.09"/>
    <n v="0.11"/>
    <n v="0.05"/>
    <n v="2502"/>
    <s v="23.01.–27.01."/>
    <s v="Forsa_x000a_"/>
    <d v="2017-01-19T00:00:00"/>
    <n v="0.35125000000000006"/>
    <n v="0.23"/>
    <n v="8.8749999999999996E-2"/>
    <n v="6.3750000000000001E-2"/>
    <n v="9.7499999999999989E-2"/>
    <n v="0.12375"/>
    <n v="4.4999999999999998E-2"/>
    <n v="16357"/>
    <n v="1.0471204188481675"/>
    <n v="1.1220196353436185"/>
  </r>
  <r>
    <x v="522"/>
    <n v="0.37"/>
    <n v="0.21"/>
    <n v="0.1"/>
    <n v="0.06"/>
    <n v="0.09"/>
    <n v="0.12"/>
    <n v="0.05"/>
    <n v="2504"/>
    <s v="16.01.–20.01."/>
    <s v="Forsa_x000a_"/>
    <d v="2017-01-12T00:00:00"/>
    <n v="0.35666666666666669"/>
    <n v="0.21"/>
    <n v="9.1666666666666674E-2"/>
    <n v="6.5000000000000002E-2"/>
    <n v="0.10166666666666667"/>
    <n v="0.125"/>
    <n v="4.9999999999999996E-2"/>
    <n v="13713"/>
    <n v="1.0526315789473684"/>
    <n v="1.1299435028248588"/>
  </r>
  <r>
    <x v="523"/>
    <n v="0.38"/>
    <n v="0.21"/>
    <n v="0.09"/>
    <n v="0.06"/>
    <n v="0.09"/>
    <n v="0.11"/>
    <n v="0.06"/>
    <n v="2503"/>
    <s v="09.01.–13.01."/>
    <s v="Forsa_x000a_"/>
    <d v="2017-01-05T00:00:00"/>
    <n v="0.36071428571428571"/>
    <n v="0.20857142857142857"/>
    <n v="9.3571428571428555E-2"/>
    <n v="6.0714285714285714E-2"/>
    <n v="9.7142857142857128E-2"/>
    <n v="0.12928571428571428"/>
    <n v="4.9999999999999996E-2"/>
    <n v="13306"/>
    <n v="1.0526315789473684"/>
    <n v="1.1244979919678715"/>
  </r>
  <r>
    <x v="524"/>
    <n v="0.37"/>
    <n v="0.2"/>
    <n v="0.1"/>
    <n v="0.06"/>
    <n v="0.09"/>
    <n v="0.12"/>
    <n v="0.06"/>
    <n v="2501"/>
    <s v="02.01.–06.01."/>
    <s v="Forsa_x000a_"/>
    <d v="2016-12-29T00:00:00"/>
    <n v="0.35500000000000004"/>
    <n v="0.20833333333333334"/>
    <n v="9.6666666666666665E-2"/>
    <n v="5.8333333333333327E-2"/>
    <n v="9.7499999999999989E-2"/>
    <n v="0.13500000000000001"/>
    <n v="4.9166666666666664E-2"/>
    <n v="10994"/>
    <n v="1.0517090271691498"/>
    <n v="1.1204481792717087"/>
  </r>
  <r>
    <x v="525"/>
    <n v="0.37"/>
    <n v="0.21"/>
    <n v="0.1"/>
    <n v="0.06"/>
    <n v="0.09"/>
    <n v="0.12"/>
    <n v="0.05"/>
    <n v="2001"/>
    <s v="27.12.–30.12."/>
    <s v="Forsa_x000a_"/>
    <d v="2016-12-22T00:00:00"/>
    <n v="0.35000000000000003"/>
    <n v="0.2091666666666667"/>
    <n v="9.9999999999999992E-2"/>
    <n v="6.083333333333333E-2"/>
    <n v="0.10083333333333333"/>
    <n v="0.13"/>
    <n v="4.9166666666666664E-2"/>
    <n v="12472"/>
    <n v="1.0517090271691498"/>
    <n v="1.1235955056179776"/>
  </r>
  <r>
    <x v="526"/>
    <n v="0.38"/>
    <n v="0.2"/>
    <n v="0.1"/>
    <n v="0.05"/>
    <n v="0.09"/>
    <n v="0.12"/>
    <n v="0.06"/>
    <n v="2504"/>
    <s v="19.12.–23.12."/>
    <s v="Forsa_x000a_"/>
    <d v="2016-12-15T00:00:00"/>
    <n v="0.35249999999999998"/>
    <n v="0.21250000000000002"/>
    <n v="0.10124999999999999"/>
    <n v="0.06"/>
    <n v="9.9374999999999991E-2"/>
    <n v="0.125"/>
    <n v="4.9374999999999995E-2"/>
    <n v="16406"/>
    <n v="1.0519395134779752"/>
    <n v="1.12280701754386"/>
  </r>
  <r>
    <x v="527"/>
    <n v="0.36"/>
    <n v="0.22"/>
    <n v="0.1"/>
    <n v="0.06"/>
    <n v="0.09"/>
    <n v="0.11"/>
    <n v="0.06"/>
    <n v="2502"/>
    <s v="12.12.–16.12."/>
    <s v="Forsa_x000a_"/>
    <d v="2016-12-07T00:00:00"/>
    <n v="0.35222222222222221"/>
    <n v="0.21666666666666667"/>
    <n v="0.105"/>
    <n v="5.6666666666666671E-2"/>
    <n v="9.9444444444444433E-2"/>
    <n v="0.1211111111111111"/>
    <n v="4.8888888888888885E-2"/>
    <n v="18426"/>
    <n v="1.0514018691588787"/>
    <n v="1.1180124223602486"/>
  </r>
  <r>
    <x v="528"/>
    <n v="0.37"/>
    <n v="0.21"/>
    <n v="0.1"/>
    <n v="0.06"/>
    <n v="0.09"/>
    <n v="0.11"/>
    <n v="0.06"/>
    <n v="2506"/>
    <s v="05.12.–09.12."/>
    <s v="Forsa_x000a_"/>
    <d v="2016-12-01T00:00:00"/>
    <n v="0.35"/>
    <n v="0.21857142857142861"/>
    <n v="0.10714285714285714"/>
    <n v="5.3571428571428568E-2"/>
    <n v="0.10214285714285713"/>
    <n v="0.12285714285714286"/>
    <n v="4.5714285714285707E-2"/>
    <n v="15130"/>
    <n v="1.0479041916167664"/>
    <n v="1.1102299762093577"/>
  </r>
  <r>
    <x v="529"/>
    <n v="0.36"/>
    <n v="0.22"/>
    <n v="0.11"/>
    <n v="0.06"/>
    <n v="0.1"/>
    <n v="0.1"/>
    <n v="0.05"/>
    <n v="2501"/>
    <s v="28.11.–02.12."/>
    <s v="Forsa_x000a_"/>
    <d v="2016-11-24T00:00:00"/>
    <n v="0.34916666666666668"/>
    <n v="0.2225"/>
    <n v="0.10583333333333333"/>
    <n v="5.2499999999999998E-2"/>
    <n v="0.10166666666666667"/>
    <n v="0.12083333333333333"/>
    <n v="4.7499999999999994E-2"/>
    <n v="14265"/>
    <n v="1.0498687664041995"/>
    <n v="1.1111111111111112"/>
  </r>
  <r>
    <x v="530"/>
    <n v="0.37"/>
    <n v="0.22"/>
    <n v="0.1"/>
    <n v="0.05"/>
    <n v="0.09"/>
    <n v="0.11"/>
    <n v="0.06"/>
    <n v="2503"/>
    <s v="21.11.–25.11."/>
    <s v="Forsa_x000a_"/>
    <d v="2016-11-17T00:00:00"/>
    <n v="0.33857142857142852"/>
    <n v="0.22714285714285712"/>
    <n v="0.10928571428571428"/>
    <n v="5.2857142857142859E-2"/>
    <n v="9.7142857142857128E-2"/>
    <n v="0.12357142857142857"/>
    <n v="5.1428571428571428E-2"/>
    <n v="15434"/>
    <n v="1.0542168674698797"/>
    <n v="1.1164274322169061"/>
  </r>
  <r>
    <x v="531"/>
    <n v="0.36"/>
    <n v="0.23"/>
    <n v="0.1"/>
    <n v="0.05"/>
    <n v="0.1"/>
    <n v="0.1"/>
    <n v="0.06"/>
    <n v="2505"/>
    <s v="14.11.–18.11."/>
    <s v="Forsa_x000a_"/>
    <d v="2016-11-10T00:00:00"/>
    <n v="0.33187499999999998"/>
    <n v="0.229375"/>
    <n v="0.11124999999999999"/>
    <n v="5.8124999999999996E-2"/>
    <n v="9.8749999999999991E-2"/>
    <n v="0.12125"/>
    <n v="4.9374999999999995E-2"/>
    <n v="17166"/>
    <n v="1.051939513477975"/>
    <n v="1.1204481792717087"/>
  </r>
  <r>
    <x v="48"/>
    <n v="0.35"/>
    <n v="0.23"/>
    <n v="0.11"/>
    <n v="0.06"/>
    <n v="0.1"/>
    <n v="0.1"/>
    <n v="0.05"/>
    <n v="2503"/>
    <s v="07.11.–11.11."/>
    <s v="Forsa_x000a_"/>
    <d v="2016-11-03T00:00:00"/>
    <n v="0.330625"/>
    <n v="0.22562500000000002"/>
    <n v="0.110625"/>
    <n v="6.1249999999999999E-2"/>
    <n v="9.9999999999999992E-2"/>
    <n v="0.120625"/>
    <n v="5.1249999999999997E-2"/>
    <n v="16489"/>
    <n v="1.0540184453227932"/>
    <n v="1.1267605633802817"/>
  </r>
  <r>
    <x v="532"/>
    <n v="0.34"/>
    <n v="0.23"/>
    <n v="0.11"/>
    <n v="0.06"/>
    <n v="0.1"/>
    <n v="0.11"/>
    <n v="0.05"/>
    <n v="2503"/>
    <s v="31.10.–04.11."/>
    <s v="Forsa_x000a_"/>
    <d v="2016-10-27T00:00:00"/>
    <n v="0.32857142857142863"/>
    <n v="0.22357142857142859"/>
    <n v="0.11142857142857143"/>
    <n v="6.0714285714285721E-2"/>
    <n v="0.10142857142857142"/>
    <n v="0.12214285714285714"/>
    <n v="5.2142857142857144E-2"/>
    <n v="14111"/>
    <n v="1.0550113036925395"/>
    <n v="1.1272141706924315"/>
  </r>
  <r>
    <x v="533"/>
    <n v="0.34"/>
    <n v="0.22"/>
    <n v="0.11"/>
    <n v="7.0000000000000007E-2"/>
    <n v="0.1"/>
    <n v="0.11"/>
    <n v="0.05"/>
    <n v="2503"/>
    <s v="24.10.–28.10."/>
    <s v="Forsa_x000a_"/>
    <d v="2016-10-20T00:00:00"/>
    <n v="0.32875000000000004"/>
    <n v="0.22375000000000003"/>
    <n v="0.11312499999999999"/>
    <n v="0.06"/>
    <n v="9.9999999999999992E-2"/>
    <n v="0.12687500000000002"/>
    <n v="4.7499999999999994E-2"/>
    <n v="15364"/>
    <n v="1.0498687664041992"/>
    <n v="1.1204481792717087"/>
  </r>
  <r>
    <x v="534"/>
    <n v="0.35"/>
    <n v="0.22"/>
    <n v="0.11"/>
    <n v="0.06"/>
    <n v="0.09"/>
    <n v="0.12"/>
    <n v="0.05"/>
    <n v="2504"/>
    <s v="17.10.–21.10."/>
    <s v="Forsa_x000a_"/>
    <d v="2016-10-13T00:00:00"/>
    <n v="0.32500000000000001"/>
    <n v="0.22375"/>
    <n v="0.11437499999999999"/>
    <n v="0.06"/>
    <n v="9.8749999999999991E-2"/>
    <n v="0.13"/>
    <n v="4.8124999999999994E-2"/>
    <n v="16393"/>
    <n v="1.0505581089954037"/>
    <n v="1.1212333566923616"/>
  </r>
  <r>
    <x v="535"/>
    <n v="0.34"/>
    <n v="0.22"/>
    <n v="0.11"/>
    <n v="0.06"/>
    <n v="0.09"/>
    <n v="0.12"/>
    <n v="0.06"/>
    <n v="2505"/>
    <s v="10.10.–14.10."/>
    <s v="Forsa_x000a_"/>
    <d v="2016-10-06T00:00:00"/>
    <n v="0.32"/>
    <n v="0.22357142857142856"/>
    <n v="0.11285714285714285"/>
    <n v="6.142857142857143E-2"/>
    <n v="0.10214285714285713"/>
    <n v="0.13071428571428573"/>
    <n v="4.928571428571428E-2"/>
    <n v="14867"/>
    <n v="1.051840721262209"/>
    <n v="1.1244979919678715"/>
  </r>
  <r>
    <x v="536"/>
    <n v="0.34"/>
    <n v="0.22"/>
    <n v="0.11"/>
    <n v="0.06"/>
    <n v="0.1"/>
    <n v="0.12"/>
    <n v="0.05"/>
    <n v="2004"/>
    <s v="04.10.–07.10."/>
    <s v="Forsa_x000a_"/>
    <d v="2016-09-29T00:00:00"/>
    <n v="0.31928571428571428"/>
    <n v="0.22142857142857145"/>
    <n v="0.11214285714285713"/>
    <n v="6.357142857142857E-2"/>
    <n v="0.10357142857142856"/>
    <n v="0.13285714285714287"/>
    <n v="4.7142857142857139E-2"/>
    <n v="13949"/>
    <n v="1.0494752623688155"/>
    <n v="1.1244979919678715"/>
  </r>
  <r>
    <x v="537"/>
    <n v="0.33"/>
    <n v="0.22"/>
    <n v="0.11"/>
    <n v="0.06"/>
    <n v="0.1"/>
    <n v="0.13"/>
    <n v="0.05"/>
    <n v="2503"/>
    <s v="26.09.–30.09."/>
    <s v="Forsa_x000a_"/>
    <d v="2016-09-22T00:00:00"/>
    <n v="0.31937500000000002"/>
    <n v="0.22374999999999998"/>
    <n v="0.109375"/>
    <n v="6.5000000000000002E-2"/>
    <n v="9.4374999999999987E-2"/>
    <n v="0.14000000000000001"/>
    <n v="4.8124999999999994E-2"/>
    <n v="16268"/>
    <n v="1.0505581089954037"/>
    <n v="1.1275546159267089"/>
  </r>
  <r>
    <x v="538"/>
    <n v="0.33"/>
    <n v="0.23"/>
    <n v="0.1"/>
    <n v="0.06"/>
    <n v="0.09"/>
    <n v="0.14000000000000001"/>
    <n v="0.05"/>
    <n v="2506"/>
    <s v="19.09.–23.09."/>
    <s v="Forsa_x000a_"/>
    <d v="2016-09-15T00:00:00"/>
    <n v="0.31937500000000002"/>
    <n v="0.22749999999999998"/>
    <n v="0.10875"/>
    <n v="6.25E-2"/>
    <n v="8.8749999999999996E-2"/>
    <n v="0.14250000000000002"/>
    <n v="5.0624999999999996E-2"/>
    <n v="17130"/>
    <n v="1.053324555628703"/>
    <n v="1.1275546159267089"/>
  </r>
  <r>
    <x v="539"/>
    <n v="0.33"/>
    <n v="0.23"/>
    <n v="0.11"/>
    <n v="0.06"/>
    <n v="0.08"/>
    <n v="0.13"/>
    <n v="0.06"/>
    <n v="2504"/>
    <s v="12.09.–16.09."/>
    <s v="Forsa_x000a_"/>
    <d v="2016-09-08T00:00:00"/>
    <n v="0.3175"/>
    <n v="0.22750000000000001"/>
    <n v="0.11"/>
    <n v="6.1666666666666668E-2"/>
    <n v="9.0000000000000011E-2"/>
    <n v="0.13833333333333334"/>
    <n v="5.5E-2"/>
    <n v="14312"/>
    <n v="1.0582010582010584"/>
    <n v="1.1320754716981132"/>
  </r>
  <r>
    <x v="540"/>
    <n v="0.32"/>
    <n v="0.23"/>
    <n v="0.11"/>
    <n v="0.06"/>
    <n v="0.08"/>
    <n v="0.13"/>
    <n v="7.0000000000000007E-2"/>
    <n v="2501"/>
    <s v="05.09.–09.09."/>
    <s v="Forsa_x000a_"/>
    <d v="2016-09-01T00:00:00"/>
    <n v="0.3228571428571429"/>
    <n v="0.22428571428571434"/>
    <n v="0.11214285714285714"/>
    <n v="6.2142857142857146E-2"/>
    <n v="8.9285714285714288E-2"/>
    <n v="0.13428571428571429"/>
    <n v="5.5E-2"/>
    <n v="15001"/>
    <n v="1.0582010582010581"/>
    <n v="1.1326860841423947"/>
  </r>
  <r>
    <x v="541"/>
    <n v="0.33"/>
    <n v="0.22"/>
    <n v="0.12"/>
    <n v="7.0000000000000007E-2"/>
    <n v="0.08"/>
    <n v="0.12"/>
    <n v="0.06"/>
    <n v="2501"/>
    <s v="29.08.–02.09."/>
    <s v="Forsa_x000a_"/>
    <d v="2016-08-25T00:00:00"/>
    <n v="0.32625000000000004"/>
    <n v="0.22062500000000002"/>
    <n v="0.11624999999999999"/>
    <n v="5.9374999999999997E-2"/>
    <n v="9.2499999999999985E-2"/>
    <n v="0.12937499999999999"/>
    <n v="5.5624999999999994E-2"/>
    <n v="15547"/>
    <n v="1.0589013898080741"/>
    <n v="1.1299435028248588"/>
  </r>
  <r>
    <x v="542"/>
    <n v="0.33"/>
    <n v="0.22"/>
    <n v="0.12"/>
    <n v="0.06"/>
    <n v="0.09"/>
    <n v="0.12"/>
    <n v="0.06"/>
    <n v="2503"/>
    <s v="22.08.–26.08."/>
    <s v="Forsa_x000a_"/>
    <d v="2016-08-18T00:00:00"/>
    <n v="0.33125000000000004"/>
    <n v="0.22"/>
    <n v="0.119375"/>
    <n v="0.06"/>
    <n v="9.4999999999999987E-2"/>
    <n v="0.11812500000000001"/>
    <n v="5.6249999999999994E-2"/>
    <n v="15883"/>
    <n v="1.0596026490066224"/>
    <n v="1.1315417256011315"/>
  </r>
  <r>
    <x v="51"/>
    <n v="0.35"/>
    <n v="0.22"/>
    <n v="0.12"/>
    <n v="0.06"/>
    <n v="0.09"/>
    <n v="0.1"/>
    <n v="0.06"/>
    <n v="2504"/>
    <s v="15.08.–19.08."/>
    <s v="Forsa_x000a_"/>
    <d v="2016-08-11T00:00:00"/>
    <n v="0.33642857142857141"/>
    <n v="0.21785714285714289"/>
    <n v="0.12"/>
    <n v="6.2857142857142861E-2"/>
    <n v="9.7142857142857128E-2"/>
    <n v="0.11071428571428572"/>
    <n v="5.5E-2"/>
    <n v="15277"/>
    <n v="1.0582010582010584"/>
    <n v="1.1336032388663968"/>
  </r>
  <r>
    <x v="543"/>
    <n v="0.36"/>
    <n v="0.21"/>
    <n v="0.13"/>
    <n v="0.06"/>
    <n v="0.09"/>
    <n v="0.09"/>
    <n v="0.06"/>
    <n v="2501"/>
    <s v="08.08.–12.08."/>
    <s v="Forsa_x000a_"/>
    <d v="2016-08-04T00:00:00"/>
    <n v="0.3378571428571428"/>
    <n v="0.21357142857142858"/>
    <n v="0.12214285714285714"/>
    <n v="5.9285714285714282E-2"/>
    <n v="0.10142857142857142"/>
    <n v="0.11214285714285714"/>
    <n v="5.3571428571428568E-2"/>
    <n v="15774"/>
    <n v="1.0566037735849059"/>
    <n v="1.1272141706924317"/>
  </r>
  <r>
    <x v="544"/>
    <n v="0.36"/>
    <n v="0.21"/>
    <n v="0.13"/>
    <n v="0.05"/>
    <n v="0.1"/>
    <n v="0.09"/>
    <n v="0.06"/>
    <n v="2501"/>
    <s v="01.08.–05.08."/>
    <s v="Forsa_x000a_"/>
    <d v="2016-07-28T00:00:00"/>
    <n v="0.33857142857142858"/>
    <n v="0.21857142857142858"/>
    <n v="0.11928571428571429"/>
    <n v="5.7142857142857148E-2"/>
    <n v="9.9285714285714283E-2"/>
    <n v="0.11285714285714285"/>
    <n v="5.4285714285714284E-2"/>
    <n v="16171"/>
    <n v="1.0574018126888216"/>
    <n v="1.12540192926045"/>
  </r>
  <r>
    <x v="545"/>
    <n v="0.35"/>
    <n v="0.23"/>
    <n v="0.12"/>
    <n v="0.06"/>
    <n v="0.09"/>
    <n v="0.09"/>
    <n v="0.06"/>
    <n v="2508"/>
    <s v="25.07.–29.07."/>
    <s v="Forsa_x000a_"/>
    <d v="2016-07-21T00:00:00"/>
    <n v="0.34071428571428569"/>
    <n v="0.22285714285714286"/>
    <n v="0.11857142857142856"/>
    <n v="6.0000000000000005E-2"/>
    <n v="9.857142857142856E-2"/>
    <n v="0.10642857142857143"/>
    <n v="5.2857142857142859E-2"/>
    <n v="15189"/>
    <n v="1.0558069381598794"/>
    <n v="1.1272141706924317"/>
  </r>
  <r>
    <x v="546"/>
    <n v="0.35"/>
    <n v="0.22"/>
    <n v="0.13"/>
    <n v="0.06"/>
    <n v="0.09"/>
    <n v="0.09"/>
    <n v="0.06"/>
    <n v="2508"/>
    <s v="18.07.–22.07."/>
    <s v="Forsa_x000a_"/>
    <d v="2016-07-13T00:00:00"/>
    <n v="0.34222222222222221"/>
    <n v="0.22333333333333336"/>
    <n v="0.12333333333333332"/>
    <n v="6.1666666666666675E-2"/>
    <n v="9.6111111111111092E-2"/>
    <n v="0.10055555555555555"/>
    <n v="5.2777777777777778E-2"/>
    <n v="17946"/>
    <n v="1.0557184750733137"/>
    <n v="1.1292346298619824"/>
  </r>
  <r>
    <x v="547"/>
    <n v="0.35"/>
    <n v="0.22"/>
    <n v="0.12"/>
    <n v="7.0000000000000007E-2"/>
    <n v="0.09"/>
    <n v="0.09"/>
    <n v="0.06"/>
    <n v="2502"/>
    <s v="11.07.–15.07."/>
    <s v="Forsa_x000a_"/>
    <d v="2016-07-07T00:00:00"/>
    <n v="0.33874999999999994"/>
    <n v="0.22187499999999999"/>
    <n v="0.125"/>
    <n v="6.1875000000000006E-2"/>
    <n v="9.4375000000000001E-2"/>
    <n v="0.10562500000000001"/>
    <n v="5.2499999999999998E-2"/>
    <n v="14993"/>
    <n v="1.0554089709762533"/>
    <n v="1.1291460832745237"/>
  </r>
  <r>
    <x v="548"/>
    <n v="0.36"/>
    <n v="0.23"/>
    <n v="0.12"/>
    <n v="0.06"/>
    <n v="0.09"/>
    <n v="0.08"/>
    <n v="0.06"/>
    <n v="2503"/>
    <s v="04.07.–08.07."/>
    <s v="Forsa_x000a_"/>
    <d v="2016-06-30T00:00:00"/>
    <n v="0.33428571428571424"/>
    <n v="0.21928571428571431"/>
    <n v="0.12428571428571429"/>
    <n v="6.357142857142857E-2"/>
    <n v="9.7142857142857128E-2"/>
    <n v="0.11"/>
    <n v="5.1428571428571428E-2"/>
    <n v="13884"/>
    <n v="1.0542168674698795"/>
    <n v="1.1299435028248588"/>
  </r>
  <r>
    <x v="549"/>
    <n v="0.35"/>
    <n v="0.21"/>
    <n v="0.13"/>
    <n v="0.06"/>
    <n v="0.1"/>
    <n v="0.09"/>
    <n v="0.06"/>
    <n v="2504"/>
    <s v="27.06.–01.07."/>
    <s v="Forsa_x000a_"/>
    <d v="2016-06-23T00:00:00"/>
    <n v="0.32333333333333336"/>
    <n v="0.215"/>
    <n v="0.125"/>
    <n v="6.6666666666666666E-2"/>
    <n v="9.8333333333333328E-2"/>
    <n v="0.11749999999999999"/>
    <n v="5.4166666666666669E-2"/>
    <n v="12901"/>
    <n v="1.0572687224669604"/>
    <n v="1.1374407582938388"/>
  </r>
  <r>
    <x v="550"/>
    <n v="0.34"/>
    <n v="0.22"/>
    <n v="0.12"/>
    <n v="0.06"/>
    <n v="0.09"/>
    <n v="0.1"/>
    <n v="7.0000000000000007E-2"/>
    <n v="2501"/>
    <s v="20.06.–24.06."/>
    <s v="Forsa_x000a_"/>
    <d v="2016-06-15T00:00:00"/>
    <n v="0.32277777777777783"/>
    <n v="0.21111111111111111"/>
    <n v="0.12888888888888891"/>
    <n v="6.666666666666668E-2"/>
    <n v="9.5555555555555546E-2"/>
    <n v="0.12055555555555555"/>
    <n v="5.4444444444444441E-2"/>
    <n v="18625"/>
    <n v="1.0575793184488835"/>
    <n v="1.1378002528445006"/>
  </r>
  <r>
    <x v="551"/>
    <n v="0.33"/>
    <n v="0.21"/>
    <n v="0.13"/>
    <n v="0.06"/>
    <n v="0.09"/>
    <n v="0.11"/>
    <n v="7.0000000000000007E-2"/>
    <n v="2503"/>
    <s v="13.06.–17.06."/>
    <s v="Forsa_x000a_"/>
    <d v="2016-06-09T00:00:00"/>
    <n v="0.323125"/>
    <n v="0.208125"/>
    <n v="0.13"/>
    <n v="6.7500000000000004E-2"/>
    <n v="9.6249999999999988E-2"/>
    <n v="0.121875"/>
    <n v="5.3124999999999999E-2"/>
    <n v="16050"/>
    <n v="1.0561056105610562"/>
    <n v="1.1371712864250179"/>
  </r>
  <r>
    <x v="53"/>
    <n v="0.33"/>
    <n v="0.21"/>
    <n v="0.13"/>
    <n v="0.06"/>
    <n v="0.1"/>
    <n v="0.11"/>
    <n v="0.06"/>
    <n v="2505"/>
    <s v="06.06.–10.06."/>
    <s v="Forsa_x000a_"/>
    <d v="2016-06-02T00:00:00"/>
    <n v="0.32437500000000002"/>
    <n v="0.206875"/>
    <n v="0.12875"/>
    <n v="6.8750000000000006E-2"/>
    <n v="9.6874999999999989E-2"/>
    <n v="0.123125"/>
    <n v="5.1249999999999997E-2"/>
    <n v="15676"/>
    <n v="1.054018445322793"/>
    <n v="1.1363636363636362"/>
  </r>
  <r>
    <x v="552"/>
    <n v="0.34"/>
    <n v="0.21"/>
    <n v="0.13"/>
    <n v="7.0000000000000007E-2"/>
    <n v="0.1"/>
    <n v="0.1"/>
    <n v="0.05"/>
    <n v="2501"/>
    <s v="30.05.–03.06."/>
    <s v="Forsa_x000a_"/>
    <d v="2016-05-26T00:00:00"/>
    <n v="0.3228571428571429"/>
    <n v="0.20571428571428571"/>
    <n v="0.12857142857142859"/>
    <n v="6.7142857142857143E-2"/>
    <n v="9.4285714285714278E-2"/>
    <n v="0.12857142857142859"/>
    <n v="5.2857142857142859E-2"/>
    <n v="15326"/>
    <n v="1.0558069381598794"/>
    <n v="1.1363636363636365"/>
  </r>
  <r>
    <x v="553"/>
    <n v="0.34"/>
    <n v="0.21"/>
    <n v="0.13"/>
    <n v="0.06"/>
    <n v="0.09"/>
    <n v="0.1"/>
    <n v="7.0000000000000007E-2"/>
    <n v="2502"/>
    <s v="23.05.–27.05."/>
    <s v="Forsa_x000a_"/>
    <d v="2016-05-19T00:00:00"/>
    <n v="0.32071428571428573"/>
    <n v="0.20500000000000002"/>
    <n v="0.12714285714285714"/>
    <n v="6.5714285714285711E-2"/>
    <n v="9.2142857142857124E-2"/>
    <n v="0.13428571428571429"/>
    <n v="5.4999999999999993E-2"/>
    <n v="13964"/>
    <n v="1.0582010582010581"/>
    <n v="1.1372867587327375"/>
  </r>
  <r>
    <x v="554"/>
    <n v="0.33"/>
    <n v="0.2"/>
    <n v="0.14000000000000001"/>
    <n v="0.06"/>
    <n v="0.09"/>
    <n v="0.12"/>
    <n v="0.06"/>
    <n v="2006"/>
    <s v="17.05.–20.05."/>
    <s v="Forsa_x000a_"/>
    <d v="2016-05-11T00:00:00"/>
    <n v="0.32500000000000007"/>
    <n v="0.20666666666666667"/>
    <n v="0.1283333333333333"/>
    <n v="6.8333333333333329E-2"/>
    <n v="9.2777777777777765E-2"/>
    <n v="0.12944444444444442"/>
    <n v="4.9444444444444437E-2"/>
    <n v="16374"/>
    <n v="1.0520163646990064"/>
    <n v="1.1335012594458438"/>
  </r>
  <r>
    <x v="54"/>
    <n v="0.34"/>
    <n v="0.19"/>
    <n v="0.14000000000000001"/>
    <n v="7.0000000000000007E-2"/>
    <n v="0.09"/>
    <n v="0.11"/>
    <n v="0.06"/>
    <n v="2501"/>
    <s v="09.05.–13.05."/>
    <s v="Forsa_x000a_"/>
    <d v="2016-05-04T00:00:00"/>
    <n v="0.32562500000000005"/>
    <n v="0.20625000000000002"/>
    <n v="0.12812499999999999"/>
    <n v="6.9375000000000006E-2"/>
    <n v="9.1874999999999984E-2"/>
    <n v="0.13187499999999999"/>
    <n v="4.6874999999999993E-2"/>
    <n v="15235"/>
    <n v="1.0491803278688525"/>
    <n v="1.1315417256011315"/>
  </r>
  <r>
    <x v="555"/>
    <n v="0.34"/>
    <n v="0.21"/>
    <n v="0.13"/>
    <n v="0.08"/>
    <n v="0.09"/>
    <n v="0.1"/>
    <n v="0.05"/>
    <n v="2002"/>
    <s v="02.05.–06.05."/>
    <s v="Forsa_x000a_"/>
    <d v="2016-04-28T00:00:00"/>
    <n v="0.32642857142857146"/>
    <n v="0.20714285714285716"/>
    <n v="0.12714285714285714"/>
    <n v="7.1428571428571425E-2"/>
    <n v="9.1428571428571428E-2"/>
    <n v="0.12785714285714286"/>
    <n v="4.8571428571428564E-2"/>
    <n v="14733"/>
    <n v="1.0510510510510511"/>
    <n v="1.1363636363636365"/>
  </r>
  <r>
    <x v="556"/>
    <n v="0.34"/>
    <n v="0.21"/>
    <n v="0.13"/>
    <n v="0.08"/>
    <n v="0.09"/>
    <n v="0.09"/>
    <n v="0.06"/>
    <n v="2501"/>
    <s v="25.04.–29.04."/>
    <s v="Forsa_x000a_"/>
    <d v="2016-04-20T00:00:00"/>
    <n v="0.32944444444444448"/>
    <n v="0.21222222222222223"/>
    <n v="0.12666666666666668"/>
    <n v="7.333333333333332E-2"/>
    <n v="9.1111111111111087E-2"/>
    <n v="0.11833333333333333"/>
    <n v="4.8888888888888885E-2"/>
    <n v="19194"/>
    <n v="1.0514018691588785"/>
    <n v="1.139240506329114"/>
  </r>
  <r>
    <x v="557"/>
    <n v="0.33"/>
    <n v="0.22"/>
    <n v="0.13"/>
    <n v="0.08"/>
    <n v="0.09"/>
    <n v="0.1"/>
    <n v="0.05"/>
    <n v="2502"/>
    <s v="18.04.–22.04."/>
    <s v="Forsa_x000a_"/>
    <d v="2016-04-14T00:00:00"/>
    <n v="0.32750000000000001"/>
    <n v="0.21250000000000002"/>
    <n v="0.1275"/>
    <n v="7.2500000000000009E-2"/>
    <n v="9.0624999999999983E-2"/>
    <n v="0.119375"/>
    <n v="4.9999999999999996E-2"/>
    <n v="15803"/>
    <n v="1.0526315789473684"/>
    <n v="1.1396011396011396"/>
  </r>
  <r>
    <x v="55"/>
    <n v="0.34"/>
    <n v="0.21"/>
    <n v="0.13"/>
    <n v="7.0000000000000007E-2"/>
    <n v="0.09"/>
    <n v="0.11"/>
    <n v="0.05"/>
    <n v="2504"/>
    <s v="11.04.–15.04."/>
    <s v="Forsa_x000a_"/>
    <d v="2016-04-07T00:00:00"/>
    <n v="0.33187500000000003"/>
    <n v="0.21125000000000002"/>
    <n v="0.12937500000000002"/>
    <n v="7.1874999999999994E-2"/>
    <n v="8.7499999999999994E-2"/>
    <n v="0.11812499999999999"/>
    <n v="4.9999999999999996E-2"/>
    <n v="16091"/>
    <n v="1.0526315789473681"/>
    <n v="1.1387900355871885"/>
  </r>
  <r>
    <x v="558"/>
    <n v="0.34"/>
    <n v="0.21"/>
    <n v="0.14000000000000001"/>
    <n v="7.0000000000000007E-2"/>
    <n v="0.09"/>
    <n v="0.1"/>
    <n v="0.05"/>
    <n v="2506"/>
    <s v="04.04.–08.04."/>
    <s v="Forsa_x000a_"/>
    <d v="2016-03-31T00:00:00"/>
    <n v="0.33357142857142857"/>
    <n v="0.2092857142857143"/>
    <n v="0.13142857142857142"/>
    <n v="7.0000000000000007E-2"/>
    <n v="8.357142857142856E-2"/>
    <n v="0.1207142857142857"/>
    <n v="5.1428571428571435E-2"/>
    <n v="13693"/>
    <n v="1.0542168674698795"/>
    <n v="1.1382113821138211"/>
  </r>
  <r>
    <x v="559"/>
    <n v="0.35"/>
    <n v="0.21"/>
    <n v="0.13"/>
    <n v="7.0000000000000007E-2"/>
    <n v="0.08"/>
    <n v="0.1"/>
    <n v="0.06"/>
    <n v="2004"/>
    <s v="29.03.–01.04."/>
    <s v="Forsa_x000a_"/>
    <d v="2016-03-24T00:00:00"/>
    <n v="0.33714285714285713"/>
    <n v="0.21"/>
    <n v="0.12714285714285714"/>
    <n v="6.6428571428571434E-2"/>
    <n v="8.7142857142857147E-2"/>
    <n v="0.12"/>
    <n v="5.2142857142857144E-2"/>
    <n v="13151"/>
    <n v="1.0550113036925395"/>
    <n v="1.1345218800648298"/>
  </r>
  <r>
    <x v="560"/>
    <n v="0.36"/>
    <n v="0.2"/>
    <n v="0.13"/>
    <n v="7.0000000000000007E-2"/>
    <n v="0.08"/>
    <n v="0.1"/>
    <n v="0.06"/>
    <n v="2005"/>
    <s v="21.03.–24.03."/>
    <s v="Forsa_x000a_"/>
    <d v="2016-03-17T00:00:00"/>
    <n v="0.34125"/>
    <n v="0.21562499999999998"/>
    <n v="0.121875"/>
    <n v="6.5000000000000002E-2"/>
    <n v="9.0624999999999997E-2"/>
    <n v="0.120625"/>
    <n v="4.4999999999999991E-2"/>
    <n v="16109"/>
    <n v="1.0471204188481678"/>
    <n v="1.1235955056179776"/>
  </r>
  <r>
    <x v="561"/>
    <n v="0.35"/>
    <n v="0.2"/>
    <n v="0.13"/>
    <n v="0.06"/>
    <n v="0.08"/>
    <n v="0.13"/>
    <n v="0.05"/>
    <n v="2501"/>
    <s v="14.03.–18.03."/>
    <s v="Forsa_x000a_"/>
    <d v="2016-03-09T00:00:00"/>
    <n v="0.34375"/>
    <n v="0.22437499999999999"/>
    <n v="0.11125"/>
    <n v="6.3125000000000001E-2"/>
    <n v="9.4375000000000001E-2"/>
    <n v="0.11687499999999999"/>
    <n v="4.6249999999999999E-2"/>
    <n v="17753"/>
    <n v="1.0484927916120579"/>
    <n v="1.1228070175438598"/>
  </r>
  <r>
    <x v="562"/>
    <n v="0.35"/>
    <n v="0.22"/>
    <n v="0.1"/>
    <n v="7.0000000000000007E-2"/>
    <n v="0.1"/>
    <n v="0.11"/>
    <n v="0.05"/>
    <n v="2505"/>
    <s v="07.03.–11.03."/>
    <s v="Forsa_x000a_"/>
    <d v="2016-03-03T00:00:00"/>
    <n v="0.34250000000000003"/>
    <n v="0.22999999999999998"/>
    <n v="0.105"/>
    <n v="6.0000000000000005E-2"/>
    <n v="9.8333333333333328E-2"/>
    <n v="0.1125"/>
    <n v="5.1666666666666666E-2"/>
    <n v="13230"/>
    <n v="1.0544815465729349"/>
    <n v="1.125703564727955"/>
  </r>
  <r>
    <x v="563"/>
    <n v="0.35"/>
    <n v="0.23"/>
    <n v="0.11"/>
    <n v="0.06"/>
    <n v="0.09"/>
    <n v="0.1"/>
    <n v="0.06"/>
    <n v="2501"/>
    <s v="29.02.–04.03."/>
    <s v="Forsa_x000a_"/>
    <d v="2016-02-25T00:00:00"/>
    <n v="0.34875000000000006"/>
    <n v="0.23374999999999999"/>
    <n v="0.105"/>
    <n v="5.8750000000000004E-2"/>
    <n v="9.4999999999999987E-2"/>
    <n v="0.10625"/>
    <n v="5.2499999999999998E-2"/>
    <n v="15402"/>
    <n v="1.0554089709762533"/>
    <n v="1.1251758087201127"/>
  </r>
  <r>
    <x v="564"/>
    <n v="0.35"/>
    <n v="0.24"/>
    <n v="0.1"/>
    <n v="0.06"/>
    <n v="0.1"/>
    <n v="0.09"/>
    <n v="0.06"/>
    <n v="2503"/>
    <s v="22.02.–26.02."/>
    <s v="Forsa_x000a_"/>
    <d v="2016-02-18T00:00:00"/>
    <n v="0.34875000000000006"/>
    <n v="0.234375"/>
    <n v="0.10312499999999999"/>
    <n v="5.7500000000000002E-2"/>
    <n v="9.6249999999999988E-2"/>
    <n v="0.10874999999999999"/>
    <n v="5.1249999999999997E-2"/>
    <n v="15933"/>
    <n v="1.054018445322793"/>
    <n v="1.1220196353436185"/>
  </r>
  <r>
    <x v="565"/>
    <n v="0.35"/>
    <n v="0.24"/>
    <n v="0.1"/>
    <n v="0.06"/>
    <n v="0.1"/>
    <n v="0.1"/>
    <n v="0.05"/>
    <n v="2502"/>
    <s v="15.02.–19.02."/>
    <s v="Forsa_x000a_"/>
    <d v="2016-02-11T00:00:00"/>
    <n v="0.3407142857142858"/>
    <n v="0.23428571428571429"/>
    <n v="0.10214285714285713"/>
    <n v="5.9285714285714289E-2"/>
    <n v="9.7857142857142851E-2"/>
    <n v="0.11214285714285713"/>
    <n v="5.3571428571428568E-2"/>
    <n v="15038"/>
    <n v="1.0566037735849056"/>
    <n v="1.1272141706924317"/>
  </r>
  <r>
    <x v="57"/>
    <n v="0.35"/>
    <n v="0.23"/>
    <n v="0.11"/>
    <n v="0.06"/>
    <n v="0.1"/>
    <n v="0.09"/>
    <n v="0.06"/>
    <n v="2501"/>
    <s v="08.02.–12.02."/>
    <s v="Forsa_x000a_"/>
    <d v="2016-02-04T00:00:00"/>
    <n v="0.34214285714285719"/>
    <n v="0.23357142857142857"/>
    <n v="0.10142857142857142"/>
    <n v="5.7142857142857148E-2"/>
    <n v="9.7142857142857128E-2"/>
    <n v="0.11142857142857142"/>
    <n v="5.7142857142857141E-2"/>
    <n v="14986"/>
    <n v="1.0606060606060606"/>
    <n v="1.1290322580645162"/>
  </r>
  <r>
    <x v="566"/>
    <n v="0.36"/>
    <n v="0.24"/>
    <n v="0.1"/>
    <n v="0.05"/>
    <n v="0.09"/>
    <n v="0.1"/>
    <n v="0.06"/>
    <n v="2500"/>
    <s v="01.02.–05.02."/>
    <s v="Forsa_x000a_"/>
    <d v="2016-01-28T00:00:00"/>
    <n v="0.34500000000000003"/>
    <n v="0.23571428571428571"/>
    <n v="9.857142857142856E-2"/>
    <n v="5.1428571428571428E-2"/>
    <n v="9.6428571428571419E-2"/>
    <n v="0.11499999999999999"/>
    <n v="5.785714285714285E-2"/>
    <n v="14510"/>
    <n v="1.0614101592115239"/>
    <n v="1.1226944667201284"/>
  </r>
  <r>
    <x v="567"/>
    <n v="0.36"/>
    <n v="0.24"/>
    <n v="0.1"/>
    <n v="0.05"/>
    <n v="0.09"/>
    <n v="0.1"/>
    <n v="0.06"/>
    <n v="2501"/>
    <s v="25.01.–29.01."/>
    <s v="Forsa_x000a_"/>
    <d v="2016-01-21T00:00:00"/>
    <n v="0.34687499999999999"/>
    <n v="0.24"/>
    <n v="9.6249999999999988E-2"/>
    <n v="5.4375E-2"/>
    <n v="9.4374999999999987E-2"/>
    <n v="0.111875"/>
    <n v="5.6249999999999994E-2"/>
    <n v="15508"/>
    <n v="1.0596026490066226"/>
    <n v="1.1243851018974"/>
  </r>
  <r>
    <x v="568"/>
    <n v="0.36"/>
    <n v="0.24"/>
    <n v="0.1"/>
    <n v="0.05"/>
    <n v="0.1"/>
    <n v="0.1"/>
    <n v="0.05"/>
    <n v="2505"/>
    <s v="18.01.–22.01."/>
    <s v="Forsa_x000a_"/>
    <d v="2016-01-14T00:00:00"/>
    <n v="0.35500000000000004"/>
    <n v="0.239375"/>
    <n v="9.6874999999999989E-2"/>
    <n v="5.3749999999999999E-2"/>
    <n v="9.1874999999999984E-2"/>
    <n v="0.105625"/>
    <n v="5.7500000000000002E-2"/>
    <n v="15453"/>
    <n v="1.0610079575596818"/>
    <n v="1.1251758087201125"/>
  </r>
  <r>
    <x v="569"/>
    <n v="0.37"/>
    <n v="0.23"/>
    <n v="0.1"/>
    <n v="0.05"/>
    <n v="0.09"/>
    <n v="0.1"/>
    <n v="0.06"/>
    <n v="2501"/>
    <s v="11.01.–15.01."/>
    <s v="Forsa_x000a_"/>
    <d v="2016-01-06T00:00:00"/>
    <n v="0.37055555555555558"/>
    <n v="0.23222222222222222"/>
    <n v="0.10055555555555555"/>
    <n v="4.9444444444444437E-2"/>
    <n v="9.3333333333333324E-2"/>
    <n v="9.6666666666666665E-2"/>
    <n v="5.7222222222222209E-2"/>
    <n v="16084"/>
    <n v="1.119402985074627"/>
    <n v="1.184990125082291"/>
  </r>
  <r>
    <x v="570"/>
    <n v="0.38"/>
    <n v="0.23"/>
    <n v="0.1"/>
    <n v="0.05"/>
    <n v="0.1"/>
    <n v="0.09"/>
    <n v="0.05"/>
    <n v="2503"/>
    <s v="04.01.–08.01."/>
    <s v="Forsa_x000a_"/>
    <d v="2015-12-31T00:00:00"/>
    <n v="0.375"/>
    <n v="0.22833333333333336"/>
    <n v="0.10166666666666667"/>
    <n v="4.8333333333333339E-2"/>
    <n v="9.6666666666666679E-2"/>
    <n v="9.166666666666666E-2"/>
    <n v="5.8333333333333327E-2"/>
    <n v="10511"/>
    <n v="1.1194029850746268"/>
    <n v="1.1834319526627217"/>
  </r>
  <r>
    <x v="571"/>
    <n v="0.38"/>
    <n v="0.23"/>
    <n v="0.1"/>
    <n v="0.05"/>
    <n v="0.1"/>
    <n v="0.08"/>
    <n v="0.06"/>
    <n v="1503"/>
    <s v="28.12.–30.12."/>
    <s v="Forsa_x000a_"/>
    <d v="2015-12-24T00:00:00"/>
    <n v="0.37749999999999995"/>
    <n v="0.23124999999999998"/>
    <n v="9.7500000000000003E-2"/>
    <n v="4.7500000000000001E-2"/>
    <n v="0.1"/>
    <n v="8.6249999999999993E-2"/>
    <n v="0.06"/>
    <n v="6858"/>
    <n v="1.1204481792717089"/>
    <n v="1.1834319526627222"/>
  </r>
  <r>
    <x v="572"/>
    <n v="0.38"/>
    <n v="0.23"/>
    <n v="0.1"/>
    <n v="0.05"/>
    <n v="0.1"/>
    <n v="0.08"/>
    <n v="0.06"/>
    <n v="1501"/>
    <s v="21.12.–23.12."/>
    <s v="Forsa_x000a_"/>
    <d v="2015-12-16T00:00:00"/>
    <n v="0.37928571428571428"/>
    <n v="0.24142857142857141"/>
    <n v="9.571428571428571E-2"/>
    <n v="4.7142857142857146E-2"/>
    <n v="9.4999999999999987E-2"/>
    <n v="8.6428571428571424E-2"/>
    <n v="5.5E-2"/>
    <n v="13202"/>
    <n v="1.1137629276054097"/>
    <n v="1.1754827875734677"/>
  </r>
  <r>
    <x v="573"/>
    <n v="0.39"/>
    <n v="0.24"/>
    <n v="0.1"/>
    <n v="0.04"/>
    <n v="0.1"/>
    <n v="0.08"/>
    <n v="0.05"/>
    <n v="2504"/>
    <s v="14.12.–18.12."/>
    <s v="Forsa_x000a_"/>
    <d v="2015-12-09T00:00:00"/>
    <n v="0.375"/>
    <n v="0.24388888888888888"/>
    <n v="9.6666666666666651E-2"/>
    <n v="4.611111111111111E-2"/>
    <n v="9.3888888888888869E-2"/>
    <n v="8.611111111111111E-2"/>
    <n v="5.833333333333332E-2"/>
    <n v="19228"/>
    <n v="1.1166253101736974"/>
    <n v="1.1772400261608895"/>
  </r>
  <r>
    <x v="574"/>
    <n v="0.39"/>
    <n v="0.24"/>
    <n v="0.11"/>
    <n v="0.04"/>
    <n v="0.09"/>
    <n v="0.08"/>
    <n v="0.05"/>
    <n v="2502"/>
    <s v="07.12.–11.12."/>
    <s v="Forsa_x000a_"/>
    <d v="2015-12-02T00:00:00"/>
    <n v="0.37125000000000002"/>
    <n v="0.24374999999999997"/>
    <n v="9.9374999999999991E-2"/>
    <n v="4.5624999999999999E-2"/>
    <n v="9.3124999999999986E-2"/>
    <n v="8.4999999999999992E-2"/>
    <n v="6.1874999999999999E-2"/>
    <n v="17727"/>
    <n v="1.1204481792717087"/>
    <n v="1.1808118081180812"/>
  </r>
  <r>
    <x v="575"/>
    <n v="0.38"/>
    <n v="0.24"/>
    <n v="0.1"/>
    <n v="0.04"/>
    <n v="0.09"/>
    <n v="0.08"/>
    <n v="7.0000000000000007E-2"/>
    <n v="2506"/>
    <s v="30.11.–04.12."/>
    <s v="Forsa_x000a_"/>
    <d v="2015-11-26T00:00:00"/>
    <n v="0.36928571428571427"/>
    <n v="0.24285714285714283"/>
    <n v="9.9999999999999992E-2"/>
    <n v="4.642857142857143E-2"/>
    <n v="9.285714285714286E-2"/>
    <n v="8.6428571428571424E-2"/>
    <n v="6.2142857142857146E-2"/>
    <n v="15246"/>
    <n v="1.1217948717948718"/>
    <n v="1.1834319526627219"/>
  </r>
  <r>
    <x v="576"/>
    <n v="0.39"/>
    <n v="0.24"/>
    <n v="0.1"/>
    <n v="0.05"/>
    <n v="0.09"/>
    <n v="0.06"/>
    <n v="7.0000000000000007E-2"/>
    <n v="2501"/>
    <s v="23.11.–27.11."/>
    <s v="Forsa_x000a_"/>
    <d v="2015-11-19T00:00:00"/>
    <n v="0.37062499999999998"/>
    <n v="0.24562499999999998"/>
    <n v="9.6249999999999988E-2"/>
    <n v="5.1249999999999997E-2"/>
    <n v="9.3124999999999986E-2"/>
    <n v="8.0625000000000002E-2"/>
    <n v="6.25E-2"/>
    <n v="17018"/>
    <n v="1.0666666666666667"/>
    <n v="1.1283497884344147"/>
  </r>
  <r>
    <x v="577"/>
    <n v="0.39"/>
    <n v="0.24"/>
    <n v="0.1"/>
    <n v="0.05"/>
    <n v="0.09"/>
    <n v="7.0000000000000007E-2"/>
    <n v="0.06"/>
    <n v="2502"/>
    <s v="16.11.–22.11."/>
    <s v="Forsa_x000a_"/>
    <d v="2015-11-12T00:00:00"/>
    <n v="0.36625000000000002"/>
    <n v="0.24687500000000001"/>
    <n v="9.6874999999999989E-2"/>
    <n v="5.1874999999999998E-2"/>
    <n v="9.2499999999999985E-2"/>
    <n v="8.3125000000000004E-2"/>
    <n v="6.25E-2"/>
    <n v="17118"/>
    <n v="1.0666666666666667"/>
    <n v="1.1291460832745237"/>
  </r>
  <r>
    <x v="578"/>
    <n v="0.36"/>
    <n v="0.25"/>
    <n v="0.1"/>
    <n v="0.05"/>
    <n v="0.09"/>
    <n v="0.08"/>
    <n v="7.0000000000000007E-2"/>
    <n v="2504"/>
    <s v="09.11.–13.11."/>
    <s v="Forsa_x000a_"/>
    <d v="2015-11-04T00:00:00"/>
    <n v="0.36124999999999996"/>
    <n v="0.24562500000000001"/>
    <n v="0.10249999999999999"/>
    <n v="4.9999999999999996E-2"/>
    <n v="9.2499999999999999E-2"/>
    <n v="8.4375000000000006E-2"/>
    <n v="6.3750000000000001E-2"/>
    <n v="17942"/>
    <n v="1.0680907877169559"/>
    <n v="1.1283497884344147"/>
  </r>
  <r>
    <x v="579"/>
    <n v="0.38"/>
    <n v="0.25"/>
    <n v="0.1"/>
    <n v="0.05"/>
    <n v="0.08"/>
    <n v="7.0000000000000007E-2"/>
    <n v="7.0000000000000007E-2"/>
    <n v="2503"/>
    <s v="02.11.–06.11."/>
    <s v="Forsa_x000a_"/>
    <d v="2015-10-29T00:00:00"/>
    <n v="0.36071428571428571"/>
    <n v="0.24642857142857144"/>
    <n v="0.10285714285714286"/>
    <n v="5.0714285714285712E-2"/>
    <n v="9.4285714285714278E-2"/>
    <n v="8.142857142857142E-2"/>
    <n v="6.357142857142857E-2"/>
    <n v="15011"/>
    <n v="1.0678871090770403"/>
    <n v="1.129032258064516"/>
  </r>
  <r>
    <x v="580"/>
    <n v="0.36"/>
    <n v="0.24"/>
    <n v="0.11"/>
    <n v="0.05"/>
    <n v="0.09"/>
    <n v="7.0000000000000007E-2"/>
    <n v="0.08"/>
    <n v="2504"/>
    <s v="26.10.–30.10."/>
    <s v="Forsa_x000a_"/>
    <d v="2015-10-22T00:00:00"/>
    <n v="0.36071428571428571"/>
    <n v="0.24571428571428575"/>
    <n v="0.10571428571428572"/>
    <n v="5.1428571428571428E-2"/>
    <n v="9.4999999999999987E-2"/>
    <n v="7.4999999999999997E-2"/>
    <n v="6.6428571428571434E-2"/>
    <n v="14555"/>
    <n v="1.0711553175210407"/>
    <n v="1.1336032388663968"/>
  </r>
  <r>
    <x v="581"/>
    <n v="0.36"/>
    <n v="0.24"/>
    <n v="0.11"/>
    <n v="0.06"/>
    <n v="0.09"/>
    <n v="0.06"/>
    <n v="0.08"/>
    <n v="2501"/>
    <s v="19.10.–23.10."/>
    <s v="Forsa_x000a_"/>
    <d v="2015-10-15T00:00:00"/>
    <n v="0.36874999999999997"/>
    <n v="0.24937500000000001"/>
    <n v="0.10249999999999999"/>
    <n v="4.9999999999999996E-2"/>
    <n v="9.4999999999999987E-2"/>
    <n v="7.2499999999999995E-2"/>
    <n v="6.1874999999999999E-2"/>
    <n v="15580"/>
    <n v="1.0659560293137906"/>
    <n v="1.1259676284306825"/>
  </r>
  <r>
    <x v="582"/>
    <n v="0.38"/>
    <n v="0.24"/>
    <n v="0.11"/>
    <n v="0.04"/>
    <n v="0.1"/>
    <n v="7.0000000000000007E-2"/>
    <n v="0.06"/>
    <n v="2502"/>
    <s v="12.10.–16.10."/>
    <s v="Forsa_x000a_"/>
    <d v="2015-10-08T00:00:00"/>
    <n v="0.37714285714285711"/>
    <n v="0.25071428571428572"/>
    <n v="9.7142857142857128E-2"/>
    <n v="4.9285714285714287E-2"/>
    <n v="9.4999999999999987E-2"/>
    <n v="6.8571428571428575E-2"/>
    <n v="6.2142857142857146E-2"/>
    <n v="14134"/>
    <n v="1.1254019292604502"/>
    <n v="1.1914893617021276"/>
  </r>
  <r>
    <x v="583"/>
    <n v="0.38"/>
    <n v="0.25"/>
    <n v="0.1"/>
    <n v="0.05"/>
    <n v="0.09"/>
    <n v="7.0000000000000007E-2"/>
    <n v="0.06"/>
    <n v="2502"/>
    <s v="05.10.–09.10."/>
    <s v="Forsa_x000a_"/>
    <d v="2015-10-01T00:00:00"/>
    <n v="0.38857142857142862"/>
    <n v="0.24642857142857141"/>
    <n v="9.4999999999999987E-2"/>
    <n v="4.8571428571428564E-2"/>
    <n v="9.4285714285714278E-2"/>
    <n v="6.2142857142857146E-2"/>
    <n v="6.5000000000000002E-2"/>
    <n v="15081"/>
    <n v="1.1281224818694602"/>
    <n v="1.1935208866155158"/>
  </r>
  <r>
    <x v="584"/>
    <n v="0.39"/>
    <n v="0.25"/>
    <n v="0.09"/>
    <n v="0.05"/>
    <n v="0.09"/>
    <n v="7.0000000000000007E-2"/>
    <n v="0.06"/>
    <n v="2505"/>
    <s v="28.09.–02.10."/>
    <s v="Forsa_x000a_"/>
    <d v="2015-09-24T00:00:00"/>
    <n v="0.39499999999999996"/>
    <n v="0.24357142857142858"/>
    <n v="9.7142857142857128E-2"/>
    <n v="4.5714285714285707E-2"/>
    <n v="9.7857142857142851E-2"/>
    <n v="5.8571428571428566E-2"/>
    <n v="6.2142857142857146E-2"/>
    <n v="15181"/>
    <n v="1.1208967173738991"/>
    <n v="1.1814345991561181"/>
  </r>
  <r>
    <x v="585"/>
    <n v="0.4"/>
    <n v="0.24"/>
    <n v="0.1"/>
    <n v="0.05"/>
    <n v="0.1"/>
    <n v="0.05"/>
    <n v="0.06"/>
    <n v="2506"/>
    <s v="21.09.–25.09."/>
    <s v="Forsa_x000a_"/>
    <d v="2015-09-17T00:00:00"/>
    <n v="0.39666666666666667"/>
    <n v="0.2416666666666667"/>
    <n v="9.9999999999999992E-2"/>
    <n v="4.5000000000000005E-2"/>
    <n v="9.9166666666666667E-2"/>
    <n v="5.3333333333333337E-2"/>
    <n v="6.4166666666666664E-2"/>
    <n v="13233"/>
    <n v="1.1225444340505144"/>
    <n v="1.1822660098522169"/>
  </r>
  <r>
    <x v="586"/>
    <n v="0.4"/>
    <n v="0.24"/>
    <n v="0.1"/>
    <n v="0.05"/>
    <n v="0.1"/>
    <n v="0.04"/>
    <n v="7.0000000000000007E-2"/>
    <n v="2501"/>
    <s v="14.09.–18.09."/>
    <s v="Forsa_x000a_"/>
    <d v="2015-09-10T00:00:00"/>
    <n v="0.40687499999999999"/>
    <n v="0.24500000000000002"/>
    <n v="0.10124999999999999"/>
    <n v="4.4999999999999998E-2"/>
    <n v="9.4999999999999987E-2"/>
    <n v="4.5000000000000005E-2"/>
    <n v="6.1875000000000006E-2"/>
    <n v="15996"/>
    <n v="1.1790714812085483"/>
    <n v="1.2451361867704283"/>
  </r>
  <r>
    <x v="62"/>
    <n v="0.41"/>
    <n v="0.24"/>
    <n v="0.1"/>
    <n v="0.04"/>
    <n v="0.1"/>
    <n v="0.04"/>
    <n v="7.0000000000000007E-2"/>
    <n v="2501"/>
    <s v="07.09.–11.09."/>
    <s v="Forsa_x000a_"/>
    <d v="2015-09-03T00:00:00"/>
    <n v="0.41277777777777774"/>
    <n v="0.24388888888888893"/>
    <n v="0.10555555555555556"/>
    <n v="4.2222222222222217E-2"/>
    <n v="9.3888888888888869E-2"/>
    <n v="4.2222222222222223E-2"/>
    <n v="5.9444444444444446E-2"/>
    <n v="18381"/>
    <n v="1.1680726800778714"/>
    <n v="1.2286689419795223"/>
  </r>
  <r>
    <x v="587"/>
    <n v="0.41"/>
    <n v="0.24"/>
    <n v="0.1"/>
    <n v="0.04"/>
    <n v="0.1"/>
    <n v="0.04"/>
    <n v="7.0000000000000007E-2"/>
    <n v="2503"/>
    <s v="31.08.–04.09."/>
    <s v="Forsa_x000a_"/>
    <d v="2015-08-27T00:00:00"/>
    <n v="0.41142857142857142"/>
    <n v="0.23928571428571427"/>
    <n v="0.10642857142857143"/>
    <n v="4.1428571428571426E-2"/>
    <n v="9.7142857142857156E-2"/>
    <n v="4.071428571428571E-2"/>
    <n v="6.357142857142857E-2"/>
    <n v="15939"/>
    <n v="1.1705685618729096"/>
    <n v="1.2302284710017573"/>
  </r>
  <r>
    <x v="588"/>
    <n v="0.4"/>
    <n v="0.24"/>
    <n v="0.11"/>
    <n v="0.05"/>
    <n v="0.11"/>
    <n v="0.03"/>
    <n v="0.06"/>
    <n v="2504"/>
    <s v="24.08.–28.08."/>
    <s v="Forsa_x000a_"/>
    <d v="2015-08-20T00:00:00"/>
    <n v="0.41249999999999992"/>
    <n v="0.23666666666666666"/>
    <n v="0.10249999999999999"/>
    <n v="4.1666666666666664E-2"/>
    <n v="0.10166666666666667"/>
    <n v="3.8333333333333337E-2"/>
    <n v="6.6666666666666666E-2"/>
    <n v="13964"/>
    <n v="1.171875"/>
    <n v="1.2320328542094456"/>
  </r>
  <r>
    <x v="589"/>
    <n v="0.41"/>
    <n v="0.23"/>
    <n v="0.1"/>
    <n v="0.04"/>
    <n v="0.11"/>
    <n v="0.04"/>
    <n v="7.0000000000000007E-2"/>
    <n v="2500"/>
    <s v="17.08.–21.08."/>
    <s v="Forsa_x000a_"/>
    <d v="2015-08-13T00:00:00"/>
    <n v="0.419375"/>
    <n v="0.24"/>
    <n v="0.10375"/>
    <n v="4.2499999999999996E-2"/>
    <n v="9.6874999999999989E-2"/>
    <n v="3.6249999999999998E-2"/>
    <n v="6.1250000000000006E-2"/>
    <n v="16527"/>
    <n v="1.1627906976744184"/>
    <n v="1.2232415902140672"/>
  </r>
  <r>
    <x v="63"/>
    <n v="0.43"/>
    <n v="0.23"/>
    <n v="0.1"/>
    <n v="0.04"/>
    <n v="0.1"/>
    <n v="0.03"/>
    <n v="7.0000000000000007E-2"/>
    <n v="2500"/>
    <s v="10.08.–14.08."/>
    <s v="Forsa_x000a_"/>
    <d v="2015-08-06T00:00:00"/>
    <n v="0.42374999999999996"/>
    <n v="0.239375"/>
    <n v="0.10375"/>
    <n v="4.4374999999999998E-2"/>
    <n v="9.3749999999999986E-2"/>
    <n v="3.5625000000000004E-2"/>
    <n v="5.9375000000000004E-2"/>
    <n v="16066"/>
    <n v="1.1619462599854757"/>
    <n v="1.2251148545176112"/>
  </r>
  <r>
    <x v="590"/>
    <n v="0.43"/>
    <n v="0.23"/>
    <n v="0.1"/>
    <n v="0.05"/>
    <n v="0.09"/>
    <n v="0.03"/>
    <n v="7.0000000000000007E-2"/>
    <n v="2500"/>
    <s v="03.08.–07.08."/>
    <s v="Forsa_x000a_"/>
    <d v="2015-07-30T00:00:00"/>
    <n v="0.42499999999999999"/>
    <n v="0.23785714285714285"/>
    <n v="0.10214285714285713"/>
    <n v="4.4999999999999991E-2"/>
    <n v="9.2142857142857124E-2"/>
    <n v="3.4285714285714287E-2"/>
    <n v="6.357142857142857E-2"/>
    <n v="14550"/>
    <n v="1.166666666666667"/>
    <n v="1.2313104661389624"/>
  </r>
  <r>
    <x v="591"/>
    <n v="0.41"/>
    <n v="0.24"/>
    <n v="0.1"/>
    <n v="0.05"/>
    <n v="0.09"/>
    <n v="0.03"/>
    <n v="0.08"/>
    <n v="2501"/>
    <s v="27.07.–31.07."/>
    <s v="Forsa_x000a_"/>
    <d v="2015-07-23T00:00:00"/>
    <n v="0.42214285714285715"/>
    <n v="0.24142857142857141"/>
    <n v="0.10071428571428571"/>
    <n v="4.2857142857142858E-2"/>
    <n v="9.4285714285714278E-2"/>
    <n v="3.1428571428571431E-2"/>
    <n v="6.7142857142857143E-2"/>
    <n v="14170"/>
    <n v="1.1647254575707153"/>
    <n v="1.2259194395796846"/>
  </r>
  <r>
    <x v="592"/>
    <n v="0.42"/>
    <n v="0.23"/>
    <n v="0.1"/>
    <n v="0.04"/>
    <n v="0.1"/>
    <n v="0.03"/>
    <n v="0.08"/>
    <n v="2501"/>
    <s v="20.07.–24.07."/>
    <s v="Forsa_x000a_"/>
    <d v="2015-07-16T00:00:00"/>
    <n v="0.41749999999999998"/>
    <n v="0.245"/>
    <n v="0.10124999999999999"/>
    <n v="4.5624999999999999E-2"/>
    <n v="9.5624999999999988E-2"/>
    <n v="3.5000000000000003E-2"/>
    <n v="5.8124999999999996E-2"/>
    <n v="14998"/>
    <n v="1.1636363636363638"/>
    <n v="1.2288786482334872"/>
  </r>
  <r>
    <x v="593"/>
    <n v="0.41"/>
    <n v="0.24"/>
    <n v="0.1"/>
    <n v="0.05"/>
    <n v="0.1"/>
    <n v="0.04"/>
    <n v="0.06"/>
    <n v="2501"/>
    <s v="13.07.–17.07."/>
    <s v="Forsa_x000a_"/>
    <d v="2015-07-09T00:00:00"/>
    <n v="0.416875"/>
    <n v="0.2475"/>
    <n v="0.10249999999999999"/>
    <n v="4.5624999999999999E-2"/>
    <n v="9.5624999999999988E-2"/>
    <n v="3.6875000000000005E-2"/>
    <n v="5.3124999999999999E-2"/>
    <n v="15382"/>
    <n v="1.1594202898550725"/>
    <n v="1.2241775057383322"/>
  </r>
  <r>
    <x v="594"/>
    <n v="0.42"/>
    <n v="0.23"/>
    <n v="0.11"/>
    <n v="0.04"/>
    <n v="0.1"/>
    <n v="0.04"/>
    <n v="0.06"/>
    <n v="2503"/>
    <s v="06.07.–10.07."/>
    <s v="Forsa_x000a_"/>
    <d v="2015-07-01T00:00:00"/>
    <n v="0.41625000000000001"/>
    <n v="0.24187499999999998"/>
    <n v="0.104375"/>
    <n v="4.374999999999999E-2"/>
    <n v="9.812499999999999E-2"/>
    <n v="4.0625000000000001E-2"/>
    <n v="5.3749999999999992E-2"/>
    <n v="17467"/>
    <n v="1.1619462599854757"/>
    <n v="1.224177505738332"/>
  </r>
  <r>
    <x v="595"/>
    <n v="0.42"/>
    <n v="0.23"/>
    <n v="0.11"/>
    <n v="0.05"/>
    <n v="0.1"/>
    <n v="0.04"/>
    <n v="0.05"/>
    <n v="2502"/>
    <s v="29.06.–03.07."/>
    <s v="Forsa_x000a_"/>
    <d v="2015-06-25T00:00:00"/>
    <n v="0.4107142857142857"/>
    <n v="0.23928571428571427"/>
    <n v="0.10357142857142856"/>
    <n v="4.5714285714285707E-2"/>
    <n v="9.7857142857142851E-2"/>
    <n v="4.4999999999999998E-2"/>
    <n v="5.3571428571428562E-2"/>
    <n v="15877"/>
    <n v="1.1744966442953022"/>
    <n v="1.2411347517730498"/>
  </r>
  <r>
    <x v="596"/>
    <n v="0.42"/>
    <n v="0.23"/>
    <n v="0.1"/>
    <n v="0.05"/>
    <n v="0.1"/>
    <n v="0.04"/>
    <n v="0.06"/>
    <n v="2505"/>
    <s v="22.06.–26.06."/>
    <s v="Forsa_x000a_"/>
    <d v="2015-06-18T00:00:00"/>
    <n v="0.40625"/>
    <n v="0.24437500000000001"/>
    <n v="9.9374999999999991E-2"/>
    <n v="4.7499999999999994E-2"/>
    <n v="9.5624999999999988E-2"/>
    <n v="4.4999999999999998E-2"/>
    <n v="5.9374999999999997E-2"/>
    <n v="17235"/>
    <n v="1.1825572801182558"/>
    <n v="1.2529365700861395"/>
  </r>
  <r>
    <x v="597"/>
    <n v="0.41"/>
    <n v="0.23"/>
    <n v="0.1"/>
    <n v="0.05"/>
    <n v="0.1"/>
    <n v="0.04"/>
    <n v="7.0000000000000007E-2"/>
    <n v="2501"/>
    <s v="15.06.–19.06."/>
    <s v="Forsa_x000a_"/>
    <d v="2015-06-11T00:00:00"/>
    <n v="0.40562499999999996"/>
    <n v="0.245"/>
    <n v="0.10062499999999999"/>
    <n v="4.8124999999999994E-2"/>
    <n v="9.4374999999999987E-2"/>
    <n v="4.6249999999999999E-2"/>
    <n v="0.06"/>
    <n v="16753"/>
    <n v="1.1825572801182558"/>
    <n v="1.2539184952978057"/>
  </r>
  <r>
    <x v="598"/>
    <n v="0.41"/>
    <n v="0.23"/>
    <n v="0.11"/>
    <n v="0.05"/>
    <n v="0.09"/>
    <n v="0.05"/>
    <n v="0.06"/>
    <n v="2502"/>
    <s v="08.06.–12.06."/>
    <s v="Forsa_x000a_"/>
    <d v="2015-06-04T00:00:00"/>
    <n v="0.40499999999999997"/>
    <n v="0.24166666666666667"/>
    <n v="0.10083333333333333"/>
    <n v="5.0833333333333335E-2"/>
    <n v="9.5833333333333326E-2"/>
    <n v="4.7500000000000007E-2"/>
    <n v="5.8333333333333327E-2"/>
    <n v="13116"/>
    <n v="1.1183597390493945"/>
    <n v="1.1857707509881423"/>
  </r>
  <r>
    <x v="599"/>
    <n v="0.41"/>
    <n v="0.24"/>
    <n v="0.1"/>
    <n v="0.06"/>
    <n v="0.09"/>
    <n v="0.04"/>
    <n v="0.06"/>
    <n v="2504"/>
    <s v="01.06.–05.06."/>
    <s v="Forsa_x000a_"/>
    <d v="2015-05-28T00:00:00"/>
    <n v="0.40285714285714286"/>
    <n v="0.24428571428571427"/>
    <n v="9.9999999999999992E-2"/>
    <n v="5.5714285714285709E-2"/>
    <n v="9.3571428571428555E-2"/>
    <n v="4.8571428571428564E-2"/>
    <n v="5.5E-2"/>
    <n v="14149"/>
    <n v="1.1155378486055778"/>
    <n v="1.1894647408666101"/>
  </r>
  <r>
    <x v="600"/>
    <n v="0.4"/>
    <n v="0.23"/>
    <n v="0.1"/>
    <n v="0.06"/>
    <n v="0.1"/>
    <n v="0.05"/>
    <n v="0.06"/>
    <n v="2502"/>
    <s v="26.05.–29.05."/>
    <s v="Forsa_x000a_"/>
    <d v="2015-05-20T00:00:00"/>
    <n v="0.40388888888888891"/>
    <n v="0.24444444444444446"/>
    <n v="9.8888888888888873E-2"/>
    <n v="5.5555555555555552E-2"/>
    <n v="9.1111111111111087E-2"/>
    <n v="4.9444444444444444E-2"/>
    <n v="5.6666666666666671E-2"/>
    <n v="17918"/>
    <n v="1.1187072715972652"/>
    <n v="1.1928429423459244"/>
  </r>
  <r>
    <x v="601"/>
    <n v="0.39"/>
    <n v="0.23"/>
    <n v="0.11"/>
    <n v="7.0000000000000007E-2"/>
    <n v="0.09"/>
    <n v="0.04"/>
    <n v="7.0000000000000007E-2"/>
    <n v="2503"/>
    <s v="18.05.–22.05."/>
    <s v="Forsa_x000a_"/>
    <d v="2015-05-14T00:00:00"/>
    <n v="0.40375000000000005"/>
    <n v="0.24500000000000002"/>
    <n v="9.8749999999999991E-2"/>
    <n v="5.1874999999999998E-2"/>
    <n v="9.1249999999999984E-2"/>
    <n v="0.05"/>
    <n v="5.9374999999999997E-2"/>
    <n v="15548"/>
    <n v="1.0631229235880397"/>
    <n v="1.1251758087201125"/>
  </r>
  <r>
    <x v="602"/>
    <n v="0.4"/>
    <n v="0.22"/>
    <n v="0.11"/>
    <n v="0.06"/>
    <n v="0.09"/>
    <n v="0.05"/>
    <n v="7.0000000000000007E-2"/>
    <n v="2003"/>
    <s v="11.05.–15.05."/>
    <s v="Forsa_x000a_"/>
    <d v="2015-05-07T00:00:00"/>
    <n v="0.4042857142857143"/>
    <n v="0.24071428571428571"/>
    <n v="0.10285714285714286"/>
    <n v="4.0714285714285717E-2"/>
    <n v="9.2857142857142846E-2"/>
    <n v="5.5E-2"/>
    <n v="6.357142857142857E-2"/>
    <n v="14124"/>
    <n v="1.1164274322169059"/>
    <n v="1.1695906432748537"/>
  </r>
  <r>
    <x v="603"/>
    <n v="0.41"/>
    <n v="0.23"/>
    <n v="0.12"/>
    <n v="0.04"/>
    <n v="0.09"/>
    <n v="0.05"/>
    <n v="0.06"/>
    <n v="2502"/>
    <s v="04.05.–08.05."/>
    <s v="Forsa_x000a_"/>
    <d v="2015-04-29T00:00:00"/>
    <n v="0.41000000000000003"/>
    <n v="0.24428571428571427"/>
    <n v="0.10214285714285713"/>
    <n v="3.5714285714285712E-2"/>
    <n v="9.2142857142857124E-2"/>
    <n v="5.2857142857142859E-2"/>
    <n v="0.06"/>
    <n v="16142"/>
    <n v="1.1093502377179081"/>
    <n v="1.1551155115511551"/>
  </r>
  <r>
    <x v="604"/>
    <n v="0.42"/>
    <n v="0.24"/>
    <n v="0.1"/>
    <n v="0.04"/>
    <n v="0.09"/>
    <n v="0.04"/>
    <n v="7.0000000000000007E-2"/>
    <n v="2001"/>
    <s v="27.04.–30.04."/>
    <s v="Forsa_x000a_"/>
    <d v="2015-04-23T00:00:00"/>
    <n v="0.41214285714285709"/>
    <n v="0.24571428571428572"/>
    <n v="0.10214285714285713"/>
    <n v="3.5714285714285712E-2"/>
    <n v="8.7142857142857147E-2"/>
    <n v="5.4285714285714284E-2"/>
    <n v="5.785714285714285E-2"/>
    <n v="16667"/>
    <n v="1.1093502377179081"/>
    <n v="1.1551155115511551"/>
  </r>
  <r>
    <x v="605"/>
    <n v="0.42"/>
    <n v="0.24"/>
    <n v="0.1"/>
    <n v="0.04"/>
    <n v="0.09"/>
    <n v="0.04"/>
    <n v="7.0000000000000007E-2"/>
    <n v="2506"/>
    <s v="20.04.–24.04."/>
    <s v="Forsa_x000a_"/>
    <d v="2015-04-16T00:00:00"/>
    <n v="0.41125"/>
    <n v="0.2475"/>
    <n v="0.10187499999999999"/>
    <n v="3.9375000000000007E-2"/>
    <n v="8.4999999999999992E-2"/>
    <n v="5.8125000000000003E-2"/>
    <n v="5.5E-2"/>
    <n v="17319"/>
    <n v="1.1065006915629325"/>
    <n v="1.1569052783803329"/>
  </r>
  <r>
    <x v="606"/>
    <n v="0.42"/>
    <n v="0.24"/>
    <n v="0.1"/>
    <n v="0.04"/>
    <n v="0.08"/>
    <n v="0.06"/>
    <n v="0.06"/>
    <n v="2502"/>
    <s v="13.04.–17.04."/>
    <s v="Forsa_x000a_"/>
    <d v="2015-04-09T00:00:00"/>
    <n v="0.41312500000000002"/>
    <n v="0.24562499999999995"/>
    <n v="9.812499999999999E-2"/>
    <n v="3.9375000000000007E-2"/>
    <n v="8.7499999999999994E-2"/>
    <n v="5.9374999999999997E-2"/>
    <n v="5.6875000000000002E-2"/>
    <n v="16175"/>
    <n v="1.1065006915629323"/>
    <n v="1.1569052783803329"/>
  </r>
  <r>
    <x v="607"/>
    <n v="0.42"/>
    <n v="0.24"/>
    <n v="0.1"/>
    <n v="0.05"/>
    <n v="0.08"/>
    <n v="0.05"/>
    <n v="0.06"/>
    <n v="2004"/>
    <s v="07.04.–10.04."/>
    <s v="Forsa_x000a_"/>
    <d v="2015-04-02T00:00:00"/>
    <n v="0.41571428571428576"/>
    <n v="0.24214285714285716"/>
    <n v="9.7142857142857128E-2"/>
    <n v="3.8571428571428576E-2"/>
    <n v="8.9285714285714274E-2"/>
    <n v="5.7142857142857148E-2"/>
    <n v="0.06"/>
    <n v="13544"/>
    <n v="1.1093502377179081"/>
    <n v="1.1589403973509933"/>
  </r>
  <r>
    <x v="608"/>
    <n v="0.42"/>
    <n v="0.23"/>
    <n v="0.1"/>
    <n v="0.04"/>
    <n v="0.09"/>
    <n v="0.06"/>
    <n v="0.06"/>
    <n v="2001"/>
    <s v="30.03.–02.04."/>
    <s v="Forsa_x000a_"/>
    <d v="2015-03-26T00:00:00"/>
    <n v="0.42"/>
    <n v="0.24083333333333332"/>
    <n v="9.6666666666666665E-2"/>
    <n v="0.04"/>
    <n v="8.8333333333333319E-2"/>
    <n v="5.8333333333333327E-2"/>
    <n v="5.5833333333333325E-2"/>
    <n v="12138"/>
    <n v="1.1059907834101383"/>
    <n v="1.1571841851494697"/>
  </r>
  <r>
    <x v="609"/>
    <n v="0.42"/>
    <n v="0.23"/>
    <n v="0.1"/>
    <n v="0.04"/>
    <n v="0.09"/>
    <n v="0.06"/>
    <n v="0.06"/>
    <n v="2505"/>
    <s v="23.03.–27.03."/>
    <s v="Forsa_x000a_"/>
    <d v="2015-03-18T00:00:00"/>
    <n v="0.41562500000000002"/>
    <n v="0.24187499999999998"/>
    <n v="9.6249999999999988E-2"/>
    <n v="4.3750000000000004E-2"/>
    <n v="8.6249999999999993E-2"/>
    <n v="5.9374999999999997E-2"/>
    <n v="5.6875000000000002E-2"/>
    <n v="15856"/>
    <n v="1.1118832522585131"/>
    <n v="1.1687363038714391"/>
  </r>
  <r>
    <x v="610"/>
    <n v="0.41"/>
    <n v="0.24"/>
    <n v="0.1"/>
    <n v="0.05"/>
    <n v="0.08"/>
    <n v="0.05"/>
    <n v="7.0000000000000007E-2"/>
    <n v="2501"/>
    <s v="16.03.–20.03."/>
    <s v="Forsa_x000a_"/>
    <d v="2015-03-12T00:00:00"/>
    <n v="0.41062500000000002"/>
    <n v="0.24062500000000001"/>
    <n v="9.9374999999999991E-2"/>
    <n v="4.3124999999999997E-2"/>
    <n v="8.8749999999999996E-2"/>
    <n v="6.1249999999999999E-2"/>
    <n v="5.6250000000000001E-2"/>
    <n v="14442"/>
    <n v="1.1103400416377516"/>
    <n v="1.1661807580174925"/>
  </r>
  <r>
    <x v="611"/>
    <n v="0.41"/>
    <n v="0.24"/>
    <n v="0.09"/>
    <n v="0.05"/>
    <n v="0.09"/>
    <n v="0.06"/>
    <n v="0.06"/>
    <n v="2500"/>
    <s v="09.03.–13.03."/>
    <s v="Forsa_x000a_"/>
    <d v="2015-03-05T00:00:00"/>
    <n v="0.40875000000000006"/>
    <n v="0.24125000000000002"/>
    <n v="9.8749999999999991E-2"/>
    <n v="4.0625000000000008E-2"/>
    <n v="9.1249999999999984E-2"/>
    <n v="6.5000000000000002E-2"/>
    <n v="5.4375E-2"/>
    <n v="15748"/>
    <n v="1.1049723756906078"/>
    <n v="1.1569052783803326"/>
  </r>
  <r>
    <x v="612"/>
    <n v="0.41"/>
    <n v="0.24"/>
    <n v="0.09"/>
    <n v="0.05"/>
    <n v="0.09"/>
    <n v="0.06"/>
    <n v="0.06"/>
    <n v="2504"/>
    <s v="02.03.–06.03."/>
    <s v="Forsa_x000a_"/>
    <d v="2015-02-26T00:00:00"/>
    <n v="0.40857142857142864"/>
    <n v="0.24500000000000002"/>
    <n v="9.4285714285714278E-2"/>
    <n v="0.04"/>
    <n v="8.9999999999999983E-2"/>
    <n v="6.7142857142857143E-2"/>
    <n v="5.4999999999999993E-2"/>
    <n v="15153"/>
    <n v="1.1049723756906076"/>
    <n v="1.1560693641618496"/>
  </r>
  <r>
    <x v="613"/>
    <n v="0.41"/>
    <n v="0.24"/>
    <n v="0.09"/>
    <n v="0.05"/>
    <n v="0.09"/>
    <n v="7.0000000000000007E-2"/>
    <n v="0.05"/>
    <n v="2502"/>
    <s v="23.02.–27.02."/>
    <s v="Forsa_x000a_"/>
    <d v="2015-02-19T00:00:00"/>
    <n v="0.41142857142857148"/>
    <n v="0.24714285714285714"/>
    <n v="9.2142857142857124E-2"/>
    <n v="4.1428571428571433E-2"/>
    <n v="8.9285714285714274E-2"/>
    <n v="6.5714285714285711E-2"/>
    <n v="5.2857142857142859E-2"/>
    <n v="15058"/>
    <n v="1.1041009463722398"/>
    <n v="1.1570247933884299"/>
  </r>
  <r>
    <x v="614"/>
    <n v="0.42"/>
    <n v="0.24"/>
    <n v="0.09"/>
    <n v="0.05"/>
    <n v="0.09"/>
    <n v="0.06"/>
    <n v="0.05"/>
    <n v="2501"/>
    <s v="16.02.–20.02."/>
    <s v="Forsa_x000a_"/>
    <d v="2015-02-12T00:00:00"/>
    <n v="0.41625000000000001"/>
    <n v="0.24499999999999997"/>
    <n v="9.6249999999999988E-2"/>
    <n v="4.0000000000000008E-2"/>
    <n v="8.7499999999999994E-2"/>
    <n v="6.3125000000000001E-2"/>
    <n v="5.1874999999999998E-2"/>
    <n v="15713"/>
    <n v="1.1011699931176875"/>
    <n v="1.1519078473722104"/>
  </r>
  <r>
    <x v="615"/>
    <n v="0.43"/>
    <n v="0.23"/>
    <n v="0.1"/>
    <n v="0.05"/>
    <n v="0.08"/>
    <n v="0.05"/>
    <n v="0.06"/>
    <n v="2502"/>
    <s v="09.02.–13.02."/>
    <s v="Forsa_x000a_"/>
    <d v="2015-02-05T00:00:00"/>
    <n v="0.41437500000000005"/>
    <n v="0.24374999999999999"/>
    <n v="0.10062499999999999"/>
    <n v="3.6250000000000004E-2"/>
    <n v="8.8749999999999996E-2"/>
    <n v="6.1875000000000006E-2"/>
    <n v="5.4375E-2"/>
    <n v="15353"/>
    <n v="1.099656357388316"/>
    <n v="1.1453113815318539"/>
  </r>
  <r>
    <x v="616"/>
    <n v="0.42"/>
    <n v="0.23"/>
    <n v="0.1"/>
    <n v="0.05"/>
    <n v="0.09"/>
    <n v="0.06"/>
    <n v="0.05"/>
    <n v="2503"/>
    <s v="02.02.–06.02."/>
    <s v="Forsa_x000a_"/>
    <d v="2015-01-29T00:00:00"/>
    <n v="0.40928571428571431"/>
    <n v="0.24571428571428572"/>
    <n v="0.10071428571428571"/>
    <n v="3.3571428571428572E-2"/>
    <n v="9.3571428571428555E-2"/>
    <n v="6.0714285714285714E-2"/>
    <n v="5.6428571428571425E-2"/>
    <n v="14282"/>
    <n v="1.0989010989010988"/>
    <n v="1.1409942950285248"/>
  </r>
  <r>
    <x v="617"/>
    <n v="0.42"/>
    <n v="0.23"/>
    <n v="0.1"/>
    <n v="0.04"/>
    <n v="0.1"/>
    <n v="0.05"/>
    <n v="0.06"/>
    <n v="2510"/>
    <s v="26.01.–30.01."/>
    <s v="Forsa_x000a_"/>
    <d v="2015-01-22T00:00:00"/>
    <n v="0.41357142857142859"/>
    <n v="0.24285714285714285"/>
    <n v="0.10071428571428571"/>
    <n v="3.3571428571428572E-2"/>
    <n v="9.1428571428571415E-2"/>
    <n v="6.142857142857143E-2"/>
    <n v="5.6428571428571432E-2"/>
    <n v="13737"/>
    <n v="1.0989010989010988"/>
    <n v="1.1409942950285248"/>
  </r>
  <r>
    <x v="70"/>
    <n v="0.42"/>
    <n v="0.23"/>
    <n v="0.1"/>
    <n v="0.03"/>
    <n v="0.09"/>
    <n v="0.06"/>
    <n v="7.0000000000000007E-2"/>
    <n v="2015"/>
    <s v="19.01.–23.01."/>
    <s v="Forsa_x000a_"/>
    <d v="2015-01-15T00:00:00"/>
    <n v="0.41833333333333333"/>
    <n v="0.23777777777777778"/>
    <n v="9.9444444444444433E-2"/>
    <n v="3.4444444444444451E-2"/>
    <n v="8.8888888888888865E-2"/>
    <n v="6.5000000000000002E-2"/>
    <n v="5.2777777777777778E-2"/>
    <n v="18164"/>
    <n v="1.0995723885155773"/>
    <n v="1.1428571428571428"/>
  </r>
  <r>
    <x v="618"/>
    <n v="0.42"/>
    <n v="0.22"/>
    <n v="0.1"/>
    <n v="0.03"/>
    <n v="0.1"/>
    <n v="0.06"/>
    <n v="7.0000000000000007E-2"/>
    <n v="2502"/>
    <s v="12.01.–16.01."/>
    <s v="Forsa_x000a_"/>
    <d v="2015-01-08T00:00:00"/>
    <n v="0.42000000000000004"/>
    <n v="0.23624999999999999"/>
    <n v="9.7499999999999989E-2"/>
    <n v="3.3750000000000002E-2"/>
    <n v="0.09"/>
    <n v="6.5625000000000003E-2"/>
    <n v="5.3125000000000006E-2"/>
    <n v="17713"/>
    <n v="1.099656357388316"/>
    <n v="1.1420413990007137"/>
  </r>
  <r>
    <x v="619"/>
    <n v="0.42"/>
    <n v="0.22"/>
    <n v="0.1"/>
    <n v="0.04"/>
    <n v="0.1"/>
    <n v="0.06"/>
    <n v="0.06"/>
    <n v="2504"/>
    <s v="05.01.–09.01."/>
    <s v="Forsa_x000a_"/>
    <d v="2015-01-01T00:00:00"/>
    <n v="0.42083333333333334"/>
    <n v="0.23499999999999999"/>
    <n v="9.8333333333333328E-2"/>
    <n v="2.8333333333333335E-2"/>
    <n v="9.583333333333334E-2"/>
    <n v="6.083333333333333E-2"/>
    <n v="6.083333333333333E-2"/>
    <n v="12416"/>
    <n v="1.0978956999085088"/>
    <n v="1.1331444759206799"/>
  </r>
  <r>
    <x v="620"/>
    <n v="0.42"/>
    <n v="0.22"/>
    <n v="0.11"/>
    <n v="0.03"/>
    <n v="0.1"/>
    <n v="0.05"/>
    <n v="7.0000000000000007E-2"/>
    <n v="1002"/>
    <s v="02.01.–05.01."/>
    <s v="Forsa_x000a_"/>
    <d v="2014-12-25T00:00:00"/>
    <n v="0.42166666666666663"/>
    <n v="0.22999999999999998"/>
    <n v="0.10000000000000002"/>
    <n v="2.3333333333333334E-2"/>
    <n v="0.10166666666666668"/>
    <n v="5.8333333333333327E-2"/>
    <n v="6.5000000000000002E-2"/>
    <n v="5542"/>
    <n v="1.0968921389396711"/>
    <n v="1.125703564727955"/>
  </r>
  <r>
    <x v="621"/>
    <n v="0.42"/>
    <n v="0.23"/>
    <n v="0.1"/>
    <n v="0.02"/>
    <n v="0.11"/>
    <n v="0.05"/>
    <n v="7.0000000000000007E-2"/>
    <n v="2504"/>
    <s v="15.12.–19.12."/>
    <s v="Forsa_x000a_"/>
    <d v="2014-12-19T00:00:00"/>
    <n v="0.42"/>
    <n v="0.24333333333333332"/>
    <n v="9.6666666666666679E-2"/>
    <n v="0.02"/>
    <n v="9.3333333333333338E-2"/>
    <n v="0.06"/>
    <n v="7.3333333333333334E-2"/>
    <n v="6265"/>
    <n v="1.0948905109489051"/>
    <n v="1.119402985074627"/>
  </r>
  <r>
    <x v="622"/>
    <n v="0.43"/>
    <n v="0.23"/>
    <n v="0.1"/>
    <n v="0.02"/>
    <n v="0.1"/>
    <n v="0.05"/>
    <n v="7.0000000000000007E-2"/>
    <n v="2504"/>
    <s v="08.12.–12.12."/>
    <s v="Forsa_x000a_"/>
    <d v="2014-12-03T00:00:00"/>
    <n v="0.41187499999999999"/>
    <n v="0.24562500000000001"/>
    <n v="0.10249999999999999"/>
    <n v="2.2499999999999999E-2"/>
    <n v="9.3124999999999986E-2"/>
    <n v="6.4375000000000002E-2"/>
    <n v="0.06"/>
    <n v="18627"/>
    <n v="1.0899182561307903"/>
    <n v="1.1173184357541899"/>
  </r>
  <r>
    <x v="623"/>
    <n v="0.41"/>
    <n v="0.24"/>
    <n v="0.11"/>
    <n v="0.02"/>
    <n v="0.09"/>
    <n v="0.06"/>
    <n v="7.0000000000000007E-2"/>
    <n v="2503"/>
    <s v="01.12.–05.12."/>
    <s v="Forsa_x000a_"/>
    <d v="2014-11-27T00:00:00"/>
    <n v="0.40916666666666668"/>
    <n v="0.24666666666666667"/>
    <n v="0.10333333333333333"/>
    <n v="2.3333333333333334E-2"/>
    <n v="9.166666666666666E-2"/>
    <n v="6.7500000000000004E-2"/>
    <n v="5.8333333333333341E-2"/>
    <n v="13650"/>
    <n v="1.0889292196007259"/>
    <n v="1.1173184357541899"/>
  </r>
  <r>
    <x v="624"/>
    <n v="0.41"/>
    <n v="0.24"/>
    <n v="0.11"/>
    <n v="0.02"/>
    <n v="0.09"/>
    <n v="0.06"/>
    <n v="7.0000000000000007E-2"/>
    <n v="2502"/>
    <s v="24.11.–28.11."/>
    <s v="Forsa_x000a_"/>
    <d v="2014-11-20T00:00:00"/>
    <n v="0.41357142857142859"/>
    <n v="0.24285714285714285"/>
    <n v="9.9999999999999992E-2"/>
    <n v="2.4999999999999998E-2"/>
    <n v="9.2142857142857151E-2"/>
    <n v="6.7142857142857143E-2"/>
    <n v="5.9285714285714282E-2"/>
    <n v="14690"/>
    <n v="1.0920436817472698"/>
    <n v="1.1226944667201282"/>
  </r>
  <r>
    <x v="625"/>
    <n v="0.42"/>
    <n v="0.23"/>
    <n v="0.1"/>
    <n v="0.02"/>
    <n v="0.1"/>
    <n v="0.06"/>
    <n v="7.0000000000000007E-2"/>
    <n v="2501"/>
    <s v="17.11.–21.11."/>
    <s v="Forsa_x000a_"/>
    <d v="2014-11-13T00:00:00"/>
    <n v="0.41187499999999999"/>
    <n v="0.245"/>
    <n v="9.9374999999999991E-2"/>
    <n v="2.8125000000000001E-2"/>
    <n v="9.0624999999999983E-2"/>
    <n v="6.6250000000000003E-2"/>
    <n v="5.8749999999999997E-2"/>
    <n v="14665"/>
    <n v="1.0951403148528405"/>
    <n v="1.1299435028248588"/>
  </r>
  <r>
    <x v="72"/>
    <n v="0.42"/>
    <n v="0.22"/>
    <n v="0.1"/>
    <n v="0.03"/>
    <n v="0.09"/>
    <n v="7.0000000000000007E-2"/>
    <n v="7.0000000000000007E-2"/>
    <n v="2501"/>
    <s v="10.11.–14.11."/>
    <s v="Forsa_x000a_"/>
    <d v="2014-11-06T00:00:00"/>
    <n v="0.40937499999999999"/>
    <n v="0.24437500000000001"/>
    <n v="9.6874999999999989E-2"/>
    <n v="2.9375000000000002E-2"/>
    <n v="9.1249999999999984E-2"/>
    <n v="7.1875000000000008E-2"/>
    <n v="5.6874999999999995E-2"/>
    <n v="15198"/>
    <n v="1.094391244870041"/>
    <n v="1.1307420494699647"/>
  </r>
  <r>
    <x v="626"/>
    <n v="0.41"/>
    <n v="0.23"/>
    <n v="0.09"/>
    <n v="0.03"/>
    <n v="0.1"/>
    <n v="0.08"/>
    <n v="0.06"/>
    <n v="2502"/>
    <s v="03.11.–07.11."/>
    <s v="Forsa_x000a_"/>
    <d v="2014-10-30T00:00:00"/>
    <n v="0.41000000000000003"/>
    <n v="0.24214285714285713"/>
    <n v="9.4285714285714278E-2"/>
    <n v="2.8571428571428574E-2"/>
    <n v="9.1428571428571415E-2"/>
    <n v="7.571428571428572E-2"/>
    <n v="5.5714285714285709E-2"/>
    <n v="15203"/>
    <n v="1.0946051602814699"/>
    <n v="1.1299435028248588"/>
  </r>
  <r>
    <x v="627"/>
    <n v="0.41"/>
    <n v="0.22"/>
    <n v="0.1"/>
    <n v="0.03"/>
    <n v="0.09"/>
    <n v="0.08"/>
    <n v="7.0000000000000007E-2"/>
    <n v="2504"/>
    <s v="27.10.–31.10."/>
    <s v="Forsa_x000a_"/>
    <d v="2014-10-23T00:00:00"/>
    <n v="0.40857142857142864"/>
    <n v="0.24285714285714285"/>
    <n v="9.571428571428571E-2"/>
    <n v="2.4999999999999998E-2"/>
    <n v="8.9999999999999983E-2"/>
    <n v="7.4285714285714288E-2"/>
    <n v="5.9285714285714282E-2"/>
    <n v="14674"/>
    <n v="1.0971786833855799"/>
    <n v="1.1281224818694602"/>
  </r>
  <r>
    <x v="628"/>
    <n v="0.41"/>
    <n v="0.23"/>
    <n v="0.1"/>
    <n v="0.02"/>
    <n v="0.09"/>
    <n v="0.08"/>
    <n v="7.0000000000000007E-2"/>
    <n v="2504"/>
    <s v="20.10.–24.10."/>
    <s v="Forsa_x000a_"/>
    <d v="2014-10-16T00:00:00"/>
    <n v="0.40749999999999997"/>
    <n v="0.24562499999999998"/>
    <n v="9.5624999999999988E-2"/>
    <n v="2.4374999999999997E-2"/>
    <n v="8.9374999999999982E-2"/>
    <n v="7.4374999999999997E-2"/>
    <n v="5.9374999999999997E-2"/>
    <n v="15125"/>
    <n v="1.0958904109589043"/>
    <n v="1.1259676284306828"/>
  </r>
  <r>
    <x v="629"/>
    <n v="0.41"/>
    <n v="0.24"/>
    <n v="0.09"/>
    <n v="0.02"/>
    <n v="0.09"/>
    <n v="0.08"/>
    <n v="7.0000000000000007E-2"/>
    <n v="2504"/>
    <s v="13.10.–17.10."/>
    <s v="Forsa_x000a_"/>
    <d v="2014-10-09T00:00:00"/>
    <n v="0.40714285714285714"/>
    <n v="0.24214285714285716"/>
    <n v="9.6428571428571419E-2"/>
    <n v="2.4999999999999998E-2"/>
    <n v="8.7857142857142842E-2"/>
    <n v="7.9285714285714293E-2"/>
    <n v="0.06"/>
    <n v="14158"/>
    <n v="1.0954616588419406"/>
    <n v="1.1263073209975867"/>
  </r>
  <r>
    <x v="630"/>
    <n v="0.4"/>
    <n v="0.23"/>
    <n v="0.1"/>
    <n v="0.03"/>
    <n v="0.09"/>
    <n v="0.08"/>
    <n v="7.0000000000000007E-2"/>
    <n v="2505"/>
    <s v="06.10.–10.10."/>
    <s v="Forsa_x000a_"/>
    <d v="2014-10-02T00:00:00"/>
    <n v="0.40571428571428569"/>
    <n v="0.23714285714285713"/>
    <n v="9.9999999999999992E-2"/>
    <n v="2.2857142857142857E-2"/>
    <n v="8.8571428571428551E-2"/>
    <n v="8.4285714285714283E-2"/>
    <n v="6.142857142857143E-2"/>
    <n v="15160"/>
    <n v="1.0920436817472701"/>
    <n v="1.1200000000000003"/>
  </r>
  <r>
    <x v="631"/>
    <n v="0.41"/>
    <n v="0.23"/>
    <n v="0.1"/>
    <n v="0.02"/>
    <n v="0.09"/>
    <n v="0.08"/>
    <n v="7.0000000000000007E-2"/>
    <n v="2004"/>
    <s v="29.09.–02.10."/>
    <s v="Forsa_x000a_"/>
    <d v="2014-09-24T00:00:00"/>
    <n v="0.40111111111111108"/>
    <n v="0.24111111111111111"/>
    <n v="9.8888888888888873E-2"/>
    <n v="2.4444444444444446E-2"/>
    <n v="9.166666666666666E-2"/>
    <n v="8.388888888888886E-2"/>
    <n v="5.8888888888888893E-2"/>
    <n v="18614"/>
    <n v="1.0909090909090908"/>
    <n v="1.1207970112079702"/>
  </r>
  <r>
    <x v="632"/>
    <n v="0.42"/>
    <n v="0.23"/>
    <n v="0.09"/>
    <n v="0.02"/>
    <n v="0.08"/>
    <n v="0.09"/>
    <n v="7.0000000000000007E-2"/>
    <n v="2501"/>
    <s v="22.09.–26.09."/>
    <s v="Forsa_x000a_"/>
    <d v="2014-09-18T00:00:00"/>
    <n v="0.40142857142857141"/>
    <n v="0.24142857142857141"/>
    <n v="9.4285714285714292E-2"/>
    <n v="2.5714285714285717E-2"/>
    <n v="9.2142857142857124E-2"/>
    <n v="8.4999999999999992E-2"/>
    <n v="0.06"/>
    <n v="15145"/>
    <n v="1.0937500000000002"/>
    <n v="1.1254019292604502"/>
  </r>
  <r>
    <x v="633"/>
    <n v="0.42"/>
    <n v="0.22"/>
    <n v="0.08"/>
    <n v="0.02"/>
    <n v="0.09"/>
    <n v="0.1"/>
    <n v="7.0000000000000007E-2"/>
    <n v="2501"/>
    <s v="15.09.–19.09."/>
    <s v="Forsa_x000a_"/>
    <d v="2014-09-10T00:00:00"/>
    <n v="0.40687499999999999"/>
    <n v="0.24062499999999998"/>
    <n v="9.375E-2"/>
    <n v="3.125E-2"/>
    <n v="8.9999999999999983E-2"/>
    <n v="7.3125000000000023E-2"/>
    <n v="6.1874999999999999E-2"/>
    <n v="16160"/>
    <n v="1.10573600552868"/>
    <n v="1.1453113815318541"/>
  </r>
  <r>
    <x v="74"/>
    <n v="0.41"/>
    <n v="0.24"/>
    <n v="0.09"/>
    <n v="0.03"/>
    <n v="0.09"/>
    <n v="7.0000000000000007E-2"/>
    <n v="7.0000000000000007E-2"/>
    <n v="2503"/>
    <s v="08.09.–12.09."/>
    <s v="Forsa_x000a_"/>
    <d v="2014-09-04T00:00:00"/>
    <n v="0.40687499999999999"/>
    <n v="0.24312500000000001"/>
    <n v="9.6249999999999988E-2"/>
    <n v="3.2500000000000001E-2"/>
    <n v="9.2499999999999985E-2"/>
    <n v="6.6875000000000004E-2"/>
    <n v="5.9375000000000004E-2"/>
    <n v="15609"/>
    <n v="1.1042097998619738"/>
    <n v="1.1453113815318539"/>
  </r>
  <r>
    <x v="634"/>
    <n v="0.42"/>
    <n v="0.23"/>
    <n v="0.09"/>
    <n v="0.03"/>
    <n v="0.09"/>
    <n v="7.0000000000000007E-2"/>
    <n v="7.0000000000000007E-2"/>
    <n v="2502"/>
    <s v="01.09.–05.09."/>
    <s v="Forsa_x000a_"/>
    <d v="2014-08-28T00:00:00"/>
    <n v="0.41187499999999999"/>
    <n v="0.24374999999999999"/>
    <n v="9.6249999999999988E-2"/>
    <n v="3.0624999999999999E-2"/>
    <n v="9.4999999999999987E-2"/>
    <n v="5.8749999999999997E-2"/>
    <n v="6.1250000000000006E-2"/>
    <n v="16786"/>
    <n v="1.104209799861974"/>
    <n v="1.142857142857143"/>
  </r>
  <r>
    <x v="635"/>
    <n v="0.41"/>
    <n v="0.24"/>
    <n v="0.1"/>
    <n v="0.03"/>
    <n v="0.1"/>
    <n v="0.05"/>
    <n v="7.0000000000000007E-2"/>
    <n v="2504"/>
    <s v="25.08.–29.08."/>
    <s v="Forsa_x000a_"/>
    <d v="2014-08-21T00:00:00"/>
    <n v="0.41571428571428565"/>
    <n v="0.25"/>
    <n v="9.7142857142857128E-2"/>
    <n v="3.2142857142857147E-2"/>
    <n v="9.3571428571428555E-2"/>
    <n v="4.9999999999999996E-2"/>
    <n v="6.142857142857143E-2"/>
    <n v="15702"/>
    <n v="1.1032308904649331"/>
    <n v="1.1437908496732028"/>
  </r>
  <r>
    <x v="636"/>
    <n v="0.42"/>
    <n v="0.24"/>
    <n v="0.1"/>
    <n v="0.03"/>
    <n v="0.09"/>
    <n v="0.05"/>
    <n v="7.0000000000000007E-2"/>
    <n v="2504"/>
    <s v="18.08.–22.08."/>
    <s v="Forsa_x000a_"/>
    <d v="2014-08-14T00:00:00"/>
    <n v="0.41428571428571426"/>
    <n v="0.255"/>
    <n v="9.9999999999999992E-2"/>
    <n v="3.2857142857142856E-2"/>
    <n v="8.9285714285714274E-2"/>
    <n v="4.928571428571428E-2"/>
    <n v="5.9285714285714282E-2"/>
    <n v="14089"/>
    <n v="1.1647254575707155"/>
    <n v="1.2110726643598615"/>
  </r>
  <r>
    <x v="75"/>
    <n v="0.42"/>
    <n v="0.24"/>
    <n v="0.1"/>
    <n v="0.03"/>
    <n v="0.09"/>
    <n v="0.05"/>
    <n v="7.0000000000000007E-2"/>
    <n v="2502"/>
    <s v="11.08.–15.08."/>
    <s v="Forsa_x000a_"/>
    <d v="2014-08-07T00:00:00"/>
    <n v="0.41375000000000001"/>
    <n v="0.25812499999999999"/>
    <n v="9.812499999999999E-2"/>
    <n v="3.1875000000000001E-2"/>
    <n v="8.8749999999999982E-2"/>
    <n v="5.1249999999999997E-2"/>
    <n v="5.8124999999999996E-2"/>
    <n v="15183"/>
    <n v="1.0989010989010988"/>
    <n v="1.1387900355871885"/>
  </r>
  <r>
    <x v="637"/>
    <n v="0.42"/>
    <n v="0.24"/>
    <n v="0.1"/>
    <n v="0.04"/>
    <n v="0.09"/>
    <n v="0.05"/>
    <n v="0.06"/>
    <n v="2500"/>
    <s v="04.08.–08.08."/>
    <s v="Forsa_x000a_"/>
    <d v="2014-07-31T00:00:00"/>
    <n v="0.41714285714285715"/>
    <n v="0.25285714285714284"/>
    <n v="9.571428571428571E-2"/>
    <n v="3.2857142857142856E-2"/>
    <n v="9.0714285714285706E-2"/>
    <n v="4.9999999999999996E-2"/>
    <n v="5.785714285714285E-2"/>
    <n v="15284"/>
    <n v="1.1032308904649331"/>
    <n v="1.1447260834014716"/>
  </r>
  <r>
    <x v="638"/>
    <n v="0.43"/>
    <n v="0.24"/>
    <n v="0.09"/>
    <n v="0.04"/>
    <n v="0.09"/>
    <n v="0.05"/>
    <n v="0.06"/>
    <n v="2501"/>
    <s v="28.07.–01.08."/>
    <s v="Forsa_x000a_"/>
    <d v="2014-07-24T00:00:00"/>
    <n v="0.41666666666666669"/>
    <n v="0.24250000000000002"/>
    <n v="9.8333333333333328E-2"/>
    <n v="3.2500000000000001E-2"/>
    <n v="9.4166666666666662E-2"/>
    <n v="4.9166666666666664E-2"/>
    <n v="6.083333333333333E-2"/>
    <n v="13750"/>
    <n v="1.1741682974559686"/>
    <n v="1.2207527975584944"/>
  </r>
  <r>
    <x v="639"/>
    <n v="0.43"/>
    <n v="0.22"/>
    <n v="0.1"/>
    <n v="0.03"/>
    <n v="0.1"/>
    <n v="0.05"/>
    <n v="7.0000000000000007E-2"/>
    <n v="2501"/>
    <s v="21.07.–25.07."/>
    <s v="Forsa_x000a_"/>
    <d v="2014-07-17T00:00:00"/>
    <n v="0.41142857142857142"/>
    <n v="0.24214285714285716"/>
    <n v="0.10071428571428571"/>
    <n v="3.2857142857142856E-2"/>
    <n v="9.571428571428571E-2"/>
    <n v="0.05"/>
    <n v="6.2857142857142861E-2"/>
    <n v="15248"/>
    <n v="1.1111111111111109"/>
    <n v="1.1532125205930805"/>
  </r>
  <r>
    <x v="640"/>
    <n v="0.43"/>
    <n v="0.22"/>
    <n v="0.1"/>
    <n v="0.03"/>
    <n v="0.1"/>
    <n v="0.05"/>
    <n v="7.0000000000000007E-2"/>
    <n v="2505"/>
    <s v="14.07.–18.07."/>
    <s v="Forsa_x000a_"/>
    <d v="2014-07-10T00:00:00"/>
    <n v="0.40687499999999999"/>
    <n v="0.24374999999999999"/>
    <n v="0.105"/>
    <n v="3.3125000000000002E-2"/>
    <n v="9.1874999999999984E-2"/>
    <n v="5.3749999999999999E-2"/>
    <n v="6.1874999999999999E-2"/>
    <n v="14750"/>
    <n v="1.1095700416088767"/>
    <n v="1.1519078473722104"/>
  </r>
  <r>
    <x v="76"/>
    <n v="0.41"/>
    <n v="0.23"/>
    <n v="0.11"/>
    <n v="0.03"/>
    <n v="0.09"/>
    <n v="0.06"/>
    <n v="7.0000000000000007E-2"/>
    <n v="2503"/>
    <s v="07.07.–11.07."/>
    <s v="Forsa_x000a_"/>
    <d v="2014-07-03T00:00:00"/>
    <n v="0.40187499999999998"/>
    <n v="0.245"/>
    <n v="0.1075"/>
    <n v="3.3750000000000002E-2"/>
    <n v="8.9374999999999982E-2"/>
    <n v="5.6874999999999995E-2"/>
    <n v="6.0624999999999998E-2"/>
    <n v="14618"/>
    <n v="1.1103400416377516"/>
    <n v="1.1535688536409516"/>
  </r>
  <r>
    <x v="641"/>
    <n v="0.41"/>
    <n v="0.23"/>
    <n v="0.11"/>
    <n v="0.03"/>
    <n v="0.09"/>
    <n v="0.06"/>
    <n v="7.0000000000000007E-2"/>
    <n v="2014"/>
    <s v="30.06.–04.07."/>
    <s v="Forsa_x000a_"/>
    <d v="2014-06-26T00:00:00"/>
    <n v="0.40285714285714286"/>
    <n v="0.24428571428571427"/>
    <n v="0.10285714285714286"/>
    <n v="3.5000000000000003E-2"/>
    <n v="8.9999999999999983E-2"/>
    <n v="6.0714285714285714E-2"/>
    <n v="5.785714285714285E-2"/>
    <n v="14672"/>
    <n v="1.1102299762093577"/>
    <n v="1.1551155115511551"/>
  </r>
  <r>
    <x v="642"/>
    <n v="0.41"/>
    <n v="0.23"/>
    <n v="0.1"/>
    <n v="0.04"/>
    <n v="0.09"/>
    <n v="7.0000000000000007E-2"/>
    <n v="0.06"/>
    <n v="2502"/>
    <s v="23.06.–27.06."/>
    <s v="Forsa_x000a_"/>
    <d v="2014-06-19T00:00:00"/>
    <n v="0.40187499999999998"/>
    <n v="0.24374999999999999"/>
    <n v="0.10375"/>
    <n v="3.6875000000000005E-2"/>
    <n v="8.7499999999999981E-2"/>
    <n v="6.5000000000000002E-2"/>
    <n v="5.6249999999999994E-2"/>
    <n v="14202"/>
    <n v="1.1088011088011087"/>
    <n v="1.1560693641618498"/>
  </r>
  <r>
    <x v="643"/>
    <n v="0.41"/>
    <n v="0.23"/>
    <n v="0.1"/>
    <n v="0.04"/>
    <n v="0.09"/>
    <n v="7.0000000000000007E-2"/>
    <n v="0.06"/>
    <n v="2504"/>
    <s v="16.06.–20.06."/>
    <s v="Forsa_x000a_"/>
    <d v="2014-06-12T00:00:00"/>
    <n v="0.39625000000000005"/>
    <n v="0.245"/>
    <n v="0.10625"/>
    <n v="3.875E-2"/>
    <n v="8.9374999999999982E-2"/>
    <n v="6.3750000000000001E-2"/>
    <n v="5.6249999999999994E-2"/>
    <n v="13674"/>
    <n v="1.1103400416377516"/>
    <n v="1.1602610587382161"/>
  </r>
  <r>
    <x v="644"/>
    <n v="0.39"/>
    <n v="0.23"/>
    <n v="0.1"/>
    <n v="0.04"/>
    <n v="0.1"/>
    <n v="7.0000000000000007E-2"/>
    <n v="7.0000000000000007E-2"/>
    <n v="2001"/>
    <s v="10.06.–13.06."/>
    <s v="Forsa_x000a_"/>
    <d v="2014-06-04T00:00:00"/>
    <n v="0.388125"/>
    <n v="0.24312499999999998"/>
    <n v="0.10375"/>
    <n v="3.9375E-2"/>
    <n v="9.5624999999999988E-2"/>
    <n v="6.9375000000000006E-2"/>
    <n v="5.6249999999999994E-2"/>
    <n v="16647"/>
    <n v="1.1111111111111112"/>
    <n v="1.161946259985476"/>
  </r>
  <r>
    <x v="645"/>
    <n v="0.39"/>
    <n v="0.23"/>
    <n v="0.09"/>
    <n v="0.04"/>
    <n v="0.1"/>
    <n v="0.08"/>
    <n v="7.0000000000000007E-2"/>
    <n v="2501"/>
    <s v="02.06.–06.06."/>
    <s v="Forsa_x000a_"/>
    <d v="2014-05-29T00:00:00"/>
    <n v="0.38571428571428568"/>
    <n v="0.24642857142857141"/>
    <n v="0.10285714285714286"/>
    <n v="3.8571428571428576E-2"/>
    <n v="9.571428571428571E-2"/>
    <n v="6.9285714285714298E-2"/>
    <n v="5.4999999999999993E-2"/>
    <n v="14667"/>
    <n v="1.1111111111111112"/>
    <n v="1.1608623548922057"/>
  </r>
  <r>
    <x v="646"/>
    <n v="0.38"/>
    <n v="0.23"/>
    <n v="0.1"/>
    <n v="0.04"/>
    <n v="0.1"/>
    <n v="0.08"/>
    <n v="7.0000000000000007E-2"/>
    <n v="2002"/>
    <s v="26.05.–30.05."/>
    <s v="Forsa_x000a_"/>
    <d v="2014-05-22T00:00:00"/>
    <n v="0.38833333333333336"/>
    <n v="0.24833333333333332"/>
    <n v="0.10166666666666667"/>
    <n v="4.083333333333334E-2"/>
    <n v="9.6666666666666665E-2"/>
    <n v="6.3333333333333339E-2"/>
    <n v="5.3333333333333323E-2"/>
    <n v="13151"/>
    <n v="1.1131725417439702"/>
    <n v="1.1661807580174925"/>
  </r>
  <r>
    <x v="647"/>
    <n v="0.4"/>
    <n v="0.25"/>
    <n v="0.1"/>
    <n v="0.04"/>
    <n v="0.1"/>
    <n v="0.06"/>
    <n v="0.05"/>
    <n v="2503"/>
    <s v="19.05.–23.05."/>
    <s v="Forsa_x000a_"/>
    <d v="2014-05-14T00:00:00"/>
    <n v="0.39500000000000002"/>
    <n v="0.25"/>
    <n v="0.10166666666666666"/>
    <n v="4.3333333333333328E-2"/>
    <n v="9.4444444444444428E-2"/>
    <n v="5.8333333333333334E-2"/>
    <n v="5.2777777777777771E-2"/>
    <n v="18129"/>
    <n v="1.1117974058060531"/>
    <n v="1.1680726800778714"/>
  </r>
  <r>
    <x v="648"/>
    <n v="0.4"/>
    <n v="0.24"/>
    <n v="0.1"/>
    <n v="0.04"/>
    <n v="0.1"/>
    <n v="0.06"/>
    <n v="0.06"/>
    <n v="2501"/>
    <s v="12.05.–16.05."/>
    <s v="Forsa_x000a_"/>
    <d v="2014-05-08T00:00:00"/>
    <n v="0.39687499999999998"/>
    <n v="0.24812499999999998"/>
    <n v="0.104375"/>
    <n v="4.2499999999999996E-2"/>
    <n v="9.3749999999999986E-2"/>
    <n v="5.6249999999999994E-2"/>
    <n v="5.3124999999999999E-2"/>
    <n v="15644"/>
    <n v="1.1118832522585129"/>
    <n v="1.1670313639679066"/>
  </r>
  <r>
    <x v="78"/>
    <n v="0.4"/>
    <n v="0.24"/>
    <n v="0.1"/>
    <n v="0.04"/>
    <n v="0.1"/>
    <n v="0.06"/>
    <n v="0.06"/>
    <n v="2504"/>
    <s v="05.05.–09.05."/>
    <s v="Forsa_x000a_"/>
    <d v="2014-05-01T00:00:00"/>
    <n v="0.40214285714285719"/>
    <n v="0.24499999999999997"/>
    <n v="0.105"/>
    <n v="0.04"/>
    <n v="9.4285714285714278E-2"/>
    <n v="5.2857142857142859E-2"/>
    <n v="5.4999999999999993E-2"/>
    <n v="13129"/>
    <n v="1.1119936457505957"/>
    <n v="1.1637572734829593"/>
  </r>
  <r>
    <x v="649"/>
    <n v="0.41"/>
    <n v="0.23"/>
    <n v="0.1"/>
    <n v="0.04"/>
    <n v="0.1"/>
    <n v="0.05"/>
    <n v="7.0000000000000007E-2"/>
    <n v="2001"/>
    <s v="28.04.–02.05."/>
    <s v="Forsa_x000a_"/>
    <d v="2014-04-24T00:00:00"/>
    <n v="0.40812500000000002"/>
    <n v="0.245"/>
    <n v="0.10124999999999999"/>
    <n v="3.9375E-2"/>
    <n v="9.4999999999999987E-2"/>
    <n v="5.1874999999999998E-2"/>
    <n v="5.4374999999999993E-2"/>
    <n v="14848"/>
    <n v="1.1095700416088767"/>
    <n v="1.1602610587382163"/>
  </r>
  <r>
    <x v="650"/>
    <n v="0.41"/>
    <n v="0.24"/>
    <n v="0.1"/>
    <n v="0.04"/>
    <n v="0.09"/>
    <n v="0.06"/>
    <n v="0.06"/>
    <n v="2002"/>
    <s v="22.04.–25.04."/>
    <s v="Forsa_x000a_"/>
    <d v="2014-04-16T00:00:00"/>
    <n v="0.40812500000000002"/>
    <n v="0.24624999999999997"/>
    <n v="0.10187499999999999"/>
    <n v="4.1875000000000002E-2"/>
    <n v="9.2499999999999985E-2"/>
    <n v="5.3124999999999999E-2"/>
    <n v="5.1250000000000004E-2"/>
    <n v="14937"/>
    <n v="1.1088011088011089"/>
    <n v="1.1627906976744187"/>
  </r>
  <r>
    <x v="651"/>
    <n v="0.41"/>
    <n v="0.24"/>
    <n v="0.1"/>
    <n v="0.04"/>
    <n v="0.1"/>
    <n v="0.05"/>
    <n v="0.06"/>
    <n v="2002"/>
    <s v="14.04.–17.04."/>
    <s v="Forsa_x000a_"/>
    <d v="2014-04-10T00:00:00"/>
    <n v="0.40785714285714292"/>
    <n v="0.24214285714285713"/>
    <n v="0.10071428571428571"/>
    <n v="4.2857142857142858E-2"/>
    <n v="9.4285714285714278E-2"/>
    <n v="5.4999999999999993E-2"/>
    <n v="5.1428571428571428E-2"/>
    <n v="14883"/>
    <n v="1.1111111111111109"/>
    <n v="1.1666666666666665"/>
  </r>
  <r>
    <x v="652"/>
    <n v="0.41"/>
    <n v="0.23"/>
    <n v="0.1"/>
    <n v="0.04"/>
    <n v="0.1"/>
    <n v="0.06"/>
    <n v="0.06"/>
    <n v="2501"/>
    <s v="07.04.–11.04."/>
    <s v="Forsa_x000a_"/>
    <d v="2014-04-02T00:00:00"/>
    <n v="0.41312500000000008"/>
    <n v="0.23687499999999997"/>
    <n v="9.7499999999999989E-2"/>
    <n v="0.04"/>
    <n v="9.8749999999999991E-2"/>
    <n v="5.6874999999999995E-2"/>
    <n v="5.1875000000000004E-2"/>
    <n v="17773"/>
    <n v="1.107266435986159"/>
    <n v="1.1585807385952207"/>
  </r>
  <r>
    <x v="653"/>
    <n v="0.42"/>
    <n v="0.23"/>
    <n v="0.1"/>
    <n v="0.04"/>
    <n v="0.1"/>
    <n v="0.05"/>
    <n v="0.06"/>
    <n v="2502"/>
    <s v="31.03.–04.04."/>
    <s v="Forsa_x000a_"/>
    <d v="2014-03-27T00:00:00"/>
    <n v="0.41250000000000003"/>
    <n v="0.24312499999999998"/>
    <n v="0.10124999999999999"/>
    <n v="3.6250000000000004E-2"/>
    <n v="9.4999999999999987E-2"/>
    <n v="5.3749999999999999E-2"/>
    <n v="5.3124999999999999E-2"/>
    <n v="16332"/>
    <n v="1.104209799861974"/>
    <n v="1.1502516175413373"/>
  </r>
  <r>
    <x v="654"/>
    <n v="0.42"/>
    <n v="0.23"/>
    <n v="0.09"/>
    <n v="0.04"/>
    <n v="0.1"/>
    <n v="0.06"/>
    <n v="0.06"/>
    <n v="2501"/>
    <s v="24.03.–28.03."/>
    <s v="Forsa_x000a_"/>
    <d v="2014-03-20T00:00:00"/>
    <n v="0.41142857142857148"/>
    <n v="0.24357142857142858"/>
    <n v="0.10142857142857142"/>
    <n v="3.5714285714285712E-2"/>
    <n v="9.5714285714285724E-2"/>
    <n v="5.1428571428571428E-2"/>
    <n v="5.5E-2"/>
    <n v="15320"/>
    <n v="1.1067193675889329"/>
    <n v="1.1522633744855966"/>
  </r>
  <r>
    <x v="655"/>
    <n v="0.41"/>
    <n v="0.23"/>
    <n v="0.1"/>
    <n v="0.04"/>
    <n v="0.1"/>
    <n v="0.05"/>
    <n v="7.0000000000000007E-2"/>
    <n v="2502"/>
    <s v="17.03.–21.03."/>
    <s v="Forsa_x000a_"/>
    <d v="2014-03-13T00:00:00"/>
    <n v="0.41000000000000003"/>
    <n v="0.24214285714285713"/>
    <n v="9.9999999999999992E-2"/>
    <n v="0.04"/>
    <n v="9.857142857142856E-2"/>
    <n v="4.9999999999999996E-2"/>
    <n v="5.3571428571428562E-2"/>
    <n v="14734"/>
    <n v="1.1102299762093577"/>
    <n v="1.1618257261410789"/>
  </r>
  <r>
    <x v="80"/>
    <n v="0.42"/>
    <n v="0.23"/>
    <n v="0.09"/>
    <n v="0.04"/>
    <n v="0.1"/>
    <n v="0.05"/>
    <n v="7.0000000000000007E-2"/>
    <n v="2500"/>
    <s v="10.03.–14.03."/>
    <s v="Forsa_x000a_"/>
    <d v="2014-03-06T00:00:00"/>
    <n v="0.41374999999999995"/>
    <n v="0.24"/>
    <n v="9.9999999999999992E-2"/>
    <n v="0.04"/>
    <n v="9.5624999999999988E-2"/>
    <n v="4.9374999999999995E-2"/>
    <n v="5.6250000000000008E-2"/>
    <n v="15789"/>
    <n v="1.1773362766740252"/>
    <n v="1.2355212355212357"/>
  </r>
  <r>
    <x v="656"/>
    <n v="0.42"/>
    <n v="0.23"/>
    <n v="0.09"/>
    <n v="0.04"/>
    <n v="0.1"/>
    <n v="0.05"/>
    <n v="7.0000000000000007E-2"/>
    <n v="2503"/>
    <s v="03.03.–07.03."/>
    <s v="Forsa_x000a_"/>
    <d v="2014-02-27T00:00:00"/>
    <n v="0.41000000000000003"/>
    <n v="0.24"/>
    <n v="0.10124999999999999"/>
    <n v="3.875E-2"/>
    <n v="9.6249999999999988E-2"/>
    <n v="5.0624999999999996E-2"/>
    <n v="5.812500000000001E-2"/>
    <n v="16739"/>
    <n v="1.1134307585247043"/>
    <n v="1.1636363636363636"/>
  </r>
  <r>
    <x v="657"/>
    <n v="0.4"/>
    <n v="0.22"/>
    <n v="0.1"/>
    <n v="0.04"/>
    <n v="0.11"/>
    <n v="0.06"/>
    <n v="7.0000000000000007E-2"/>
    <n v="2500"/>
    <s v="24.02.–28.02."/>
    <s v="Forsa_x000a_"/>
    <d v="2014-02-20T00:00:00"/>
    <n v="0.40437500000000004"/>
    <n v="0.24312499999999998"/>
    <n v="0.10187499999999999"/>
    <n v="4.1249999999999995E-2"/>
    <n v="9.6874999999999989E-2"/>
    <n v="5.1874999999999998E-2"/>
    <n v="5.5000000000000007E-2"/>
    <n v="15355"/>
    <n v="1.1134307585247043"/>
    <n v="1.1670313639679066"/>
  </r>
  <r>
    <x v="658"/>
    <n v="0.41"/>
    <n v="0.22"/>
    <n v="0.1"/>
    <n v="0.05"/>
    <n v="0.1"/>
    <n v="0.05"/>
    <n v="7.0000000000000007E-2"/>
    <n v="2502"/>
    <s v="17.02.–21.02."/>
    <s v="Forsa_x000a_"/>
    <d v="2014-02-13T00:00:00"/>
    <n v="0.40642857142857142"/>
    <n v="0.24428571428571427"/>
    <n v="0.10214285714285713"/>
    <n v="4.1428571428571426E-2"/>
    <n v="9.7142857142857128E-2"/>
    <n v="5.0714285714285712E-2"/>
    <n v="5.0714285714285726E-2"/>
    <n v="13993"/>
    <n v="1.1102299762093579"/>
    <n v="1.1637572734829593"/>
  </r>
  <r>
    <x v="659"/>
    <n v="0.4"/>
    <n v="0.24"/>
    <n v="0.1"/>
    <n v="0.04"/>
    <n v="0.1"/>
    <n v="0.05"/>
    <n v="7.0000000000000007E-2"/>
    <n v="2502"/>
    <s v="10.02.–14.02."/>
    <s v="Forsa_x000a_"/>
    <d v="2014-02-06T00:00:00"/>
    <n v="0.41000000000000003"/>
    <n v="0.25"/>
    <n v="9.857142857142856E-2"/>
    <n v="0.04"/>
    <n v="9.6428571428571419E-2"/>
    <n v="4.7142857142857146E-2"/>
    <n v="5.1428571428571428E-2"/>
    <n v="15411"/>
    <n v="1.1695906432748537"/>
    <n v="1.2269938650306749"/>
  </r>
  <r>
    <x v="660"/>
    <n v="0.41"/>
    <n v="0.24"/>
    <n v="0.1"/>
    <n v="0.04"/>
    <n v="0.1"/>
    <n v="0.04"/>
    <n v="7.0000000000000007E-2"/>
    <n v="2502"/>
    <s v="03.02.–07.02."/>
    <s v="Forsa_x000a_"/>
    <d v="2014-01-30T00:00:00"/>
    <n v="0.41562500000000002"/>
    <n v="0.25375000000000003"/>
    <n v="9.4374999999999987E-2"/>
    <n v="0.04"/>
    <n v="9.1874999999999984E-2"/>
    <n v="4.3749999999999997E-2"/>
    <n v="5.5000000000000007E-2"/>
    <n v="16361"/>
    <n v="1.1687363038714389"/>
    <n v="1.2260536398467432"/>
  </r>
  <r>
    <x v="661"/>
    <n v="0.42"/>
    <n v="0.24"/>
    <n v="0.1"/>
    <n v="0.04"/>
    <n v="0.09"/>
    <n v="0.04"/>
    <n v="7.0000000000000007E-2"/>
    <n v="2501"/>
    <s v="27.01.–31.01."/>
    <s v="Forsa_x000a_"/>
    <d v="2014-01-23T00:00:00"/>
    <n v="0.41437499999999999"/>
    <n v="0.25312499999999999"/>
    <n v="9.6249999999999988E-2"/>
    <n v="4.3124999999999997E-2"/>
    <n v="8.8749999999999982E-2"/>
    <n v="4.2499999999999996E-2"/>
    <n v="5.5625000000000008E-2"/>
    <n v="15274"/>
    <n v="1.1730205278592376"/>
    <n v="1.2355212355212355"/>
  </r>
  <r>
    <x v="82"/>
    <n v="0.42"/>
    <n v="0.23"/>
    <n v="0.11"/>
    <n v="0.04"/>
    <n v="0.09"/>
    <n v="0.04"/>
    <n v="7.0000000000000007E-2"/>
    <n v="2503"/>
    <s v="20.01.–24.01."/>
    <s v="Forsa_x000a_"/>
    <d v="2014-01-16T00:00:00"/>
    <n v="0.41000000000000003"/>
    <n v="0.25214285714285711"/>
    <n v="9.571428571428571E-2"/>
    <n v="4.5714285714285714E-2"/>
    <n v="9.1428571428571415E-2"/>
    <n v="4.2857142857142858E-2"/>
    <n v="5.8571428571428566E-2"/>
    <n v="14257"/>
    <n v="1.1774600504625736"/>
    <n v="1.2444444444444445"/>
  </r>
  <r>
    <x v="662"/>
    <n v="0.41"/>
    <n v="0.23"/>
    <n v="0.1"/>
    <n v="0.05"/>
    <n v="0.1"/>
    <n v="0.04"/>
    <n v="7.0000000000000007E-2"/>
    <n v="2502"/>
    <s v="13.01.–17.01."/>
    <s v="Forsa_x000a_"/>
    <d v="2014-01-09T00:00:00"/>
    <n v="0.41000000000000009"/>
    <n v="0.25142857142857145"/>
    <n v="9.3571428571428555E-2"/>
    <n v="4.3571428571428573E-2"/>
    <n v="9.3571428571428569E-2"/>
    <n v="4.4285714285714282E-2"/>
    <n v="6.357142857142857E-2"/>
    <n v="14450"/>
    <n v="1.1784511784511784"/>
    <n v="1.2422360248447206"/>
  </r>
  <r>
    <x v="663"/>
    <n v="0.4"/>
    <n v="0.23"/>
    <n v="0.1"/>
    <n v="0.05"/>
    <n v="0.1"/>
    <n v="0.05"/>
    <n v="7.0000000000000007E-2"/>
    <n v="2503"/>
    <s v="06.01.–10.01."/>
    <s v="Forsa_x000a_"/>
    <d v="2014-01-02T00:00:00"/>
    <n v="0.41083333333333333"/>
    <n v="0.24833333333333332"/>
    <n v="9.4999999999999987E-2"/>
    <n v="4.3333333333333335E-2"/>
    <n v="9.4166666666666676E-2"/>
    <n v="4.6666666666666669E-2"/>
    <n v="6.1666666666666668E-2"/>
    <n v="10617"/>
    <n v="1.1787819253438114"/>
    <n v="1.2422360248447204"/>
  </r>
  <r>
    <x v="664"/>
    <n v="0.41"/>
    <n v="0.23"/>
    <n v="0.1"/>
    <n v="0.05"/>
    <n v="0.1"/>
    <n v="0.05"/>
    <n v="0.06"/>
    <n v="1003"/>
    <s v="02.01.–03.01."/>
    <s v="Forsa_x000a_"/>
    <d v="2013-12-26T00:00:00"/>
    <n v="0.41499999999999998"/>
    <n v="0.24"/>
    <n v="9.6666666666666679E-2"/>
    <n v="4.6666666666666669E-2"/>
    <n v="0.10000000000000002"/>
    <n v="4.6666666666666669E-2"/>
    <n v="5.5E-2"/>
    <n v="5578"/>
    <n v="1.1741682974559686"/>
    <n v="1.2422360248447204"/>
  </r>
  <r>
    <x v="665"/>
    <n v="0.42"/>
    <n v="0.24"/>
    <n v="0.1"/>
    <n v="0.05"/>
    <n v="0.1"/>
    <n v="0.04"/>
    <n v="0.05"/>
    <n v="2508"/>
    <s v="16.12.–20.12."/>
    <s v="Forsa_x000a_"/>
    <d v="2013-12-19T00:00:00"/>
    <n v="0.41624999999999995"/>
    <n v="0.25375000000000003"/>
    <n v="9.6250000000000002E-2"/>
    <n v="4.2500000000000003E-2"/>
    <n v="9.0000000000000011E-2"/>
    <n v="4.3750000000000004E-2"/>
    <n v="5.7500000000000002E-2"/>
    <n v="5854"/>
    <n v="1.1678832116788322"/>
    <n v="1.2288786482334872"/>
  </r>
  <r>
    <x v="666"/>
    <n v="0.42"/>
    <n v="0.24"/>
    <n v="0.09"/>
    <n v="0.04"/>
    <n v="0.1"/>
    <n v="0.05"/>
    <n v="0.06"/>
    <n v="2505"/>
    <s v="09.12.–13.12."/>
    <s v="Forsa_x000a_"/>
    <d v="2013-12-04T00:00:00"/>
    <n v="0.42249999999999999"/>
    <n v="0.24875"/>
    <n v="9.3749999999999986E-2"/>
    <n v="3.5000000000000003E-2"/>
    <n v="9.4374999999999987E-2"/>
    <n v="4.6874999999999993E-2"/>
    <n v="5.8749999999999997E-2"/>
    <n v="17421"/>
    <n v="1.1636363636363636"/>
    <n v="1.2130401819560273"/>
  </r>
  <r>
    <x v="667"/>
    <n v="0.43"/>
    <n v="0.24"/>
    <n v="0.09"/>
    <n v="0.03"/>
    <n v="0.1"/>
    <n v="0.05"/>
    <n v="0.06"/>
    <n v="2504"/>
    <s v="02.12.–06.12."/>
    <s v="Forsa_x000a_"/>
    <d v="2013-11-28T00:00:00"/>
    <n v="0.4221428571428571"/>
    <n v="0.24714285714285714"/>
    <n v="9.7142857142857128E-2"/>
    <n v="3.3571428571428572E-2"/>
    <n v="9.4285714285714278E-2"/>
    <n v="4.642857142857143E-2"/>
    <n v="5.9285714285714282E-2"/>
    <n v="15397"/>
    <n v="1.1618257261410789"/>
    <n v="1.2089810017271159"/>
  </r>
  <r>
    <x v="668"/>
    <n v="0.42"/>
    <n v="0.23"/>
    <n v="0.1"/>
    <n v="0.03"/>
    <n v="0.1"/>
    <n v="0.05"/>
    <n v="7.0000000000000007E-2"/>
    <n v="2507"/>
    <s v="25.11.–29.11."/>
    <s v="Forsa_x000a_"/>
    <d v="2013-11-21T00:00:00"/>
    <n v="0.41499999999999992"/>
    <n v="0.2475"/>
    <n v="9.9374999999999991E-2"/>
    <n v="3.4375000000000003E-2"/>
    <n v="9.3749999999999986E-2"/>
    <n v="4.6249999999999993E-2"/>
    <n v="6.142857142857143E-2"/>
    <n v="14794"/>
    <n v="1.1687363038714391"/>
    <n v="1.2176560121765605"/>
  </r>
  <r>
    <x v="84"/>
    <n v="0.42"/>
    <n v="0.23"/>
    <n v="0.09"/>
    <n v="0.03"/>
    <n v="0.1"/>
    <n v="0.05"/>
    <m/>
    <n v="2500"/>
    <s v="18.11.–22.11."/>
    <s v="Forsa_x000a_"/>
    <d v="2013-11-14T00:00:00"/>
    <n v="0.41187499999999999"/>
    <n v="0.24874999999999997"/>
    <n v="9.9374999999999991E-2"/>
    <n v="3.5000000000000003E-2"/>
    <n v="9.3749999999999986E-2"/>
    <n v="4.6874999999999993E-2"/>
    <n v="6.2142857142857146E-2"/>
    <n v="15164"/>
    <n v="1.171303074670571"/>
    <n v="1.2213740458015268"/>
  </r>
  <r>
    <x v="669"/>
    <n v="0.41"/>
    <n v="0.24"/>
    <n v="0.1"/>
    <n v="0.04"/>
    <n v="0.1"/>
    <n v="0.05"/>
    <n v="0.06"/>
    <n v="2501"/>
    <s v="11.11.–15.11."/>
    <s v="Forsa_x000a_"/>
    <d v="2013-11-07T00:00:00"/>
    <n v="0.41285714285714287"/>
    <n v="0.25"/>
    <n v="9.9999999999999992E-2"/>
    <n v="3.5714285714285712E-2"/>
    <n v="9.2857142857142846E-2"/>
    <n v="4.7142857142857146E-2"/>
    <n v="6.142857142857143E-2"/>
    <n v="15775"/>
    <n v="1.1686143572621035"/>
    <n v="1.2195121951219512"/>
  </r>
  <r>
    <x v="670"/>
    <n v="0.41"/>
    <n v="0.24"/>
    <n v="0.09"/>
    <n v="0.04"/>
    <n v="0.1"/>
    <n v="0.05"/>
    <n v="7.0000000000000007E-2"/>
    <n v="2501"/>
    <s v="04.11.–08.11."/>
    <s v="Forsa_x000a_"/>
    <d v="2013-10-31T00:00:00"/>
    <n v="0.41714285714285715"/>
    <n v="0.25285714285714284"/>
    <n v="9.7857142857142851E-2"/>
    <n v="3.3571428571428572E-2"/>
    <n v="9.0714285714285706E-2"/>
    <n v="4.642857142857143E-2"/>
    <n v="6.142857142857143E-2"/>
    <n v="15770"/>
    <n v="1.1647254575707155"/>
    <n v="1.2121212121212122"/>
  </r>
  <r>
    <x v="671"/>
    <n v="0.42"/>
    <n v="0.25"/>
    <n v="0.09"/>
    <n v="0.03"/>
    <n v="0.09"/>
    <n v="0.05"/>
    <n v="7.0000000000000007E-2"/>
    <n v="2500"/>
    <s v="28.10.–01.11."/>
    <s v="Forsa_x000a_"/>
    <d v="2013-10-24T00:00:00"/>
    <n v="0.41571428571428565"/>
    <n v="0.25642857142857139"/>
    <n v="9.4999999999999987E-2"/>
    <n v="3.4285714285714287E-2"/>
    <n v="8.9999999999999983E-2"/>
    <n v="4.7857142857142855E-2"/>
    <n v="6.0714285714285714E-2"/>
    <n v="16199"/>
    <n v="1.166666666666667"/>
    <n v="1.2152777777777779"/>
  </r>
  <r>
    <x v="672"/>
    <n v="0.42"/>
    <n v="0.24"/>
    <n v="0.09"/>
    <n v="0.04"/>
    <n v="0.09"/>
    <n v="0.05"/>
    <n v="7.0000000000000007E-2"/>
    <n v="2501"/>
    <s v="21.10.–25.10."/>
    <s v="Forsa_x000a_"/>
    <d v="2013-10-17T00:00:00"/>
    <n v="0.41749999999999998"/>
    <n v="0.25562499999999999"/>
    <n v="9.2499999999999999E-2"/>
    <n v="3.7500000000000006E-2"/>
    <n v="9.0624999999999983E-2"/>
    <n v="4.8749999999999995E-2"/>
    <n v="5.7499999999999996E-2"/>
    <n v="15796"/>
    <n v="1.1678832116788322"/>
    <n v="1.2213740458015268"/>
  </r>
  <r>
    <x v="85"/>
    <n v="0.43"/>
    <n v="0.25"/>
    <n v="0.08"/>
    <n v="0.04"/>
    <n v="0.09"/>
    <n v="0.05"/>
    <n v="0.06"/>
    <n v="2500"/>
    <s v="14.10.–18.10."/>
    <s v="Forsa_x000a_"/>
    <d v="2013-10-10T00:00:00"/>
    <n v="0.42444444444444446"/>
    <n v="0.25222222222222224"/>
    <n v="8.7777777777777774E-2"/>
    <n v="3.7222222222222219E-2"/>
    <n v="9.0555555555555556E-2"/>
    <n v="5.2222222222222218E-2"/>
    <n v="5.2222222222222218E-2"/>
    <n v="16816"/>
    <n v="1.1022657685241888"/>
    <n v="1.149425287356322"/>
  </r>
  <r>
    <x v="673"/>
    <n v="0.44"/>
    <n v="0.24"/>
    <n v="0.08"/>
    <n v="0.04"/>
    <n v="0.08"/>
    <n v="0.06"/>
    <n v="0.06"/>
    <n v="2501"/>
    <s v="07.10.–11.10."/>
    <s v="Forsa_x000a_"/>
    <d v="2013-10-03T00:00:00"/>
    <n v="0.42857142857142855"/>
    <n v="0.25"/>
    <n v="8.4285714285714283E-2"/>
    <n v="3.5714285714285712E-2"/>
    <n v="8.8571428571428565E-2"/>
    <n v="5.6428571428571425E-2"/>
    <n v="5.2142857142857144E-2"/>
    <n v="13714"/>
    <n v="1.1014948859166012"/>
    <n v="1.1466011466011465"/>
  </r>
  <r>
    <x v="674"/>
    <n v="0.45"/>
    <n v="0.24"/>
    <n v="0.08"/>
    <n v="0.03"/>
    <n v="0.08"/>
    <n v="0.06"/>
    <n v="0.06"/>
    <n v="2000"/>
    <s v="30.09.–04.10."/>
    <s v="Forsa_x000a_"/>
    <d v="2013-09-26T00:00:00"/>
    <n v="0.43"/>
    <n v="0.25"/>
    <n v="7.7500000000000013E-2"/>
    <n v="3.5000000000000003E-2"/>
    <n v="8.7499999999999994E-2"/>
    <n v="5.7499999999999996E-2"/>
    <n v="6.25E-2"/>
    <n v="7730"/>
    <n v="1.10803324099723"/>
    <n v="1.1527377521613833"/>
  </r>
  <r>
    <x v="675"/>
    <n v="0.42"/>
    <n v="0.25"/>
    <n v="0.08"/>
    <n v="0.04"/>
    <n v="0.09"/>
    <n v="0.05"/>
    <n v="7.0000000000000007E-2"/>
    <n v="2499"/>
    <s v="23.09.–27.09."/>
    <s v="Forsa_x000a_"/>
    <d v="2013-09-18T00:00:00"/>
    <n v="0.41"/>
    <n v="0.26333333333333336"/>
    <n v="7.6666666666666675E-2"/>
    <n v="4.3333333333333335E-2"/>
    <n v="9.0000000000000011E-2"/>
    <n v="5.3333333333333337E-2"/>
    <n v="5.3333333333333337E-2"/>
    <n v="6129"/>
    <n v="1.119402985074627"/>
    <n v="1.1764705882352942"/>
  </r>
  <r>
    <x v="676"/>
    <n v="0.37"/>
    <n v="0.17"/>
    <n v="0.19"/>
    <n v="0.05"/>
    <n v="7.0000000000000007E-2"/>
    <n v="0.1"/>
    <n v="0.05"/>
    <n v="1241"/>
    <s v="14.09.–16.09."/>
    <s v="Forschungsgruppe Wahlen"/>
    <d v="2020-09-04T00:00:00"/>
    <n v="0.359375"/>
    <n v="0.16375000000000001"/>
    <n v="0.18249999999999997"/>
    <n v="5.6874999999999995E-2"/>
    <n v="7.9375000000000001E-2"/>
    <n v="0.10187499999999999"/>
    <n v="5.6250000000000001E-2"/>
    <n v="14293"/>
    <n v="1.0596026490066224"/>
    <n v="1.1275546159267089"/>
  </r>
  <r>
    <x v="677"/>
    <n v="0.38"/>
    <n v="0.16"/>
    <n v="0.19"/>
    <n v="0.05"/>
    <n v="0.08"/>
    <n v="0.09"/>
    <n v="0.05"/>
    <n v="1303"/>
    <s v="25.08.–27.08."/>
    <s v="Forschungsgruppe Wahlen"/>
    <d v="2020-08-15T00:00:00"/>
    <n v="0.36449999999999994"/>
    <n v="0.16699999999999998"/>
    <n v="0.17599999999999996"/>
    <n v="5.800000000000001E-2"/>
    <n v="7.6999999999999985E-2"/>
    <n v="9.9999999999999992E-2"/>
    <n v="5.7499999999999996E-2"/>
    <n v="18402"/>
    <n v="1.061007957559682"/>
    <n v="1.1305822498586775"/>
  </r>
  <r>
    <x v="678"/>
    <n v="0.38"/>
    <n v="0.14000000000000001"/>
    <n v="0.21"/>
    <n v="0.05"/>
    <n v="0.08"/>
    <n v="0.09"/>
    <n v="0.05"/>
    <n v="1249"/>
    <s v="28.07.–30.07."/>
    <s v="Forschungsgruppe Wahlen"/>
    <d v="2020-07-18T00:00:00"/>
    <n v="0.375"/>
    <n v="0.14749999999999999"/>
    <n v="0.18299999999999997"/>
    <n v="5.9999999999999984E-2"/>
    <n v="7.5999999999999984E-2"/>
    <n v="9.8999999999999991E-2"/>
    <n v="5.9499999999999997E-2"/>
    <n v="17126"/>
    <n v="1.0632642211589582"/>
    <n v="1.1357183418512211"/>
  </r>
  <r>
    <x v="679"/>
    <n v="0.39"/>
    <n v="0.15"/>
    <n v="0.2"/>
    <n v="0.05"/>
    <n v="7.0000000000000007E-2"/>
    <n v="0.09"/>
    <n v="0.05"/>
    <n v="1226"/>
    <s v="07.07.–09.07."/>
    <s v="Forschungsgruppe Wahlen"/>
    <d v="2020-06-27T00:00:00"/>
    <n v="0.37312500000000004"/>
    <n v="0.1525"/>
    <n v="0.1825"/>
    <n v="5.8749999999999997E-2"/>
    <n v="7.7499999999999999E-2"/>
    <n v="0.10062499999999999"/>
    <n v="5.5E-2"/>
    <n v="14810"/>
    <n v="1.0582010582010584"/>
    <n v="1.1283497884344147"/>
  </r>
  <r>
    <x v="680"/>
    <n v="0.4"/>
    <n v="0.15"/>
    <n v="0.19"/>
    <n v="0.05"/>
    <n v="7.0000000000000007E-2"/>
    <n v="0.09"/>
    <n v="0.05"/>
    <n v="1227"/>
    <s v="23.06.–25.06."/>
    <s v="Forschungsgruppe Wahlen"/>
    <d v="2020-06-13T00:00:00"/>
    <n v="0.38409090909090915"/>
    <n v="0.14999999999999997"/>
    <n v="0.17909090909090908"/>
    <n v="5.7727272727272731E-2"/>
    <n v="7.7727272727272728E-2"/>
    <n v="9.4999999999999987E-2"/>
    <n v="5.6363636363636373E-2"/>
    <n v="19716"/>
    <n v="1.0597302504816954"/>
    <n v="1.1287839917906617"/>
  </r>
  <r>
    <x v="681"/>
    <n v="0.39"/>
    <n v="0.15"/>
    <n v="0.2"/>
    <n v="0.04"/>
    <n v="7.0000000000000007E-2"/>
    <n v="0.09"/>
    <n v="0.06"/>
    <n v="1270"/>
    <s v="08.06.–10.06."/>
    <s v="Forschungsgruppe Wahlen"/>
    <d v="2020-05-30T00:00:00"/>
    <n v="0.38937500000000003"/>
    <n v="0.15000000000000002"/>
    <n v="0.170625"/>
    <n v="0.06"/>
    <n v="7.8125E-2"/>
    <n v="8.9999999999999983E-2"/>
    <n v="6.1874999999999999E-2"/>
    <n v="14737"/>
    <n v="1.0659560293137909"/>
    <n v="1.1387900355871885"/>
  </r>
  <r>
    <x v="682"/>
    <n v="0.39"/>
    <n v="0.15"/>
    <n v="0.19"/>
    <n v="0.04"/>
    <n v="0.08"/>
    <n v="0.09"/>
    <n v="0.06"/>
    <n v="1377"/>
    <s v="26.05.–28.05."/>
    <s v="Forschungsgruppe Wahlen"/>
    <d v="2020-05-16T00:00:00"/>
    <n v="0.38222222222222224"/>
    <n v="0.15166666666666664"/>
    <n v="0.16777777777777775"/>
    <n v="5.6111111111111112E-2"/>
    <n v="7.9444444444444443E-2"/>
    <n v="9.7777777777777769E-2"/>
    <n v="6.5000000000000002E-2"/>
    <n v="16112"/>
    <n v="1.0695187165775402"/>
    <n v="1.1378002528445008"/>
  </r>
  <r>
    <x v="683"/>
    <n v="0.38"/>
    <n v="0.15"/>
    <n v="0.18"/>
    <n v="0.05"/>
    <n v="0.08"/>
    <n v="0.1"/>
    <n v="0.06"/>
    <n v="1282"/>
    <s v="12.05.–14.05."/>
    <s v="Forschungsgruppe Wahlen"/>
    <d v="2020-05-02T00:00:00"/>
    <n v="0.38111111111111107"/>
    <n v="0.15444444444444447"/>
    <n v="0.16166666666666665"/>
    <n v="5.7222222222222209E-2"/>
    <n v="7.7777777777777779E-2"/>
    <n v="0.10555555555555554"/>
    <n v="6.2222222222222227E-2"/>
    <n v="15397"/>
    <n v="1.066350710900474"/>
    <n v="1.1356466876971609"/>
  </r>
  <r>
    <x v="5"/>
    <n v="0.39"/>
    <n v="0.16"/>
    <n v="0.18"/>
    <n v="0.05"/>
    <n v="7.0000000000000007E-2"/>
    <n v="0.09"/>
    <n v="0.06"/>
    <n v="1323"/>
    <s v="20.04.–23.04."/>
    <s v="Forschungsgruppe Wahlen"/>
    <d v="2020-04-11T00:00:00"/>
    <n v="0.37888888888888889"/>
    <n v="0.16444444444444442"/>
    <n v="0.16777777777777775"/>
    <n v="5.8888888888888893E-2"/>
    <n v="7.6666666666666661E-2"/>
    <n v="9.6666666666666651E-2"/>
    <n v="5.6666666666666671E-2"/>
    <n v="15143"/>
    <n v="1.0600706713780921"/>
    <n v="1.1306532663316584"/>
  </r>
  <r>
    <x v="684"/>
    <n v="0.35"/>
    <n v="0.17"/>
    <n v="0.2"/>
    <n v="0.05"/>
    <n v="7.0000000000000007E-2"/>
    <n v="0.1"/>
    <n v="0.06"/>
    <n v="1175"/>
    <s v="06.04.–08.04."/>
    <s v="Forschungsgruppe Wahlen"/>
    <d v="2020-03-27T00:00:00"/>
    <n v="0.34699999999999998"/>
    <n v="0.16399999999999998"/>
    <n v="0.188"/>
    <n v="5.800000000000001E-2"/>
    <n v="7.9500000000000001E-2"/>
    <n v="0.10400000000000001"/>
    <n v="5.9499999999999997E-2"/>
    <n v="17772"/>
    <n v="1.063264221158958"/>
    <n v="1.1331444759206801"/>
  </r>
  <r>
    <x v="685"/>
    <n v="0.33"/>
    <n v="0.15"/>
    <n v="0.22"/>
    <n v="0.06"/>
    <n v="0.08"/>
    <n v="0.1"/>
    <n v="0.06"/>
    <n v="1473"/>
    <s v="23.03.–26.03."/>
    <s v="Forschungsgruppe Wahlen"/>
    <d v="2020-03-14T00:00:00"/>
    <n v="0.30499999999999999"/>
    <n v="0.15299999999999997"/>
    <n v="0.21200000000000002"/>
    <n v="6.5999999999999989E-2"/>
    <n v="8.5499999999999993E-2"/>
    <n v="0.1125"/>
    <n v="6.6000000000000017E-2"/>
    <n v="17372"/>
    <n v="1.0706638115631693"/>
    <n v="1.1520737327188941"/>
  </r>
  <r>
    <x v="686"/>
    <n v="0.26"/>
    <n v="0.16"/>
    <n v="0.23"/>
    <n v="0.06"/>
    <n v="0.08"/>
    <n v="0.14000000000000001"/>
    <n v="7.0000000000000007E-2"/>
    <n v="1276"/>
    <s v="03.03.–05.03."/>
    <s v="Forschungsgruppe Wahlen"/>
    <d v="2020-02-22T00:00:00"/>
    <n v="0.26555555555555554"/>
    <n v="0.15388888888888888"/>
    <n v="0.22444444444444445"/>
    <n v="6.2222222222222227E-2"/>
    <n v="9.7222222222222224E-2"/>
    <n v="0.12722222222222224"/>
    <n v="6.9444444444444448E-2"/>
    <n v="16439"/>
    <n v="1.0746268656716418"/>
    <n v="1.1516314779270633"/>
  </r>
  <r>
    <x v="687"/>
    <n v="0.27"/>
    <n v="0.14000000000000001"/>
    <n v="0.22"/>
    <n v="0.06"/>
    <n v="0.1"/>
    <n v="0.14000000000000001"/>
    <n v="7.0000000000000007E-2"/>
    <n v="1067"/>
    <s v="04.02.–06.02."/>
    <s v="Forschungsgruppe Wahlen"/>
    <d v="2020-01-25T00:00:00"/>
    <n v="0.2738888888888889"/>
    <n v="0.13555555555555557"/>
    <n v="0.22"/>
    <n v="8.3333333333333315E-2"/>
    <n v="8.9444444444444424E-2"/>
    <n v="0.13555555555555554"/>
    <n v="6.2222222222222227E-2"/>
    <n v="16536"/>
    <n v="1.066350710900474"/>
    <n v="1.1703511053315996"/>
  </r>
  <r>
    <x v="688"/>
    <n v="0.27"/>
    <n v="0.14000000000000001"/>
    <n v="0.23"/>
    <n v="7.0000000000000007E-2"/>
    <n v="0.09"/>
    <n v="0.14000000000000001"/>
    <n v="0.06"/>
    <n v="1282"/>
    <s v="13.01.–15.01."/>
    <s v="Forschungsgruppe Wahlen"/>
    <d v="2020-01-03T00:00:00"/>
    <n v="0.27571428571428575"/>
    <n v="0.13071428571428573"/>
    <n v="0.21785714285714289"/>
    <n v="8.7857142857142842E-2"/>
    <n v="8.4999999999999992E-2"/>
    <n v="0.14000000000000001"/>
    <n v="6.2857142857142861E-2"/>
    <n v="12213"/>
    <n v="1.0670731707317074"/>
    <n v="1.1774600504625736"/>
  </r>
  <r>
    <x v="689"/>
    <n v="0.27"/>
    <n v="0.13"/>
    <n v="0.23"/>
    <n v="0.08"/>
    <n v="0.09"/>
    <n v="0.14000000000000001"/>
    <n v="0.06"/>
    <n v="1366"/>
    <s v="10.12.–12.12."/>
    <s v="Forschungsgruppe Wahlen"/>
    <d v="2019-11-30T00:00:00"/>
    <n v="0.27150000000000002"/>
    <n v="0.13750000000000001"/>
    <n v="0.21400000000000002"/>
    <n v="8.4999999999999992E-2"/>
    <n v="8.3499999999999991E-2"/>
    <n v="0.14299999999999999"/>
    <n v="6.5500000000000003E-2"/>
    <n v="17815"/>
    <n v="1.0700909577314073"/>
    <n v="1.1771630370806356"/>
  </r>
  <r>
    <x v="690"/>
    <n v="0.27"/>
    <n v="0.13"/>
    <n v="0.23"/>
    <n v="7.0000000000000007E-2"/>
    <n v="0.1"/>
    <n v="0.14000000000000001"/>
    <n v="0.06"/>
    <n v="1340"/>
    <s v="26.11.–28.11."/>
    <s v="Forschungsgruppe Wahlen"/>
    <d v="2019-11-16T00:00:00"/>
    <n v="0.26777777777777778"/>
    <n v="0.14555555555555555"/>
    <n v="0.20833333333333331"/>
    <n v="8.1666666666666651E-2"/>
    <n v="9.4999999999999987E-2"/>
    <n v="0.13944444444444443"/>
    <n v="6.2222222222222227E-2"/>
    <n v="18902"/>
    <n v="1.0663507109004742"/>
    <n v="1.1680726800778718"/>
  </r>
  <r>
    <x v="691"/>
    <n v="0.27"/>
    <n v="0.14000000000000001"/>
    <n v="0.22"/>
    <n v="7.0000000000000007E-2"/>
    <n v="0.1"/>
    <n v="0.14000000000000001"/>
    <n v="0.06"/>
    <n v="1264"/>
    <s v="05.11.–07.11."/>
    <s v="Forschungsgruppe Wahlen"/>
    <d v="2019-10-26T00:00:00"/>
    <n v="0.27166666666666667"/>
    <n v="0.14000000000000001"/>
    <n v="0.20888888888888887"/>
    <n v="7.8333333333333338E-2"/>
    <n v="9.3333333333333324E-2"/>
    <n v="0.14277777777777778"/>
    <n v="6.5000000000000002E-2"/>
    <n v="16807"/>
    <n v="1.0695187165775402"/>
    <n v="1.1673151750972763"/>
  </r>
  <r>
    <x v="692"/>
    <n v="0.28999999999999998"/>
    <n v="0.14000000000000001"/>
    <n v="0.24"/>
    <n v="0.06"/>
    <n v="0.08"/>
    <n v="0.13"/>
    <n v="0.06"/>
    <n v="1226"/>
    <s v="15.10.–17.10."/>
    <s v="Forschungsgruppe Wahlen"/>
    <d v="2019-10-05T00:00:00"/>
    <n v="0.27863636363636374"/>
    <n v="0.14090909090909093"/>
    <n v="0.22272727272727269"/>
    <n v="7.4090909090909082E-2"/>
    <n v="7.8181818181818172E-2"/>
    <n v="0.1409090909090909"/>
    <n v="6.4545454545454559E-2"/>
    <n v="18513"/>
    <n v="1.0689990281827018"/>
    <n v="1.1609498680738786"/>
  </r>
  <r>
    <x v="693"/>
    <n v="0.27"/>
    <n v="0.13"/>
    <n v="0.27"/>
    <n v="0.06"/>
    <n v="7.0000000000000007E-2"/>
    <n v="0.14000000000000001"/>
    <n v="0.06"/>
    <n v="1325"/>
    <s v="24.09.–26.09."/>
    <s v="Forschungsgruppe Wahlen"/>
    <d v="2019-09-14T00:00:00"/>
    <n v="0.2738888888888889"/>
    <n v="0.14499999999999999"/>
    <n v="0.22499999999999998"/>
    <n v="7.6111111111111102E-2"/>
    <n v="7.4999999999999997E-2"/>
    <n v="0.14444444444444446"/>
    <n v="6.0555555555555557E-2"/>
    <n v="17229"/>
    <n v="1.0644589000591367"/>
    <n v="1.1583011583011584"/>
  </r>
  <r>
    <x v="694"/>
    <n v="0.28000000000000003"/>
    <n v="0.15"/>
    <n v="0.24"/>
    <n v="0.06"/>
    <n v="7.0000000000000007E-2"/>
    <n v="0.13"/>
    <n v="7.0000000000000007E-2"/>
    <n v="1270"/>
    <s v="02.09.–04.09."/>
    <s v="Forschungsgruppe Wahlen"/>
    <d v="2019-08-23T00:00:00"/>
    <n v="0.27"/>
    <n v="0.14437499999999998"/>
    <n v="0.23187499999999997"/>
    <n v="7.8125E-2"/>
    <n v="7.3749999999999996E-2"/>
    <n v="0.13875000000000001"/>
    <n v="6.3125000000000001E-2"/>
    <n v="14853"/>
    <n v="1.0673782521681121"/>
    <n v="1.1644832605531295"/>
  </r>
  <r>
    <x v="695"/>
    <n v="0.28000000000000003"/>
    <n v="0.13"/>
    <n v="0.25"/>
    <n v="7.0000000000000007E-2"/>
    <n v="7.0000000000000007E-2"/>
    <n v="0.13"/>
    <n v="7.0000000000000007E-2"/>
    <n v="1307"/>
    <s v="06.08.–08.08."/>
    <s v="Forschungsgruppe Wahlen"/>
    <d v="2019-07-27T00:00:00"/>
    <n v="0.26722222222222225"/>
    <n v="0.12777777777777777"/>
    <n v="0.24000000000000002"/>
    <n v="8.5555555555555551E-2"/>
    <n v="7.7777777777777779E-2"/>
    <n v="0.13722222222222222"/>
    <n v="6.4444444444444457E-2"/>
    <n v="16431"/>
    <n v="1.0688836104513064"/>
    <n v="1.1764705882352939"/>
  </r>
  <r>
    <x v="696"/>
    <n v="0.28000000000000003"/>
    <n v="0.13"/>
    <n v="0.25"/>
    <n v="0.08"/>
    <n v="0.08"/>
    <n v="0.12"/>
    <n v="0.06"/>
    <n v="1290"/>
    <s v="16.07.–18.07."/>
    <s v="Forschungsgruppe Wahlen"/>
    <d v="2019-07-06T00:00:00"/>
    <n v="0.26428571428571429"/>
    <n v="0.13357142857142859"/>
    <n v="0.24428571428571427"/>
    <n v="7.8571428571428584E-2"/>
    <n v="8.4999999999999992E-2"/>
    <n v="0.13142857142857142"/>
    <n v="6.2857142857142861E-2"/>
    <n v="15169"/>
    <n v="1.0670731707317074"/>
    <n v="1.1647254575707155"/>
  </r>
  <r>
    <x v="15"/>
    <n v="0.27"/>
    <n v="0.14000000000000001"/>
    <n v="0.26"/>
    <n v="7.0000000000000007E-2"/>
    <n v="7.0000000000000007E-2"/>
    <n v="0.13"/>
    <n v="0.06"/>
    <n v="1291"/>
    <s v="17.06.–19.06."/>
    <s v="Forschungsgruppe Wahlen"/>
    <d v="2019-06-08T00:00:00"/>
    <n v="0.25624999999999998"/>
    <n v="0.12375"/>
    <n v="0.263125"/>
    <n v="8.249999999999999E-2"/>
    <n v="7.8125E-2"/>
    <n v="0.1275"/>
    <n v="6.8750000000000006E-2"/>
    <n v="15480"/>
    <n v="1.0738255033557047"/>
    <n v="1.1782032400589104"/>
  </r>
  <r>
    <x v="697"/>
    <n v="0.27"/>
    <n v="0.13"/>
    <n v="0.26"/>
    <n v="7.0000000000000007E-2"/>
    <n v="7.0000000000000007E-2"/>
    <n v="0.13"/>
    <n v="7.0000000000000007E-2"/>
    <n v="1297"/>
    <s v="03.06.–05.06."/>
    <s v="Forschungsgruppe Wahlen"/>
    <d v="2019-05-24T00:00:00"/>
    <n v="0.270625"/>
    <n v="0.145625"/>
    <n v="0.2225"/>
    <n v="8.1875000000000003E-2"/>
    <n v="7.8750000000000001E-2"/>
    <n v="0.12812499999999999"/>
    <n v="7.2500000000000009E-2"/>
    <n v="13645"/>
    <n v="1.0781671159029649"/>
    <n v="1.1825572801182558"/>
  </r>
  <r>
    <x v="698"/>
    <n v="0.3"/>
    <n v="0.16"/>
    <n v="0.2"/>
    <n v="7.0000000000000007E-2"/>
    <n v="0.08"/>
    <n v="0.14000000000000001"/>
    <n v="0.05"/>
    <n v="1357"/>
    <s v="07.05.–09.05."/>
    <s v="Forschungsgruppe Wahlen"/>
    <d v="2019-04-27T00:00:00"/>
    <n v="0.28450000000000009"/>
    <n v="0.16699999999999998"/>
    <n v="0.19199999999999998"/>
    <n v="8.4999999999999992E-2"/>
    <n v="8.9499999999999996E-2"/>
    <n v="0.13199999999999998"/>
    <n v="4.9999999999999996E-2"/>
    <n v="16951"/>
    <n v="1.0526315789473684"/>
    <n v="1.1560693641618496"/>
  </r>
  <r>
    <x v="699"/>
    <n v="0.28000000000000003"/>
    <n v="0.17"/>
    <n v="0.2"/>
    <n v="0.08"/>
    <n v="0.09"/>
    <n v="0.13"/>
    <n v="0.05"/>
    <n v="1282"/>
    <s v="09.04.–11.04."/>
    <s v="Forschungsgruppe Wahlen"/>
    <d v="2019-03-30T00:00:00"/>
    <n v="0.29277777777777775"/>
    <n v="0.16222222222222224"/>
    <n v="0.18833333333333332"/>
    <n v="9.3333333333333324E-2"/>
    <n v="8.5555555555555551E-2"/>
    <n v="0.12722222222222224"/>
    <n v="5.0555555555555548E-2"/>
    <n v="19529"/>
    <n v="1.0532475131655938"/>
    <n v="1.1680726800778716"/>
  </r>
  <r>
    <x v="700"/>
    <n v="0.3"/>
    <n v="0.15"/>
    <n v="0.19"/>
    <n v="0.09"/>
    <n v="0.09"/>
    <n v="0.13"/>
    <n v="0.05"/>
    <n v="1325"/>
    <s v="25.03.–27.03."/>
    <s v="Forschungsgruppe Wahlen"/>
    <d v="2019-03-15T00:00:00"/>
    <n v="0.30272727272727273"/>
    <n v="0.16409090909090909"/>
    <n v="0.18272727272727271"/>
    <n v="8.7727272727272709E-2"/>
    <n v="8.4090909090909077E-2"/>
    <n v="0.12636363636363637"/>
    <n v="5.2272727272727276E-2"/>
    <n v="18957"/>
    <n v="1.0551558752997601"/>
    <n v="1.1627906976744184"/>
  </r>
  <r>
    <x v="701"/>
    <n v="0.31"/>
    <n v="0.16"/>
    <n v="0.19"/>
    <n v="0.08"/>
    <n v="0.08"/>
    <n v="0.12"/>
    <n v="0.06"/>
    <n v="1290"/>
    <s v="12.03.–14.03."/>
    <s v="Forschungsgruppe Wahlen"/>
    <d v="2019-03-02T00:00:00"/>
    <n v="0.30062500000000003"/>
    <n v="0.16375000000000001"/>
    <n v="0.17749999999999999"/>
    <n v="8.7499999999999994E-2"/>
    <n v="8.8749999999999996E-2"/>
    <n v="0.13125000000000001"/>
    <n v="5.0624999999999996E-2"/>
    <n v="17132"/>
    <n v="1.0533245556287032"/>
    <n v="1.1602610587382163"/>
  </r>
  <r>
    <x v="702"/>
    <n v="0.31"/>
    <n v="0.15"/>
    <n v="0.2"/>
    <n v="7.0000000000000007E-2"/>
    <n v="0.09"/>
    <n v="0.13"/>
    <n v="0.05"/>
    <n v="1266"/>
    <s v="19.02.–21.02."/>
    <s v="Forschungsgruppe Wahlen"/>
    <d v="2019-02-09T00:00:00"/>
    <n v="0.29949999999999999"/>
    <n v="0.16949999999999998"/>
    <n v="0.18099999999999999"/>
    <n v="8.6499999999999994E-2"/>
    <n v="8.5999999999999993E-2"/>
    <n v="0.12950000000000003"/>
    <n v="4.8000000000000001E-2"/>
    <n v="17909"/>
    <n v="1.0504201680672269"/>
    <n v="1.1554015020219528"/>
  </r>
  <r>
    <x v="703"/>
    <n v="0.3"/>
    <n v="0.16"/>
    <n v="0.2"/>
    <n v="0.08"/>
    <n v="0.09"/>
    <n v="0.12"/>
    <n v="0.05"/>
    <n v="1350"/>
    <s v="05.02.–07.02."/>
    <s v="Forschungsgruppe Wahlen"/>
    <d v="2019-01-26T00:00:00"/>
    <n v="0.30499999999999999"/>
    <n v="0.15187499999999998"/>
    <n v="0.18812499999999999"/>
    <n v="8.8124999999999995E-2"/>
    <n v="9.0624999999999983E-2"/>
    <n v="0.13250000000000001"/>
    <n v="4.374999999999999E-2"/>
    <n v="15471"/>
    <n v="1.0457516339869282"/>
    <n v="1.1519078473722102"/>
  </r>
  <r>
    <x v="704"/>
    <n v="0.31"/>
    <n v="0.14000000000000001"/>
    <n v="0.2"/>
    <n v="0.08"/>
    <n v="0.09"/>
    <n v="0.13"/>
    <n v="0.05"/>
    <n v="1285"/>
    <s v="22.01.–24.01."/>
    <s v="Forschungsgruppe Wahlen"/>
    <d v="2019-01-12T00:00:00"/>
    <n v="0.30649999999999999"/>
    <n v="0.14749999999999999"/>
    <n v="0.18849999999999997"/>
    <n v="8.8499999999999981E-2"/>
    <n v="8.8499999999999995E-2"/>
    <n v="0.13350000000000001"/>
    <n v="4.6999999999999993E-2"/>
    <n v="17079"/>
    <n v="1.0493179433368309"/>
    <n v="1.156737998843262"/>
  </r>
  <r>
    <x v="705"/>
    <n v="0.28999999999999998"/>
    <n v="0.14000000000000001"/>
    <n v="0.21"/>
    <n v="0.08"/>
    <n v="0.09"/>
    <n v="0.14000000000000001"/>
    <n v="0.05"/>
    <n v="1267"/>
    <s v="08.01.–10.01."/>
    <s v="Forschungsgruppe Wahlen"/>
    <d v="2018-12-29T00:00:00"/>
    <n v="0.29799999999999999"/>
    <n v="0.14800000000000002"/>
    <n v="0.19000000000000003"/>
    <n v="0.09"/>
    <n v="9.4E-2"/>
    <n v="0.13800000000000001"/>
    <n v="4.2000000000000003E-2"/>
    <n v="7357"/>
    <n v="1.0438413361169103"/>
    <n v="1.1520737327188941"/>
  </r>
  <r>
    <x v="706"/>
    <n v="0.3"/>
    <n v="0.15"/>
    <n v="0.19"/>
    <n v="7.0000000000000007E-2"/>
    <n v="0.09"/>
    <n v="0.15"/>
    <n v="0.05"/>
    <n v="1268"/>
    <s v="11.12.–13.12."/>
    <s v="Forschungsgruppe Wahlen"/>
    <d v="2018-12-01T00:00:00"/>
    <n v="0.29318181818181821"/>
    <n v="0.1440909090909091"/>
    <n v="0.19454545454545452"/>
    <n v="8.5909090909090893E-2"/>
    <n v="8.8181818181818167E-2"/>
    <n v="0.14272727272727273"/>
    <n v="5.1363636363636368E-2"/>
    <n v="18956"/>
    <n v="1.0541447053186392"/>
    <n v="1.1591148577449948"/>
  </r>
  <r>
    <x v="707"/>
    <n v="0.27"/>
    <n v="0.14000000000000001"/>
    <n v="0.22"/>
    <n v="0.08"/>
    <n v="0.09"/>
    <n v="0.16"/>
    <n v="0.04"/>
    <n v="1336"/>
    <s v="20.11.–22.11."/>
    <s v="Forschungsgruppe Wahlen"/>
    <d v="2018-11-10T00:00:00"/>
    <n v="0.26250000000000001"/>
    <n v="0.143125"/>
    <n v="0.2175"/>
    <n v="8.5624999999999993E-2"/>
    <n v="9.2499999999999985E-2"/>
    <n v="0.14625000000000002"/>
    <n v="5.2499999999999991E-2"/>
    <n v="15471"/>
    <n v="1.0554089709762533"/>
    <n v="1.1602610587382161"/>
  </r>
  <r>
    <x v="708"/>
    <n v="0.27"/>
    <n v="0.14000000000000001"/>
    <n v="0.22"/>
    <n v="0.09"/>
    <n v="0.09"/>
    <n v="0.14000000000000001"/>
    <n v="0.05"/>
    <n v="1200"/>
    <s v="06.11.–08.11."/>
    <s v="Forschungsgruppe Wahlen"/>
    <d v="2018-10-27T00:00:00"/>
    <n v="0.25437500000000002"/>
    <n v="0.13937500000000003"/>
    <n v="0.21"/>
    <n v="9.4374999999999987E-2"/>
    <n v="9.9999999999999992E-2"/>
    <n v="0.15125"/>
    <n v="5.0624999999999996E-2"/>
    <n v="16708"/>
    <n v="1.0533245556287032"/>
    <n v="1.1695906432748537"/>
  </r>
  <r>
    <x v="709"/>
    <n v="0.27"/>
    <n v="0.14000000000000001"/>
    <n v="0.2"/>
    <n v="0.08"/>
    <n v="0.1"/>
    <n v="0.16"/>
    <n v="0.05"/>
    <n v="1117"/>
    <s v="16.10.–18.10."/>
    <s v="Forschungsgruppe Wahlen"/>
    <d v="2018-10-06T00:00:00"/>
    <n v="0.26863636363636362"/>
    <n v="0.15818181818181817"/>
    <n v="0.17181818181818176"/>
    <n v="9.3636363636363615E-2"/>
    <n v="9.9545454545454548E-2"/>
    <n v="0.15999999999999998"/>
    <n v="4.8181818181818187E-2"/>
    <n v="17966"/>
    <n v="1.0506208213944606"/>
    <n v="1.1652542372881358"/>
  </r>
  <r>
    <x v="710"/>
    <n v="0.28000000000000003"/>
    <n v="0.17"/>
    <n v="0.17"/>
    <n v="0.08"/>
    <n v="0.1"/>
    <n v="0.16"/>
    <n v="0.04"/>
    <n v="1260"/>
    <s v="25.09.–27.09."/>
    <s v="Forschungsgruppe Wahlen"/>
    <d v="2018-09-15T00:00:00"/>
    <n v="0.28375000000000006"/>
    <n v="0.17166666666666663"/>
    <n v="0.14541666666666667"/>
    <n v="8.9583333333333334E-2"/>
    <n v="0.10333333333333333"/>
    <n v="0.16416666666666666"/>
    <n v="4.2083333333333334E-2"/>
    <n v="20562"/>
    <n v="1.0439321444106133"/>
    <n v="1.1516314779270633"/>
  </r>
  <r>
    <x v="711"/>
    <n v="0.3"/>
    <n v="0.2"/>
    <n v="0.16"/>
    <n v="7.0000000000000007E-2"/>
    <n v="0.08"/>
    <n v="0.15"/>
    <n v="0.04"/>
    <n v="1339"/>
    <s v="11.09.–13.09."/>
    <s v="Forschungsgruppe Wahlen"/>
    <d v="2018-09-01T00:00:00"/>
    <n v="0.29388888888888892"/>
    <n v="0.17444444444444443"/>
    <n v="0.14444444444444449"/>
    <n v="8.6111111111111097E-2"/>
    <n v="9.3888888888888883E-2"/>
    <n v="0.15722222222222224"/>
    <n v="0.05"/>
    <n v="17827"/>
    <n v="1.0526315789473681"/>
    <n v="1.1575562700964628"/>
  </r>
  <r>
    <x v="712"/>
    <n v="0.31"/>
    <n v="0.18"/>
    <n v="0.14000000000000001"/>
    <n v="0.08"/>
    <n v="0.08"/>
    <n v="0.17"/>
    <n v="0.04"/>
    <n v="1216"/>
    <s v="28.08.–30.08."/>
    <s v="Forschungsgruppe Wahlen"/>
    <d v="2018-08-18T00:00:00"/>
    <n v="0.29333333333333339"/>
    <n v="0.17444444444444443"/>
    <n v="0.14222222222222225"/>
    <n v="8.8888888888888878E-2"/>
    <n v="9.8333333333333328E-2"/>
    <n v="0.15611111111111112"/>
    <n v="4.6666666666666662E-2"/>
    <n v="18847"/>
    <n v="1.048951048951049"/>
    <n v="1.1568123393316194"/>
  </r>
  <r>
    <x v="713"/>
    <n v="0.31"/>
    <n v="0.18"/>
    <n v="0.15"/>
    <n v="0.08"/>
    <n v="0.09"/>
    <n v="0.16"/>
    <n v="0.03"/>
    <n v="1294"/>
    <s v="07.08.–09.08."/>
    <s v="Forschungsgruppe Wahlen"/>
    <d v="2018-07-28T00:00:00"/>
    <n v="0.30111111111111111"/>
    <n v="0.17777777777777773"/>
    <n v="0.13611111111111113"/>
    <n v="8.7222222222222229E-2"/>
    <n v="9.6111111111111092E-2"/>
    <n v="0.15722222222222224"/>
    <n v="4.4444444444444439E-2"/>
    <n v="17469"/>
    <n v="1.0465116279069766"/>
    <n v="1.1516314779270633"/>
  </r>
  <r>
    <x v="714"/>
    <n v="0.31"/>
    <n v="0.18"/>
    <n v="0.14000000000000001"/>
    <n v="7.0000000000000007E-2"/>
    <n v="0.11"/>
    <n v="0.15"/>
    <n v="0.04"/>
    <n v="1340"/>
    <s v="09.07.–12.07."/>
    <s v="Forschungsgruppe Wahlen"/>
    <d v="2018-06-30T00:00:00"/>
    <n v="0.30222222222222223"/>
    <n v="0.17666666666666664"/>
    <n v="0.12555555555555553"/>
    <n v="8.9444444444444438E-2"/>
    <n v="9.8888888888888873E-2"/>
    <n v="0.16000000000000003"/>
    <n v="4.7222222222222214E-2"/>
    <n v="16859"/>
    <n v="1.0495626822157436"/>
    <n v="1.1583011583011584"/>
  </r>
  <r>
    <x v="715"/>
    <n v="0.32"/>
    <n v="0.18"/>
    <n v="0.14000000000000001"/>
    <n v="0.09"/>
    <n v="0.1"/>
    <n v="0.14000000000000001"/>
    <n v="0.03"/>
    <n v="1290"/>
    <s v="25.06.–28.06."/>
    <s v="Forschungsgruppe Wahlen"/>
    <d v="2018-06-16T00:00:00"/>
    <n v="0.31181818181818177"/>
    <n v="0.18227272727272725"/>
    <n v="0.12181818181818184"/>
    <n v="8.9545454545454525E-2"/>
    <n v="0.10045454545454545"/>
    <n v="0.14818181818181819"/>
    <n v="4.5909090909090906E-2"/>
    <n v="18866"/>
    <n v="1.0481181515007147"/>
    <n v="1.1566771819137751"/>
  </r>
  <r>
    <x v="716"/>
    <n v="0.33"/>
    <n v="0.2"/>
    <n v="0.13"/>
    <n v="0.08"/>
    <n v="0.1"/>
    <n v="0.13"/>
    <n v="0.03"/>
    <n v="1284"/>
    <s v="05.06.–07.06."/>
    <s v="Forschungsgruppe Wahlen"/>
    <d v="2018-05-26T00:00:00"/>
    <n v="0.32750000000000001"/>
    <n v="0.17749999999999996"/>
    <n v="0.121875"/>
    <n v="0.08"/>
    <n v="0.108125"/>
    <n v="0.144375"/>
    <n v="4.0624999999999994E-2"/>
    <n v="14820"/>
    <n v="1.0423452768729642"/>
    <n v="1.1371712864250176"/>
  </r>
  <r>
    <x v="717"/>
    <n v="0.34"/>
    <n v="0.2"/>
    <n v="0.12"/>
    <n v="0.08"/>
    <n v="0.09"/>
    <n v="0.14000000000000001"/>
    <n v="0.03"/>
    <n v="1200"/>
    <s v="15.05.–17.05."/>
    <s v="Forschungsgruppe Wahlen"/>
    <d v="2018-05-05T00:00:00"/>
    <n v="0.33363636363636368"/>
    <n v="0.17636363636363633"/>
    <n v="0.11999999999999998"/>
    <n v="8.4090909090909077E-2"/>
    <n v="9.9545454545454548E-2"/>
    <n v="0.13954545454545456"/>
    <n v="4.6818181818181821E-2"/>
    <n v="17138"/>
    <n v="1.0491177873152122"/>
    <n v="1.1506276150627615"/>
  </r>
  <r>
    <x v="718"/>
    <n v="0.34"/>
    <n v="0.2"/>
    <n v="0.13"/>
    <n v="7.0000000000000007E-2"/>
    <n v="0.1"/>
    <n v="0.13"/>
    <n v="0.03"/>
    <n v="1285"/>
    <s v="24.04.–26.04."/>
    <s v="Forschungsgruppe Wahlen"/>
    <d v="2018-04-14T00:00:00"/>
    <n v="0.32909090909090905"/>
    <n v="0.1836363636363636"/>
    <n v="0.11954545454545454"/>
    <n v="9.045454545454544E-2"/>
    <n v="0.10318181818181818"/>
    <n v="0.1359090909090909"/>
    <n v="3.8181818181818178E-2"/>
    <n v="19558"/>
    <n v="1.0396975425330814"/>
    <n v="1.1476264997391761"/>
  </r>
  <r>
    <x v="719"/>
    <n v="0.33"/>
    <n v="0.19"/>
    <n v="0.14000000000000001"/>
    <n v="0.08"/>
    <n v="0.09"/>
    <n v="0.13"/>
    <n v="0.04"/>
    <n v="1159"/>
    <s v="10.04.–12.04."/>
    <s v="Forschungsgruppe Wahlen"/>
    <d v="2018-03-31T00:00:00"/>
    <n v="0.328125"/>
    <n v="0.18187499999999998"/>
    <n v="0.11812499999999999"/>
    <n v="8.7499999999999994E-2"/>
    <n v="0.10625"/>
    <n v="0.135625"/>
    <n v="4.250000000000001E-2"/>
    <n v="13188"/>
    <n v="1.0443864229765012"/>
    <n v="1.1494252873563218"/>
  </r>
  <r>
    <x v="720"/>
    <n v="0.32"/>
    <n v="0.19"/>
    <n v="0.12"/>
    <n v="0.09"/>
    <n v="0.11"/>
    <n v="0.13"/>
    <n v="0.04"/>
    <n v="1214"/>
    <s v="13.03.–15.03."/>
    <s v="Forschungsgruppe Wahlen"/>
    <d v="2018-03-03T00:00:00"/>
    <n v="0.33249999999999996"/>
    <n v="0.17687499999999998"/>
    <n v="0.12"/>
    <n v="9.0624999999999983E-2"/>
    <n v="0.105"/>
    <n v="0.13625000000000001"/>
    <n v="3.8750000000000007E-2"/>
    <n v="14572"/>
    <n v="1.0403120936280885"/>
    <n v="1.1486001435750182"/>
  </r>
  <r>
    <x v="31"/>
    <n v="0.33"/>
    <n v="0.17"/>
    <n v="0.12"/>
    <n v="0.08"/>
    <n v="0.11"/>
    <n v="0.14000000000000001"/>
    <n v="0.05"/>
    <n v="1360"/>
    <s v="20.02.–22.02."/>
    <s v="Forschungsgruppe Wahlen"/>
    <d v="2018-02-10T00:00:00"/>
    <n v="0.32722222222222219"/>
    <n v="0.17166666666666666"/>
    <n v="0.12222222222222223"/>
    <n v="9.2777777777777778E-2"/>
    <n v="0.10333333333333333"/>
    <n v="0.14000000000000001"/>
    <n v="4.2777777777777776E-2"/>
    <n v="14537"/>
    <n v="1.0446894950667442"/>
    <n v="1.1568123393316196"/>
  </r>
  <r>
    <x v="721"/>
    <n v="0.31"/>
    <n v="0.19"/>
    <n v="0.14000000000000001"/>
    <n v="7.0000000000000007E-2"/>
    <n v="0.11"/>
    <n v="0.14000000000000001"/>
    <n v="0.04"/>
    <n v="1302"/>
    <s v="30.01.–01.02."/>
    <s v="Forschungsgruppe Wahlen"/>
    <d v="2018-01-20T00:00:00"/>
    <n v="0.33250000000000002"/>
    <n v="0.18791666666666665"/>
    <n v="0.11208333333333335"/>
    <n v="8.7500000000000008E-2"/>
    <n v="0.10375000000000001"/>
    <n v="0.13000000000000003"/>
    <n v="4.6250000000000006E-2"/>
    <n v="19096"/>
    <n v="1.0484927916120577"/>
    <n v="1.1544011544011545"/>
  </r>
  <r>
    <x v="722"/>
    <n v="0.33"/>
    <n v="0.2"/>
    <n v="0.12"/>
    <n v="0.08"/>
    <n v="0.1"/>
    <n v="0.12"/>
    <n v="0.05"/>
    <n v="1332"/>
    <s v="16.01.–18.01."/>
    <s v="Forschungsgruppe Wahlen"/>
    <d v="2018-01-06T00:00:00"/>
    <n v="0.33"/>
    <n v="0.19625000000000001"/>
    <n v="0.11374999999999999"/>
    <n v="8.8124999999999981E-2"/>
    <n v="9.812499999999999E-2"/>
    <n v="0.121875"/>
    <n v="5.1874999999999998E-2"/>
    <n v="14707"/>
    <n v="1.054713249835201"/>
    <n v="1.1627906976744187"/>
  </r>
  <r>
    <x v="723"/>
    <n v="0.32"/>
    <n v="0.23"/>
    <n v="0.12"/>
    <n v="0.08"/>
    <n v="0.09"/>
    <n v="0.12"/>
    <n v="0.04"/>
    <n v="1353"/>
    <s v="05.12.–07.12."/>
    <s v="Forschungsgruppe Wahlen"/>
    <d v="2017-11-25T00:00:00"/>
    <n v="0.32454545454545453"/>
    <n v="0.21227272727272728"/>
    <n v="0.1081818181818182"/>
    <n v="9.2727272727272728E-2"/>
    <n v="9.7272727272727261E-2"/>
    <n v="0.11999999999999998"/>
    <n v="4.4999999999999991E-2"/>
    <n v="18925"/>
    <n v="1.0471204188481675"/>
    <n v="1.1597258829731154"/>
  </r>
  <r>
    <x v="724"/>
    <n v="0.33"/>
    <n v="0.21"/>
    <n v="0.12"/>
    <n v="0.1"/>
    <n v="0.09"/>
    <n v="0.11"/>
    <n v="0.04"/>
    <n v="1303"/>
    <s v="14.11.–16.11."/>
    <s v="Forschungsgruppe Wahlen"/>
    <d v="2017-11-04T00:00:00"/>
    <n v="0.3133333333333333"/>
    <n v="0.21"/>
    <n v="0.10277777777777777"/>
    <n v="0.10888888888888888"/>
    <n v="9.6666666666666651E-2"/>
    <n v="0.12444444444444445"/>
    <n v="4.3888888888888887E-2"/>
    <n v="15641"/>
    <n v="1.0459035444509006"/>
    <n v="1.180327868852459"/>
  </r>
  <r>
    <x v="725"/>
    <n v="0.33"/>
    <n v="0.21"/>
    <n v="0.11"/>
    <n v="0.1"/>
    <n v="0.09"/>
    <n v="0.12"/>
    <n v="0.04"/>
    <n v="1325"/>
    <s v="24.10.–26.10."/>
    <s v="Forschungsgruppe Wahlen"/>
    <d v="2017-10-14T00:00:00"/>
    <n v="0.31900000000000001"/>
    <n v="0.20999999999999996"/>
    <n v="9.9999999999999992E-2"/>
    <n v="0.10999999999999999"/>
    <n v="9.3999999999999986E-2"/>
    <n v="0.12199999999999997"/>
    <n v="4.4999999999999991E-2"/>
    <n v="17091"/>
    <n v="1.0471204188481678"/>
    <n v="1.1834319526627222"/>
  </r>
  <r>
    <x v="726"/>
    <n v="0.31"/>
    <n v="0.21"/>
    <n v="0.11"/>
    <n v="0.11"/>
    <n v="0.1"/>
    <n v="0.12"/>
    <n v="0.04"/>
    <n v="1180"/>
    <s v="10.10.–12.10."/>
    <s v="Forschungsgruppe Wahlen"/>
    <d v="2017-09-30T00:00:00"/>
    <n v="0.31875000000000003"/>
    <n v="0.20874999999999999"/>
    <n v="9.9999999999999992E-2"/>
    <n v="0.11"/>
    <n v="9.6249999999999988E-2"/>
    <n v="0.12125"/>
    <n v="4.4999999999999998E-2"/>
    <n v="12306"/>
    <n v="1.0471204188481675"/>
    <n v="1.1834319526627219"/>
  </r>
  <r>
    <x v="727"/>
    <n v="0.32"/>
    <n v="0.21"/>
    <n v="0.11"/>
    <n v="0.1"/>
    <n v="0.1"/>
    <n v="0.12"/>
    <n v="0.04"/>
    <n v="1425"/>
    <s v="26.09.–28.09."/>
    <s v="Forschungsgruppe Wahlen"/>
    <d v="2017-09-16T00:00:00"/>
    <n v="0.35349999999999993"/>
    <n v="0.22000000000000003"/>
    <n v="0.08"/>
    <n v="9.4999999999999987E-2"/>
    <n v="9.9999999999999992E-2"/>
    <n v="0.10800000000000001"/>
    <n v="4.3499999999999997E-2"/>
    <n v="17875"/>
    <n v="1.045478306325144"/>
    <n v="1.1607661056297158"/>
  </r>
  <r>
    <x v="728"/>
    <n v="0.38"/>
    <n v="0.14000000000000001"/>
    <n v="0.19"/>
    <n v="0.06"/>
    <n v="0.06"/>
    <n v="0.1"/>
    <n v="7.0000000000000007E-2"/>
    <n v="1003"/>
    <s v="22.07.–27.07."/>
    <s v="GMS"/>
    <d v="2020-07-14T00:00:00"/>
    <n v="0.375"/>
    <n v="0.14777777777777776"/>
    <n v="0.18055555555555552"/>
    <n v="6.1111111111111116E-2"/>
    <n v="7.6111111111111102E-2"/>
    <n v="9.9999999999999992E-2"/>
    <n v="5.9444444444444446E-2"/>
    <n v="15889"/>
    <n v="1.06320141760189"/>
    <n v="1.1370814908401767"/>
  </r>
  <r>
    <x v="729"/>
    <n v="0.39"/>
    <n v="0.15"/>
    <n v="0.17"/>
    <n v="0.06"/>
    <n v="0.08"/>
    <n v="0.09"/>
    <n v="0.06"/>
    <n v="1002"/>
    <s v="09.06.–15.06."/>
    <s v="GMS"/>
    <d v="2020-06-02T00:00:00"/>
    <n v="0.38650000000000001"/>
    <n v="0.14799999999999999"/>
    <n v="0.17449999999999999"/>
    <n v="6.0999999999999999E-2"/>
    <n v="7.8499999999999986E-2"/>
    <n v="0.09"/>
    <n v="6.1499999999999999E-2"/>
    <n v="17812"/>
    <n v="1.0655301012253595"/>
    <n v="1.1396011396011396"/>
  </r>
  <r>
    <x v="730"/>
    <n v="0.38"/>
    <n v="0.16"/>
    <n v="0.16"/>
    <n v="0.06"/>
    <n v="0.08"/>
    <n v="0.1"/>
    <n v="0.06"/>
    <n v="1002"/>
    <s v="20.04.–27.04."/>
    <s v="GMS"/>
    <d v="2020-04-14T00:00:00"/>
    <n v="0.38200000000000001"/>
    <n v="0.16199999999999998"/>
    <n v="0.16499999999999998"/>
    <n v="6.0000000000000012E-2"/>
    <n v="7.6999999999999999E-2"/>
    <n v="9.6999999999999989E-2"/>
    <n v="5.7000000000000009E-2"/>
    <n v="16740"/>
    <n v="1.0604453870625663"/>
    <n v="1.1325028312570782"/>
  </r>
  <r>
    <x v="731"/>
    <n v="0.28000000000000003"/>
    <n v="0.13"/>
    <n v="0.21"/>
    <n v="0.09"/>
    <n v="0.08"/>
    <n v="0.14000000000000001"/>
    <n v="7.0000000000000007E-2"/>
    <n v="1005"/>
    <s v="27.12.–02.01."/>
    <s v="GMS"/>
    <d v="2019-12-21T00:00:00"/>
    <n v="0.27750000000000002"/>
    <n v="0.13500000000000001"/>
    <n v="0.21"/>
    <n v="0.09"/>
    <n v="8.2500000000000004E-2"/>
    <n v="0.14000000000000001"/>
    <n v="6.5000000000000002E-2"/>
    <n v="7439"/>
    <n v="1.0695187165775399"/>
    <n v="1.1834319526627217"/>
  </r>
  <r>
    <x v="732"/>
    <n v="0.27"/>
    <n v="0.14000000000000001"/>
    <n v="0.21"/>
    <n v="0.09"/>
    <n v="0.08"/>
    <n v="0.15"/>
    <n v="0.06"/>
    <n v="1004"/>
    <s v="27.11.–02.12."/>
    <s v="GMS"/>
    <d v="2019-11-20T00:00:00"/>
    <n v="0.2688888888888889"/>
    <n v="0.14000000000000001"/>
    <n v="0.21388888888888891"/>
    <n v="8.2222222222222224E-2"/>
    <n v="9.0555555555555542E-2"/>
    <n v="0.14000000000000001"/>
    <n v="6.4444444444444457E-2"/>
    <n v="16937"/>
    <n v="1.0688836104513064"/>
    <n v="1.171875"/>
  </r>
  <r>
    <x v="733"/>
    <n v="0.27"/>
    <n v="0.14000000000000001"/>
    <n v="0.22"/>
    <n v="0.08"/>
    <n v="7.0000000000000007E-2"/>
    <n v="0.15"/>
    <n v="7.0000000000000007E-2"/>
    <n v="1002"/>
    <s v="01.10.–07.10."/>
    <s v="GMS"/>
    <d v="2019-09-25T00:00:00"/>
    <n v="0.26944444444444443"/>
    <n v="0.1377777777777778"/>
    <n v="0.22333333333333336"/>
    <n v="7.8333333333333324E-2"/>
    <n v="7.6666666666666661E-2"/>
    <n v="0.14666666666666664"/>
    <n v="6.777777777777777E-2"/>
    <n v="16195"/>
    <n v="1.072705601907032"/>
    <n v="1.1711125569290826"/>
  </r>
  <r>
    <x v="734"/>
    <n v="0.27"/>
    <n v="0.16"/>
    <n v="0.23"/>
    <n v="7.0000000000000007E-2"/>
    <n v="0.08"/>
    <n v="0.12"/>
    <n v="7.0000000000000007E-2"/>
    <n v="1005"/>
    <s v="06.09.–12.09."/>
    <s v="GMS"/>
    <d v="2019-08-31T00:00:00"/>
    <n v="0.27399999999999997"/>
    <n v="0.14899999999999999"/>
    <n v="0.22650000000000001"/>
    <n v="7.3499999999999982E-2"/>
    <n v="7.2499999999999995E-2"/>
    <n v="0.13750000000000001"/>
    <n v="6.7000000000000004E-2"/>
    <n v="17793"/>
    <n v="1.0718113612004287"/>
    <n v="1.1634671320535195"/>
  </r>
  <r>
    <x v="735"/>
    <n v="0.28000000000000003"/>
    <n v="0.13"/>
    <n v="0.25"/>
    <n v="0.08"/>
    <n v="0.08"/>
    <n v="0.12"/>
    <n v="0.06"/>
    <n v="1002"/>
    <s v="17.07.–22.06."/>
    <s v="GMS"/>
    <d v="2019-07-10T00:00:00"/>
    <n v="0.270625"/>
    <n v="0.13437500000000002"/>
    <n v="0.238125"/>
    <n v="8.1250000000000003E-2"/>
    <n v="8.3749999999999991E-2"/>
    <n v="0.12937500000000002"/>
    <n v="6.25E-2"/>
    <n v="15701"/>
    <n v="1.0666666666666664"/>
    <n v="1.167883211678832"/>
  </r>
  <r>
    <x v="736"/>
    <n v="0.26"/>
    <n v="0.13"/>
    <n v="0.26"/>
    <n v="0.08"/>
    <n v="0.08"/>
    <n v="0.13"/>
    <n v="0.06"/>
    <n v="1004"/>
    <s v="18.06.–24.06."/>
    <s v="GMS"/>
    <d v="2019-06-12T00:00:00"/>
    <n v="0.25833333333333336"/>
    <n v="0.12388888888888888"/>
    <n v="0.25944444444444442"/>
    <n v="8.0555555555555547E-2"/>
    <n v="8.1111111111111106E-2"/>
    <n v="0.13111111111111109"/>
    <n v="6.5555555555555561E-2"/>
    <n v="16494"/>
    <n v="1.0701545778834722"/>
    <n v="1.1711125569290828"/>
  </r>
  <r>
    <x v="737"/>
    <n v="0.28999999999999998"/>
    <n v="0.17"/>
    <n v="0.19"/>
    <n v="0.08"/>
    <n v="0.09"/>
    <n v="0.13"/>
    <n v="0.05"/>
    <n v="1006"/>
    <s v="02.05.–08.05."/>
    <s v="GMS"/>
    <d v="2019-04-26T00:00:00"/>
    <n v="0.28277777777777779"/>
    <n v="0.16777777777777775"/>
    <n v="0.19111111111111109"/>
    <n v="8.6666666666666656E-2"/>
    <n v="9.0555555555555542E-2"/>
    <n v="0.13111111111111112"/>
    <n v="4.9999999999999996E-2"/>
    <n v="15594"/>
    <n v="1.0526315789473684"/>
    <n v="1.1583011583011584"/>
  </r>
  <r>
    <x v="738"/>
    <n v="0.3"/>
    <n v="0.15"/>
    <n v="0.18"/>
    <n v="0.1"/>
    <n v="0.09"/>
    <n v="0.13"/>
    <n v="0.05"/>
    <n v="1003"/>
    <s v="28.03.–03.04."/>
    <s v="GMS"/>
    <d v="2019-03-22T00:00:00"/>
    <n v="0.29818181818181816"/>
    <n v="0.16363636363636364"/>
    <n v="0.18363636363636363"/>
    <n v="9.1363636363636355E-2"/>
    <n v="8.5454545454545436E-2"/>
    <n v="0.12636363636363637"/>
    <n v="5.1363636363636368E-2"/>
    <n v="21558"/>
    <n v="1.0541447053186392"/>
    <n v="1.166489925768823"/>
  </r>
  <r>
    <x v="739"/>
    <n v="0.31"/>
    <n v="0.16"/>
    <n v="0.18"/>
    <n v="0.09"/>
    <n v="0.09"/>
    <n v="0.14000000000000001"/>
    <n v="0.03"/>
    <n v="1005"/>
    <s v="21.02.–27.02."/>
    <s v="GMS"/>
    <d v="2019-02-15T00:00:00"/>
    <n v="0.2995454545454545"/>
    <n v="0.17454545454545453"/>
    <n v="0.17636363636363633"/>
    <n v="8.6818181818181808E-2"/>
    <n v="8.4999999999999978E-2"/>
    <n v="0.13045454545454546"/>
    <n v="4.7272727272727265E-2"/>
    <n v="18640"/>
    <n v="1.0496183206106871"/>
    <n v="1.1548556430446195"/>
  </r>
  <r>
    <x v="740"/>
    <n v="0.31"/>
    <n v="0.14000000000000001"/>
    <n v="0.19"/>
    <n v="0.1"/>
    <n v="0.09"/>
    <n v="0.13"/>
    <n v="0.04"/>
    <n v="1003"/>
    <s v="16.01.–23.01."/>
    <s v="GMS"/>
    <d v="2019-01-11T00:00:00"/>
    <n v="0.30450000000000005"/>
    <n v="0.14749999999999999"/>
    <n v="0.18949999999999997"/>
    <n v="8.8499999999999981E-2"/>
    <n v="8.8499999999999995E-2"/>
    <n v="0.13450000000000001"/>
    <n v="4.6999999999999993E-2"/>
    <n v="17061"/>
    <n v="1.0493179433368309"/>
    <n v="1.156737998843262"/>
  </r>
  <r>
    <x v="741"/>
    <n v="0.3"/>
    <n v="0.14000000000000001"/>
    <n v="0.19"/>
    <n v="0.09"/>
    <n v="0.09"/>
    <n v="0.15"/>
    <n v="0.04"/>
    <n v="1005"/>
    <s v="06.12.–12.12."/>
    <s v="GMS"/>
    <d v="2018-11-30T00:00:00"/>
    <n v="0.29136363636363638"/>
    <n v="0.14590909090909088"/>
    <n v="0.19454545454545452"/>
    <n v="8.8181818181818167E-2"/>
    <n v="8.8181818181818167E-2"/>
    <n v="0.14136363636363636"/>
    <n v="5.045454545454546E-2"/>
    <n v="18930"/>
    <n v="1.0531354715174726"/>
    <n v="1.1609498680738786"/>
  </r>
  <r>
    <x v="742"/>
    <n v="0.27"/>
    <n v="0.15"/>
    <n v="0.16"/>
    <n v="0.1"/>
    <n v="0.1"/>
    <n v="0.18"/>
    <n v="0.04"/>
    <n v="1007"/>
    <s v="04.10.–10.10."/>
    <s v="GMS"/>
    <d v="2018-09-28T00:00:00"/>
    <n v="0.26999999999999996"/>
    <n v="0.16"/>
    <n v="0.16166666666666668"/>
    <n v="9.4444444444444442E-2"/>
    <n v="0.10388888888888888"/>
    <n v="0.16499999999999998"/>
    <n v="4.5000000000000005E-2"/>
    <n v="15790"/>
    <n v="1.0471204188481678"/>
    <n v="1.1620400258231118"/>
  </r>
  <r>
    <x v="743"/>
    <n v="0.27"/>
    <n v="0.16"/>
    <n v="0.15"/>
    <n v="0.09"/>
    <n v="0.1"/>
    <n v="0.18"/>
    <n v="0.05"/>
    <n v="1005"/>
    <s v="20.09.–26.09."/>
    <s v="GMS"/>
    <d v="2018-09-14T00:00:00"/>
    <n v="0.28541666666666671"/>
    <n v="0.17416666666666666"/>
    <n v="0.14458333333333337"/>
    <n v="8.8749999999999996E-2"/>
    <n v="0.10166666666666667"/>
    <n v="0.16333333333333333"/>
    <n v="4.2083333333333334E-2"/>
    <n v="20641"/>
    <n v="1.0439321444106133"/>
    <n v="1.1505273250239691"/>
  </r>
  <r>
    <x v="744"/>
    <n v="0.28999999999999998"/>
    <n v="0.17"/>
    <n v="0.14000000000000001"/>
    <n v="0.09"/>
    <n v="0.09"/>
    <n v="0.16"/>
    <n v="0.06"/>
    <n v="1003"/>
    <s v="04.09.–10.09."/>
    <s v="GMS"/>
    <d v="2018-08-29T00:00:00"/>
    <n v="0.29350000000000004"/>
    <n v="0.17199999999999999"/>
    <n v="0.14100000000000001"/>
    <n v="8.7499999999999994E-2"/>
    <n v="9.5500000000000002E-2"/>
    <n v="0.1605"/>
    <n v="0.05"/>
    <n v="19242"/>
    <n v="1.0526315789473684"/>
    <n v="1.1594202898550725"/>
  </r>
  <r>
    <x v="745"/>
    <n v="0.3"/>
    <n v="0.17"/>
    <n v="0.13"/>
    <n v="0.1"/>
    <n v="0.1"/>
    <n v="0.16"/>
    <n v="0.04"/>
    <n v="1005"/>
    <s v="25.07.–31.07."/>
    <s v="GMS"/>
    <d v="2018-07-19T00:00:00"/>
    <n v="0.3"/>
    <n v="0.17888888888888888"/>
    <n v="0.12888888888888891"/>
    <n v="8.8888888888888878E-2"/>
    <n v="9.8888888888888873E-2"/>
    <n v="0.15888888888888889"/>
    <n v="4.5555555555555551E-2"/>
    <n v="17189"/>
    <n v="1.0477299185098952"/>
    <n v="1.1553273427471118"/>
  </r>
  <r>
    <x v="746"/>
    <n v="0.3"/>
    <n v="0.17"/>
    <n v="0.12"/>
    <n v="0.09"/>
    <n v="0.1"/>
    <n v="0.17"/>
    <n v="0.05"/>
    <n v="1006"/>
    <s v="05.07.–11.07."/>
    <s v="GMS"/>
    <d v="2018-06-29T00:00:00"/>
    <n v="0.30333333333333334"/>
    <n v="0.17666666666666664"/>
    <n v="0.12555555555555553"/>
    <n v="9.1666666666666646E-2"/>
    <n v="9.7777777777777769E-2"/>
    <n v="0.15888888888888891"/>
    <n v="4.6111111111111117E-2"/>
    <n v="16809"/>
    <n v="1.0483401281304603"/>
    <n v="1.1597938144329898"/>
  </r>
  <r>
    <x v="28"/>
    <n v="0.34"/>
    <n v="0.16"/>
    <n v="0.12"/>
    <n v="0.09"/>
    <n v="0.1"/>
    <n v="0.14000000000000001"/>
    <n v="0.05"/>
    <n v="1003"/>
    <s v="11.05.–16.05."/>
    <s v="GMS"/>
    <d v="2018-05-04T00:00:00"/>
    <n v="0.33300000000000007"/>
    <n v="0.17399999999999999"/>
    <n v="0.12"/>
    <n v="8.4499999999999992E-2"/>
    <n v="0.10049999999999999"/>
    <n v="0.13950000000000001"/>
    <n v="4.8499999999999995E-2"/>
    <n v="15938"/>
    <n v="1.0509721492380448"/>
    <n v="1.1534025374855821"/>
  </r>
  <r>
    <x v="718"/>
    <n v="0.33"/>
    <n v="0.17"/>
    <n v="0.12"/>
    <n v="0.09"/>
    <n v="0.11"/>
    <n v="0.13"/>
    <n v="0.05"/>
    <n v="1005"/>
    <s v="20.04.–26.04."/>
    <s v="GMS"/>
    <d v="2018-04-14T00:00:00"/>
    <n v="0.32909090909090905"/>
    <n v="0.1836363636363636"/>
    <n v="0.11954545454545454"/>
    <n v="9.045454545454544E-2"/>
    <n v="0.10318181818181818"/>
    <n v="0.1359090909090909"/>
    <n v="3.8181818181818178E-2"/>
    <n v="19558"/>
    <n v="1.0396975425330814"/>
    <n v="1.1476264997391761"/>
  </r>
  <r>
    <x v="747"/>
    <n v="0.33"/>
    <n v="0.18"/>
    <n v="0.11"/>
    <n v="0.1"/>
    <n v="0.1"/>
    <n v="0.13"/>
    <n v="0.05"/>
    <n v="1003"/>
    <s v="16.03.–21.03."/>
    <s v="GMS"/>
    <d v="2018-03-09T00:00:00"/>
    <n v="0.32999999999999996"/>
    <n v="0.185"/>
    <n v="0.1145"/>
    <n v="9.1499999999999998E-2"/>
    <n v="0.10499999999999998"/>
    <n v="0.13350000000000001"/>
    <n v="4.0500000000000001E-2"/>
    <n v="17447"/>
    <n v="1.0422094841063054"/>
    <n v="1.1520737327188941"/>
  </r>
  <r>
    <x v="748"/>
    <n v="0.32"/>
    <n v="0.18"/>
    <n v="0.13"/>
    <n v="0.09"/>
    <n v="0.09"/>
    <n v="0.14000000000000001"/>
    <n v="0.05"/>
    <n v="1007"/>
    <s v="01.02.–07.02."/>
    <s v="GMS"/>
    <d v="2018-01-26T00:00:00"/>
    <n v="0.32666666666666672"/>
    <n v="0.18388888888888888"/>
    <n v="0.12055555555555555"/>
    <n v="8.8888888888888878E-2"/>
    <n v="0.10222222222222221"/>
    <n v="0.13444444444444445"/>
    <n v="4.3333333333333335E-2"/>
    <n v="15690"/>
    <n v="1.0452961672473866"/>
    <n v="1.1523687580025608"/>
  </r>
  <r>
    <x v="749"/>
    <n v="0.32"/>
    <n v="0.2"/>
    <n v="0.11"/>
    <n v="0.09"/>
    <n v="0.1"/>
    <n v="0.14000000000000001"/>
    <n v="0.04"/>
    <n v="1005"/>
    <s v="27.12.–02.01."/>
    <s v="GMS"/>
    <d v="2017-12-21T00:00:00"/>
    <n v="0.33071428571428568"/>
    <n v="0.20285714285714287"/>
    <n v="0.10714285714285712"/>
    <n v="9.2142857142857124E-2"/>
    <n v="9.9999999999999992E-2"/>
    <n v="0.12571428571428572"/>
    <n v="4.1428571428571426E-2"/>
    <n v="12517"/>
    <n v="1.0432190760059614"/>
    <n v="1.1541632316570487"/>
  </r>
  <r>
    <x v="480"/>
    <n v="0.32"/>
    <n v="0.21"/>
    <n v="0.1"/>
    <n v="0.1"/>
    <n v="0.1"/>
    <n v="0.13"/>
    <n v="0.04"/>
    <n v="1010"/>
    <s v="28.11.–01.12."/>
    <s v="GMS"/>
    <d v="2017-11-21T00:00:00"/>
    <n v="0.3227272727272727"/>
    <n v="0.20954545454545451"/>
    <n v="0.105"/>
    <n v="9.818181818181819E-2"/>
    <n v="9.9545454545454548E-2"/>
    <n v="0.12181818181818181"/>
    <n v="4.3181818181818182E-2"/>
    <n v="18135"/>
    <n v="1.0451306413301662"/>
    <n v="1.1646373742721017"/>
  </r>
  <r>
    <x v="750"/>
    <n v="0.31"/>
    <n v="0.21"/>
    <n v="0.09"/>
    <n v="0.12"/>
    <n v="0.1"/>
    <n v="0.13"/>
    <n v="0.04"/>
    <n v="1005"/>
    <s v="12.10.–18.10."/>
    <s v="GMS"/>
    <d v="2017-10-06T00:00:00"/>
    <n v="0.31666666666666665"/>
    <n v="0.20944444444444443"/>
    <n v="9.9444444444444433E-2"/>
    <n v="0.10888888888888888"/>
    <n v="9.5555555555555546E-2"/>
    <n v="0.12222222222222223"/>
    <n v="4.777777777777778E-2"/>
    <n v="15669"/>
    <n v="1.0501750291715286"/>
    <n v="1.1857707509881423"/>
  </r>
  <r>
    <x v="751"/>
    <n v="0.35"/>
    <n v="0.15"/>
    <n v="0.21"/>
    <n v="0.06"/>
    <n v="0.08"/>
    <n v="0.1"/>
    <n v="0.05"/>
    <n v="1501"/>
    <s v="28.09.–30.09."/>
    <s v="Infratest dimap"/>
    <d v="2020-09-18T00:00:00"/>
    <n v="0.35555555555555557"/>
    <n v="0.15444444444444444"/>
    <n v="0.1933333333333333"/>
    <n v="5.7777777777777782E-2"/>
    <n v="7.7777777777777779E-2"/>
    <n v="0.10388888888888889"/>
    <n v="5.7222222222222223E-2"/>
    <n v="16347"/>
    <n v="1.0606953447259868"/>
    <n v="1.1299435028248586"/>
  </r>
  <r>
    <x v="676"/>
    <n v="0.36"/>
    <n v="0.16"/>
    <n v="0.2"/>
    <n v="0.05"/>
    <n v="0.08"/>
    <n v="0.1"/>
    <n v="0.05"/>
    <n v="1051"/>
    <s v="15.09.–16.09."/>
    <s v="Infratest dimap"/>
    <d v="2020-09-04T00:00:00"/>
    <n v="0.359375"/>
    <n v="0.16375000000000001"/>
    <n v="0.18249999999999997"/>
    <n v="5.6874999999999995E-2"/>
    <n v="7.9375000000000001E-2"/>
    <n v="0.10187499999999999"/>
    <n v="5.6250000000000001E-2"/>
    <n v="14293"/>
    <n v="1.0596026490066224"/>
    <n v="1.1275546159267089"/>
  </r>
  <r>
    <x v="752"/>
    <n v="0.36"/>
    <n v="0.17"/>
    <n v="0.19"/>
    <n v="0.06"/>
    <n v="7.0000000000000007E-2"/>
    <n v="0.1"/>
    <n v="0.05"/>
    <n v="1527"/>
    <s v="31.08.–02.09."/>
    <s v="Infratest dimap"/>
    <d v="2020-08-21T00:00:00"/>
    <n v="0.36399999999999999"/>
    <n v="0.16399999999999998"/>
    <n v="0.18049999999999997"/>
    <n v="5.7000000000000009E-2"/>
    <n v="7.6499999999999985E-2"/>
    <n v="9.9999999999999992E-2"/>
    <n v="5.800000000000001E-2"/>
    <n v="18517"/>
    <n v="1.0615711252653928"/>
    <n v="1.1299435028248588"/>
  </r>
  <r>
    <x v="753"/>
    <n v="0.37"/>
    <n v="0.16"/>
    <n v="0.17"/>
    <n v="0.06"/>
    <n v="0.08"/>
    <n v="0.1"/>
    <n v="0.06"/>
    <n v="1065"/>
    <s v="18.08.–19.08."/>
    <s v="Infratest dimap"/>
    <d v="2020-08-07T00:00:00"/>
    <n v="0.36687499999999995"/>
    <n v="0.16374999999999998"/>
    <n v="0.16999999999999998"/>
    <n v="6.1874999999999999E-2"/>
    <n v="7.9375000000000001E-2"/>
    <n v="0.10249999999999999"/>
    <n v="5.5624999999999994E-2"/>
    <n v="14693"/>
    <n v="1.0589013898080744"/>
    <n v="1.1331444759206801"/>
  </r>
  <r>
    <x v="754"/>
    <n v="0.38"/>
    <n v="0.15"/>
    <n v="0.18"/>
    <n v="0.06"/>
    <n v="7.0000000000000007E-2"/>
    <n v="0.11"/>
    <n v="0.05"/>
    <n v="1511"/>
    <s v="03.08.–05.08."/>
    <s v="Infratest dimap"/>
    <d v="2020-07-24T00:00:00"/>
    <n v="0.373"/>
    <n v="0.14599999999999999"/>
    <n v="0.17949999999999997"/>
    <n v="6.0499999999999998E-2"/>
    <n v="7.8499999999999986E-2"/>
    <n v="0.10100000000000001"/>
    <n v="6.1499999999999999E-2"/>
    <n v="18003"/>
    <n v="1.0655301012253595"/>
    <n v="1.1389521640091116"/>
  </r>
  <r>
    <x v="755"/>
    <n v="0.37"/>
    <n v="0.14000000000000001"/>
    <n v="0.2"/>
    <n v="0.05"/>
    <n v="7.0000000000000007E-2"/>
    <n v="0.11"/>
    <n v="0.06"/>
    <n v="1064"/>
    <s v="21.07.–22.07."/>
    <s v="Infratest dimap"/>
    <d v="2020-07-10T00:00:00"/>
    <n v="0.37722222222222229"/>
    <n v="0.1488888888888889"/>
    <n v="0.18055555555555552"/>
    <n v="6.0000000000000005E-2"/>
    <n v="7.6111111111111102E-2"/>
    <n v="9.9999999999999992E-2"/>
    <n v="5.7222222222222223E-2"/>
    <n v="15503"/>
    <n v="1.0606953447259868"/>
    <n v="1.1327879169288859"/>
  </r>
  <r>
    <x v="756"/>
    <n v="0.37"/>
    <n v="0.16"/>
    <n v="0.2"/>
    <n v="0.05"/>
    <n v="7.0000000000000007E-2"/>
    <n v="0.1"/>
    <n v="0.05"/>
    <n v="1503"/>
    <s v="29.06.–01.07."/>
    <s v="Infratest dimap"/>
    <d v="2020-06-19T00:00:00"/>
    <n v="0.37600000000000006"/>
    <n v="0.15199999999999997"/>
    <n v="0.18149999999999997"/>
    <n v="5.7000000000000009E-2"/>
    <n v="7.8499999999999986E-2"/>
    <n v="9.9499999999999991E-2"/>
    <n v="5.5499999999999994E-2"/>
    <n v="18498"/>
    <n v="1.0587612493382741"/>
    <n v="1.1267605633802815"/>
  </r>
  <r>
    <x v="757"/>
    <n v="0.37"/>
    <n v="0.16"/>
    <n v="0.2"/>
    <n v="0.05"/>
    <n v="7.0000000000000007E-2"/>
    <n v="0.1"/>
    <n v="0.05"/>
    <n v="1068"/>
    <s v="23.06.–24.06."/>
    <s v="Infratest dimap"/>
    <d v="2020-06-12T00:00:00"/>
    <n v="0.38450000000000006"/>
    <n v="0.14999999999999997"/>
    <n v="0.18099999999999999"/>
    <n v="5.7499999999999996E-2"/>
    <n v="7.6499999999999999E-2"/>
    <n v="9.35E-2"/>
    <n v="5.7000000000000009E-2"/>
    <n v="18123"/>
    <n v="1.0604453870625663"/>
    <n v="1.129305477131564"/>
  </r>
  <r>
    <x v="758"/>
    <n v="0.38"/>
    <n v="0.15"/>
    <n v="0.19"/>
    <n v="0.06"/>
    <n v="0.08"/>
    <n v="0.09"/>
    <n v="0.05"/>
    <n v="1505"/>
    <s v="02.06.–03.06."/>
    <s v="Infratest dimap"/>
    <d v="2020-05-22T00:00:00"/>
    <n v="0.38550000000000006"/>
    <n v="0.15149999999999997"/>
    <n v="0.17099999999999999"/>
    <n v="5.7000000000000009E-2"/>
    <n v="7.8999999999999987E-2"/>
    <n v="9.4499999999999987E-2"/>
    <n v="6.1499999999999999E-2"/>
    <n v="17938"/>
    <n v="1.0655301012253595"/>
    <n v="1.1344299489506524"/>
  </r>
  <r>
    <x v="759"/>
    <n v="0.38"/>
    <n v="0.15"/>
    <n v="0.18"/>
    <n v="0.06"/>
    <n v="7.0000000000000007E-2"/>
    <n v="0.1"/>
    <n v="0.06"/>
    <n v="1074"/>
    <s v="12.05.–13.05."/>
    <s v="Infratest dimap"/>
    <d v="2020-05-01T00:00:00"/>
    <n v="0.38124999999999998"/>
    <n v="0.155"/>
    <n v="0.15937499999999999"/>
    <n v="5.8124999999999996E-2"/>
    <n v="7.7499999999999999E-2"/>
    <n v="0.10624999999999998"/>
    <n v="6.25E-2"/>
    <n v="14115"/>
    <n v="1.0666666666666669"/>
    <n v="1.1371712864250179"/>
  </r>
  <r>
    <x v="760"/>
    <n v="0.39"/>
    <n v="0.16"/>
    <n v="0.18"/>
    <n v="0.05"/>
    <n v="0.08"/>
    <n v="0.09"/>
    <n v="0.05"/>
    <n v="1503"/>
    <s v="04.05.–06.05."/>
    <s v="Infratest dimap"/>
    <d v="2020-04-24T00:00:00"/>
    <n v="0.38045454545454543"/>
    <n v="0.15863636363636363"/>
    <n v="0.16272727272727269"/>
    <n v="5.8181818181818196E-2"/>
    <n v="7.954545454545453E-2"/>
    <n v="0.10136363636363636"/>
    <n v="5.9090909090909104E-2"/>
    <n v="18743"/>
    <n v="1.0628019323671498"/>
    <n v="1.1328527291452111"/>
  </r>
  <r>
    <x v="761"/>
    <n v="0.38"/>
    <n v="0.17"/>
    <n v="0.19"/>
    <n v="0.05"/>
    <n v="7.0000000000000007E-2"/>
    <n v="0.09"/>
    <n v="0.05"/>
    <n v="1057"/>
    <s v="14.04.–15.04."/>
    <s v="Infratest dimap"/>
    <d v="2020-04-03T00:00:00"/>
    <n v="0.36277777777777775"/>
    <n v="0.16777777777777775"/>
    <n v="0.17444444444444443"/>
    <n v="5.7222222222222209E-2"/>
    <n v="7.9444444444444443E-2"/>
    <n v="0.10166666666666666"/>
    <n v="5.6666666666666671E-2"/>
    <n v="15862"/>
    <n v="1.0600706713780921"/>
    <n v="1.1285266457680252"/>
  </r>
  <r>
    <x v="762"/>
    <n v="0.34"/>
    <n v="0.16"/>
    <n v="0.22"/>
    <n v="0.05"/>
    <n v="7.0000000000000007E-2"/>
    <n v="0.1"/>
    <n v="0.06"/>
    <n v="1502"/>
    <s v="30.03.–01.04."/>
    <s v="Infratest dimap"/>
    <d v="2020-03-20T00:00:00"/>
    <n v="0.32849999999999996"/>
    <n v="0.15849999999999997"/>
    <n v="0.19900000000000001"/>
    <n v="6.2999999999999987E-2"/>
    <n v="8.0499999999999988E-2"/>
    <n v="0.1065"/>
    <n v="6.4000000000000015E-2"/>
    <n v="17886"/>
    <n v="1.0683760683760684"/>
    <n v="1.1454753722794959"/>
  </r>
  <r>
    <x v="763"/>
    <n v="0.3"/>
    <n v="0.14000000000000001"/>
    <n v="0.23"/>
    <n v="7.0000000000000007E-2"/>
    <n v="0.09"/>
    <n v="0.1"/>
    <n v="7.0000000000000007E-2"/>
    <n v="1035"/>
    <s v="17.03.–18.03."/>
    <s v="Infratest dimap"/>
    <d v="2020-03-06T00:00:00"/>
    <n v="0.27"/>
    <n v="0.15333333333333332"/>
    <n v="0.22333333333333336"/>
    <n v="6.4444444444444457E-2"/>
    <n v="9.2222222222222219E-2"/>
    <n v="0.12777777777777777"/>
    <n v="6.8888888888888902E-2"/>
    <n v="15885"/>
    <n v="1.0739856801909309"/>
    <n v="1.1538461538461537"/>
  </r>
  <r>
    <x v="764"/>
    <n v="0.27"/>
    <n v="0.16"/>
    <n v="0.23"/>
    <n v="0.06"/>
    <n v="0.09"/>
    <n v="0.12"/>
    <n v="7.0000000000000007E-2"/>
    <n v="1502"/>
    <s v="02.03.–04.03."/>
    <s v="Infratest dimap"/>
    <d v="2020-02-21T00:00:00"/>
    <n v="0.26571428571428574"/>
    <n v="0.15357142857142855"/>
    <n v="0.22571428571428573"/>
    <n v="6.2857142857142861E-2"/>
    <n v="9.9285714285714283E-2"/>
    <n v="0.12357142857142857"/>
    <n v="6.9285714285714298E-2"/>
    <n v="13531"/>
    <n v="1.0744435917114352"/>
    <n v="1.1522633744855966"/>
  </r>
  <r>
    <x v="765"/>
    <n v="0.26"/>
    <n v="0.16"/>
    <n v="0.22"/>
    <n v="7.0000000000000007E-2"/>
    <n v="0.09"/>
    <n v="0.14000000000000001"/>
    <n v="0.06"/>
    <n v="1007"/>
    <s v="11.02.–13.02."/>
    <s v="Infratest dimap"/>
    <d v="2020-01-31T00:00:00"/>
    <n v="0.27388888888888885"/>
    <n v="0.13944444444444443"/>
    <n v="0.21888888888888888"/>
    <n v="7.888888888888887E-2"/>
    <n v="9.1111111111111087E-2"/>
    <n v="0.13333333333333336"/>
    <n v="6.4444444444444457E-2"/>
    <n v="16060"/>
    <n v="1.0688836104513064"/>
    <n v="1.1673151750972763"/>
  </r>
  <r>
    <x v="766"/>
    <n v="0.27"/>
    <n v="0.14000000000000001"/>
    <n v="0.22"/>
    <n v="0.08"/>
    <n v="0.09"/>
    <n v="0.14000000000000001"/>
    <n v="0.06"/>
    <n v="1503"/>
    <s v="03.02.–05.02."/>
    <s v="Infratest dimap"/>
    <d v="2020-01-24T00:00:00"/>
    <n v="0.27437500000000004"/>
    <n v="0.13500000000000001"/>
    <n v="0.22"/>
    <n v="8.6249999999999979E-2"/>
    <n v="8.8124999999999981E-2"/>
    <n v="0.13500000000000001"/>
    <n v="6.1249999999999999E-2"/>
    <n v="15469"/>
    <n v="1.0652463382157125"/>
    <n v="1.1730205278592374"/>
  </r>
  <r>
    <x v="767"/>
    <n v="0.26"/>
    <n v="0.14000000000000001"/>
    <n v="0.24"/>
    <n v="0.08"/>
    <n v="0.08"/>
    <n v="0.14000000000000001"/>
    <n v="0.06"/>
    <n v="1043"/>
    <s v="21.01.–22.01."/>
    <s v="Infratest dimap"/>
    <d v="2020-01-10T00:00:00"/>
    <n v="0.270625"/>
    <n v="0.13437500000000002"/>
    <n v="0.21875"/>
    <n v="8.4999999999999992E-2"/>
    <n v="8.8124999999999995E-2"/>
    <n v="0.14000000000000001"/>
    <n v="6.3125000000000001E-2"/>
    <n v="15332"/>
    <n v="1.0673782521681121"/>
    <n v="1.173881144534116"/>
  </r>
  <r>
    <x v="768"/>
    <n v="0.27"/>
    <n v="0.13"/>
    <n v="0.23"/>
    <n v="0.09"/>
    <n v="0.08"/>
    <n v="0.14000000000000001"/>
    <n v="0.06"/>
    <n v="1506"/>
    <s v="07.01.–08.01."/>
    <s v="Infratest dimap"/>
    <d v="2019-12-27T00:00:00"/>
    <n v="0.28000000000000003"/>
    <n v="0.13"/>
    <n v="0.21833333333333335"/>
    <n v="9.0000000000000011E-2"/>
    <n v="8.1666666666666665E-2"/>
    <n v="0.14000000000000001"/>
    <n v="0.06"/>
    <n v="4559"/>
    <n v="1.0638297872340425"/>
    <n v="1.1764705882352939"/>
  </r>
  <r>
    <x v="769"/>
    <n v="0.27"/>
    <n v="0.14000000000000001"/>
    <n v="0.21"/>
    <n v="0.08"/>
    <n v="0.08"/>
    <n v="0.15"/>
    <n v="7.0000000000000007E-2"/>
    <n v="1038"/>
    <s v="10.12.–11.12."/>
    <s v="Infratest dimap"/>
    <d v="2019-11-29T00:00:00"/>
    <n v="0.27150000000000002"/>
    <n v="0.13750000000000001"/>
    <n v="0.21400000000000002"/>
    <n v="8.3999999999999991E-2"/>
    <n v="8.4499999999999992E-2"/>
    <n v="0.14299999999999999"/>
    <n v="6.5500000000000003E-2"/>
    <n v="17789"/>
    <n v="1.0700909577314073"/>
    <n v="1.1757789535567313"/>
  </r>
  <r>
    <x v="770"/>
    <n v="0.25"/>
    <n v="0.13"/>
    <n v="0.23"/>
    <n v="0.09"/>
    <n v="0.08"/>
    <n v="0.15"/>
    <n v="7.0000000000000007E-2"/>
    <n v="1507"/>
    <s v="02.12.–04.12."/>
    <s v="Infratest dimap"/>
    <d v="2019-11-22T00:00:00"/>
    <n v="0.26700000000000002"/>
    <n v="0.13900000000000001"/>
    <n v="0.21550000000000002"/>
    <n v="8.299999999999999E-2"/>
    <n v="8.9499999999999982E-2"/>
    <n v="0.14100000000000001"/>
    <n v="6.5000000000000016E-2"/>
    <n v="18444"/>
    <n v="1.0695187165775399"/>
    <n v="1.1737089201877933"/>
  </r>
  <r>
    <x v="771"/>
    <n v="0.25"/>
    <n v="0.15"/>
    <n v="0.22"/>
    <n v="7.0000000000000007E-2"/>
    <n v="0.09"/>
    <n v="0.14000000000000001"/>
    <n v="0.08"/>
    <n v="1046"/>
    <s v="12.11.–13.11."/>
    <s v="Infratest dimap"/>
    <d v="2019-11-01T00:00:00"/>
    <n v="0.26300000000000001"/>
    <n v="0.14300000000000002"/>
    <n v="0.20649999999999999"/>
    <n v="8.0999999999999989E-2"/>
    <n v="9.6499999999999989E-2"/>
    <n v="0.14199999999999999"/>
    <n v="6.8000000000000019E-2"/>
    <n v="17897"/>
    <n v="1.0729613733905579"/>
    <n v="1.1750881316098707"/>
  </r>
  <r>
    <x v="772"/>
    <n v="0.26"/>
    <n v="0.14000000000000001"/>
    <n v="0.22"/>
    <n v="0.08"/>
    <n v="0.09"/>
    <n v="0.14000000000000001"/>
    <n v="7.0000000000000007E-2"/>
    <n v="1507"/>
    <s v="04.11.–06.11."/>
    <s v="Infratest dimap"/>
    <d v="2019-10-25T00:00:00"/>
    <n v="0.27187499999999998"/>
    <n v="0.14000000000000001"/>
    <n v="0.20749999999999999"/>
    <n v="7.9375000000000001E-2"/>
    <n v="9.2499999999999999E-2"/>
    <n v="0.143125"/>
    <n v="6.5625000000000003E-2"/>
    <n v="15543"/>
    <n v="1.0702341137123745"/>
    <n v="1.1695906432748537"/>
  </r>
  <r>
    <x v="773"/>
    <n v="0.28000000000000003"/>
    <n v="0.14000000000000001"/>
    <n v="0.22"/>
    <n v="7.0000000000000007E-2"/>
    <n v="0.08"/>
    <n v="0.14000000000000001"/>
    <n v="7.0000000000000007E-2"/>
    <n v="1062"/>
    <s v="14.10.–16.10."/>
    <s v="Infratest dimap"/>
    <d v="2019-10-04T00:00:00"/>
    <n v="0.27749999999999997"/>
    <n v="0.14100000000000001"/>
    <n v="0.221"/>
    <n v="7.5500000000000012E-2"/>
    <n v="7.7999999999999986E-2"/>
    <n v="0.14199999999999999"/>
    <n v="6.5000000000000002E-2"/>
    <n v="17287"/>
    <n v="1.0695187165775402"/>
    <n v="1.1634671320535195"/>
  </r>
  <r>
    <x v="774"/>
    <n v="0.28000000000000003"/>
    <n v="0.13"/>
    <n v="0.24"/>
    <n v="7.0000000000000007E-2"/>
    <n v="0.08"/>
    <n v="0.14000000000000001"/>
    <n v="0.06"/>
    <n v="1504"/>
    <s v="07.10.–09.10."/>
    <s v="Infratest dimap"/>
    <d v="2019-09-27T00:00:00"/>
    <n v="0.27050000000000002"/>
    <n v="0.13700000000000001"/>
    <n v="0.22500000000000003"/>
    <n v="7.7499999999999986E-2"/>
    <n v="7.6999999999999985E-2"/>
    <n v="0.14599999999999999"/>
    <n v="6.7000000000000004E-2"/>
    <n v="17699"/>
    <n v="1.0718113612004287"/>
    <n v="1.168907071887785"/>
  </r>
  <r>
    <x v="775"/>
    <n v="0.27"/>
    <n v="0.14000000000000001"/>
    <n v="0.23"/>
    <n v="0.08"/>
    <n v="0.08"/>
    <n v="0.14000000000000001"/>
    <n v="0.06"/>
    <n v="1067"/>
    <s v="17.09.–18.09."/>
    <s v="Infratest dimap"/>
    <d v="2019-09-06T00:00:00"/>
    <n v="0.27450000000000002"/>
    <n v="0.14899999999999999"/>
    <n v="0.22150000000000003"/>
    <n v="7.4499999999999983E-2"/>
    <n v="7.4999999999999983E-2"/>
    <n v="0.14150000000000001"/>
    <n v="6.4000000000000001E-2"/>
    <n v="18770"/>
    <n v="1.0683760683760684"/>
    <n v="1.1607661056297156"/>
  </r>
  <r>
    <x v="694"/>
    <n v="0.27"/>
    <n v="0.14000000000000001"/>
    <n v="0.23"/>
    <n v="7.0000000000000007E-2"/>
    <n v="7.0000000000000007E-2"/>
    <n v="0.15"/>
    <n v="7.0000000000000007E-2"/>
    <n v="1514"/>
    <s v="03.09.–04.09."/>
    <s v="Infratest dimap"/>
    <d v="2019-08-23T00:00:00"/>
    <n v="0.27"/>
    <n v="0.14437499999999998"/>
    <n v="0.23187499999999997"/>
    <n v="7.8125E-2"/>
    <n v="7.3749999999999996E-2"/>
    <n v="0.13875000000000001"/>
    <n v="6.3125000000000001E-2"/>
    <n v="14853"/>
    <n v="1.0673782521681121"/>
    <n v="1.1644832605531295"/>
  </r>
  <r>
    <x v="776"/>
    <n v="0.26"/>
    <n v="0.14000000000000001"/>
    <n v="0.25"/>
    <n v="7.0000000000000007E-2"/>
    <n v="7.0000000000000007E-2"/>
    <n v="0.14000000000000001"/>
    <n v="7.0000000000000007E-2"/>
    <n v="1063"/>
    <s v="20.08.–21.08."/>
    <s v="Infratest dimap"/>
    <d v="2019-08-09T00:00:00"/>
    <n v="0.26833333333333331"/>
    <n v="0.13166666666666668"/>
    <n v="0.23888888888888887"/>
    <n v="8.1111111111111106E-2"/>
    <n v="0.08"/>
    <n v="0.13611111111111113"/>
    <n v="6.3888888888888898E-2"/>
    <n v="17037"/>
    <n v="1.0682492581602374"/>
    <n v="1.1695906432748537"/>
  </r>
  <r>
    <x v="777"/>
    <n v="0.26"/>
    <n v="0.12"/>
    <n v="0.26"/>
    <n v="0.08"/>
    <n v="7.0000000000000007E-2"/>
    <n v="0.14000000000000001"/>
    <n v="7.0000000000000007E-2"/>
    <n v="1503"/>
    <s v="29.07.–31.07."/>
    <s v="Infratest dimap"/>
    <d v="2019-07-19T00:00:00"/>
    <n v="0.27166666666666672"/>
    <n v="0.13124999999999998"/>
    <n v="0.24083333333333337"/>
    <n v="8.3333333333333315E-2"/>
    <n v="7.9583333333333325E-2"/>
    <n v="0.12958333333333336"/>
    <n v="6.3750000000000015E-2"/>
    <n v="20210"/>
    <n v="1.0680907877169559"/>
    <n v="1.172447484123107"/>
  </r>
  <r>
    <x v="778"/>
    <n v="0.26"/>
    <n v="0.13"/>
    <n v="0.26"/>
    <n v="0.09"/>
    <n v="0.08"/>
    <n v="0.12"/>
    <n v="0.06"/>
    <n v="1046"/>
    <s v="22.07.–24.07."/>
    <s v="Infratest dimap"/>
    <d v="2019-07-12T00:00:00"/>
    <n v="0.27199999999999996"/>
    <n v="0.13500000000000001"/>
    <n v="0.23949999999999999"/>
    <n v="8.0999999999999989E-2"/>
    <n v="8.3499999999999991E-2"/>
    <n v="0.127"/>
    <n v="6.2000000000000013E-2"/>
    <n v="17975"/>
    <n v="1.0660980810234542"/>
    <n v="1.1668611435239207"/>
  </r>
  <r>
    <x v="779"/>
    <n v="0.25"/>
    <n v="0.13"/>
    <n v="0.26"/>
    <n v="0.08"/>
    <n v="0.08"/>
    <n v="0.13"/>
    <n v="7.0000000000000007E-2"/>
    <n v="1506"/>
    <s v="01.07.–03.07."/>
    <s v="Infratest dimap"/>
    <d v="2019-06-21T00:00:00"/>
    <n v="0.26208333333333339"/>
    <n v="0.12708333333333333"/>
    <n v="0.25458333333333333"/>
    <n v="7.8749999999999987E-2"/>
    <n v="7.9166666666666649E-2"/>
    <n v="0.13041666666666671"/>
    <n v="6.7916666666666667E-2"/>
    <n v="20717"/>
    <n v="1.0728654447921322"/>
    <n v="1.171875"/>
  </r>
  <r>
    <x v="780"/>
    <n v="0.26"/>
    <n v="0.13"/>
    <n v="0.25"/>
    <n v="0.09"/>
    <n v="7.0000000000000007E-2"/>
    <n v="0.12"/>
    <n v="0.08"/>
    <n v="1051"/>
    <s v="24.06.–26.06."/>
    <s v="Infratest dimap"/>
    <d v="2019-06-14T00:00:00"/>
    <n v="0.25850000000000001"/>
    <n v="0.12450000000000001"/>
    <n v="0.25850000000000001"/>
    <n v="8.1499999999999989E-2"/>
    <n v="0.08"/>
    <n v="0.13"/>
    <n v="6.7000000000000018E-2"/>
    <n v="17545"/>
    <n v="1.0718113612004287"/>
    <n v="1.1743981209630066"/>
  </r>
  <r>
    <x v="697"/>
    <n v="0.25"/>
    <n v="0.12"/>
    <n v="0.26"/>
    <n v="0.08"/>
    <n v="7.0000000000000007E-2"/>
    <n v="0.13"/>
    <n v="0.09"/>
    <n v="1500"/>
    <s v="03.06.–05.06."/>
    <s v="Infratest dimap"/>
    <d v="2019-05-24T00:00:00"/>
    <n v="0.270625"/>
    <n v="0.145625"/>
    <n v="0.2225"/>
    <n v="8.1875000000000003E-2"/>
    <n v="7.8750000000000001E-2"/>
    <n v="0.12812499999999999"/>
    <n v="7.2500000000000009E-2"/>
    <n v="13645"/>
    <n v="1.0781671159029649"/>
    <n v="1.1825572801182558"/>
  </r>
  <r>
    <x v="781"/>
    <n v="0.28000000000000003"/>
    <n v="0.18"/>
    <n v="0.2"/>
    <n v="0.08"/>
    <n v="0.09"/>
    <n v="0.12"/>
    <n v="0.05"/>
    <n v="1505"/>
    <s v="29.04.–30.04."/>
    <s v="Infratest dimap"/>
    <d v="2019-04-19T00:00:00"/>
    <n v="0.28142857142857147"/>
    <n v="0.16999999999999998"/>
    <n v="0.18857142857142856"/>
    <n v="8.8571428571428565E-2"/>
    <n v="9.1428571428571428E-2"/>
    <n v="0.13142857142857142"/>
    <n v="4.8571428571428564E-2"/>
    <n v="12670"/>
    <n v="1.0510510510510511"/>
    <n v="1.1589403973509933"/>
  </r>
  <r>
    <x v="782"/>
    <n v="0.28999999999999998"/>
    <n v="0.16"/>
    <n v="0.21"/>
    <n v="0.08"/>
    <n v="0.08"/>
    <n v="0.13"/>
    <n v="0.05"/>
    <n v="1051"/>
    <s v="15.04.–16.04."/>
    <s v="Infratest dimap"/>
    <d v="2019-04-04T00:00:00"/>
    <n v="0.29450000000000004"/>
    <n v="0.16200000000000001"/>
    <n v="0.18999999999999997"/>
    <n v="9.0999999999999998E-2"/>
    <n v="8.5499999999999993E-2"/>
    <n v="0.127"/>
    <n v="4.9999999999999989E-2"/>
    <n v="18788"/>
    <n v="1.0526315789473684"/>
    <n v="1.1641443538998837"/>
  </r>
  <r>
    <x v="738"/>
    <n v="0.28999999999999998"/>
    <n v="0.17"/>
    <n v="0.2"/>
    <n v="0.09"/>
    <n v="0.08"/>
    <n v="0.12"/>
    <n v="0.05"/>
    <n v="1503"/>
    <s v="01.04.–03.04."/>
    <s v="Infratest dimap"/>
    <d v="2019-03-22T00:00:00"/>
    <n v="0.29818181818181816"/>
    <n v="0.16363636363636364"/>
    <n v="0.18363636363636363"/>
    <n v="9.1363636363636355E-2"/>
    <n v="8.5454545454545436E-2"/>
    <n v="0.12636363636363637"/>
    <n v="5.1363636363636368E-2"/>
    <n v="21558"/>
    <n v="1.0541447053186392"/>
    <n v="1.166489925768823"/>
  </r>
  <r>
    <x v="783"/>
    <n v="0.28999999999999998"/>
    <n v="0.18"/>
    <n v="0.19"/>
    <n v="0.09"/>
    <n v="0.08"/>
    <n v="0.12"/>
    <n v="0.05"/>
    <n v="1041"/>
    <s v="19.03.–20.03."/>
    <s v="Infratest dimap"/>
    <d v="2019-03-08T00:00:00"/>
    <n v="0.30333333333333334"/>
    <n v="0.16111111111111109"/>
    <n v="0.18111111111111111"/>
    <n v="8.7777777777777774E-2"/>
    <n v="8.4444444444444447E-2"/>
    <n v="0.13"/>
    <n v="5.2222222222222218E-2"/>
    <n v="16690"/>
    <n v="1.0550996483001174"/>
    <n v="1.1627906976744187"/>
  </r>
  <r>
    <x v="784"/>
    <n v="0.28999999999999998"/>
    <n v="0.17"/>
    <n v="0.19"/>
    <n v="0.08"/>
    <n v="0.09"/>
    <n v="0.13"/>
    <n v="0.05"/>
    <n v="1508"/>
    <s v="11.03.–13.03."/>
    <s v="Infratest dimap"/>
    <d v="2019-03-01T00:00:00"/>
    <n v="0.29928571428571427"/>
    <n v="0.16428571428571431"/>
    <n v="0.17571428571428571"/>
    <n v="8.8571428571428565E-2"/>
    <n v="0.09"/>
    <n v="0.13285714285714287"/>
    <n v="4.9285714285714287E-2"/>
    <n v="15842"/>
    <n v="1.051840721262209"/>
    <n v="1.1599005799502899"/>
  </r>
  <r>
    <x v="785"/>
    <n v="0.3"/>
    <n v="0.18"/>
    <n v="0.18"/>
    <n v="0.08"/>
    <n v="0.08"/>
    <n v="0.12"/>
    <n v="0.06"/>
    <n v="1029"/>
    <s v="19.02.–20.02."/>
    <s v="Infratest dimap"/>
    <d v="2019-02-08T00:00:00"/>
    <n v="0.29849999999999999"/>
    <n v="0.17049999999999998"/>
    <n v="0.18099999999999999"/>
    <n v="8.7499999999999981E-2"/>
    <n v="8.5999999999999993E-2"/>
    <n v="0.1285"/>
    <n v="4.8000000000000001E-2"/>
    <n v="17993"/>
    <n v="1.0504201680672269"/>
    <n v="1.156737998843262"/>
  </r>
  <r>
    <x v="786"/>
    <n v="0.28999999999999998"/>
    <n v="0.17"/>
    <n v="0.19"/>
    <n v="0.09"/>
    <n v="0.08"/>
    <n v="0.13"/>
    <n v="0.05"/>
    <n v="1503"/>
    <s v="11.02.–13.02."/>
    <s v="Infratest dimap"/>
    <d v="2019-02-01T00:00:00"/>
    <n v="0.30062499999999998"/>
    <n v="0.1575"/>
    <n v="0.18625"/>
    <n v="0.09"/>
    <n v="8.8749999999999996E-2"/>
    <n v="0.13125000000000001"/>
    <n v="4.5624999999999992E-2"/>
    <n v="15273"/>
    <n v="1.0478061558611658"/>
    <n v="1.1569052783803326"/>
  </r>
  <r>
    <x v="740"/>
    <n v="0.28000000000000003"/>
    <n v="0.15"/>
    <n v="0.2"/>
    <n v="0.09"/>
    <n v="0.08"/>
    <n v="0.15"/>
    <n v="0.05"/>
    <n v="1051"/>
    <s v="22.01.–23.01."/>
    <s v="Infratest dimap"/>
    <d v="2019-01-11T00:00:00"/>
    <n v="0.30450000000000005"/>
    <n v="0.14749999999999999"/>
    <n v="0.18949999999999997"/>
    <n v="8.8499999999999981E-2"/>
    <n v="8.8499999999999995E-2"/>
    <n v="0.13450000000000001"/>
    <n v="4.6999999999999993E-2"/>
    <n v="17061"/>
    <n v="1.0493179433368309"/>
    <n v="1.156737998843262"/>
  </r>
  <r>
    <x v="787"/>
    <n v="0.28999999999999998"/>
    <n v="0.15"/>
    <n v="0.2"/>
    <n v="0.09"/>
    <n v="0.09"/>
    <n v="0.14000000000000001"/>
    <n v="0.04"/>
    <n v="1505"/>
    <s v="07.01.–09.01."/>
    <s v="Infratest dimap"/>
    <d v="2018-12-28T00:00:00"/>
    <n v="0.3"/>
    <n v="0.152"/>
    <n v="0.184"/>
    <n v="0.09"/>
    <n v="9.6000000000000002E-2"/>
    <n v="0.13800000000000001"/>
    <n v="0.04"/>
    <n v="7755"/>
    <n v="1.0416666666666667"/>
    <n v="1.149425287356322"/>
  </r>
  <r>
    <x v="741"/>
    <n v="0.31"/>
    <n v="0.15"/>
    <n v="0.2"/>
    <n v="0.08"/>
    <n v="0.08"/>
    <n v="0.13"/>
    <n v="0.05"/>
    <n v="1048"/>
    <s v="11.12.–12.12."/>
    <s v="Infratest dimap"/>
    <d v="2018-11-30T00:00:00"/>
    <n v="0.29136363636363638"/>
    <n v="0.14590909090909088"/>
    <n v="0.19454545454545452"/>
    <n v="8.8181818181818167E-2"/>
    <n v="8.8181818181818167E-2"/>
    <n v="0.14136363636363636"/>
    <n v="5.045454545454546E-2"/>
    <n v="18930"/>
    <n v="1.0531354715174726"/>
    <n v="1.1609498680738786"/>
  </r>
  <r>
    <x v="788"/>
    <n v="0.3"/>
    <n v="0.14000000000000001"/>
    <n v="0.2"/>
    <n v="0.08"/>
    <n v="0.08"/>
    <n v="0.14000000000000001"/>
    <n v="0.06"/>
    <n v="1502"/>
    <s v="03.12.–05.12."/>
    <s v="Infratest dimap"/>
    <d v="2018-11-23T00:00:00"/>
    <n v="0.27545454545454545"/>
    <n v="0.14499999999999999"/>
    <n v="0.20454545454545456"/>
    <n v="8.863636363636361E-2"/>
    <n v="8.9999999999999983E-2"/>
    <n v="0.14772727272727273"/>
    <n v="4.863636363636363E-2"/>
    <n v="19747"/>
    <n v="1.0511227902532252"/>
    <n v="1.1591148577449948"/>
  </r>
  <r>
    <x v="789"/>
    <n v="0.28000000000000003"/>
    <n v="0.14000000000000001"/>
    <n v="0.21"/>
    <n v="0.09"/>
    <n v="0.08"/>
    <n v="0.15"/>
    <n v="0.05"/>
    <n v="1052"/>
    <s v="27.11.–28.11."/>
    <s v="Infratest dimap"/>
    <d v="2018-11-16T00:00:00"/>
    <n v="0.2688888888888889"/>
    <n v="0.14388888888888887"/>
    <n v="0.2122222222222222"/>
    <n v="8.7777777777777774E-2"/>
    <n v="9.1111111111111087E-2"/>
    <n v="0.14722222222222225"/>
    <n v="4.8888888888888885E-2"/>
    <n v="17435"/>
    <n v="1.0514018691588785"/>
    <n v="1.1583011583011582"/>
  </r>
  <r>
    <x v="790"/>
    <n v="0.26"/>
    <n v="0.14000000000000001"/>
    <n v="0.23"/>
    <n v="0.08"/>
    <n v="0.09"/>
    <n v="0.14000000000000001"/>
    <n v="0.06"/>
    <n v="1506"/>
    <s v="12.11.–14.11."/>
    <s v="Infratest dimap"/>
    <d v="2018-11-02T00:00:00"/>
    <n v="0.25777777777777783"/>
    <n v="0.13944444444444448"/>
    <n v="0.21666666666666667"/>
    <n v="8.9999999999999983E-2"/>
    <n v="9.5555555555555546E-2"/>
    <n v="0.14777777777777779"/>
    <n v="5.2777777777777771E-2"/>
    <n v="17840"/>
    <n v="1.0557184750733137"/>
    <n v="1.1665586519766689"/>
  </r>
  <r>
    <x v="23"/>
    <n v="0.25"/>
    <n v="0.14000000000000001"/>
    <n v="0.19"/>
    <n v="0.11"/>
    <n v="0.09"/>
    <n v="0.16"/>
    <n v="0.06"/>
    <n v="1040"/>
    <s v="16.10.–17.10."/>
    <s v="Infratest dimap"/>
    <d v="2018-10-05T00:00:00"/>
    <n v="0.26850000000000007"/>
    <n v="0.15999999999999998"/>
    <n v="0.16899999999999996"/>
    <n v="9.4999999999999987E-2"/>
    <n v="9.9499999999999991E-2"/>
    <n v="0.15999999999999998"/>
    <n v="4.7999999999999994E-2"/>
    <n v="16849"/>
    <n v="1.0504201680672269"/>
    <n v="1.1668611435239207"/>
  </r>
  <r>
    <x v="742"/>
    <n v="0.26"/>
    <n v="0.15"/>
    <n v="0.17"/>
    <n v="0.1"/>
    <n v="0.1"/>
    <n v="0.16"/>
    <n v="0.06"/>
    <n v="1508"/>
    <s v="08.10.–10.10."/>
    <s v="Infratest dimap"/>
    <d v="2018-09-28T00:00:00"/>
    <n v="0.26999999999999996"/>
    <n v="0.16"/>
    <n v="0.16166666666666668"/>
    <n v="9.4444444444444442E-2"/>
    <n v="0.10388888888888888"/>
    <n v="0.16499999999999998"/>
    <n v="4.5000000000000005E-2"/>
    <n v="15790"/>
    <n v="1.0471204188481678"/>
    <n v="1.1620400258231118"/>
  </r>
  <r>
    <x v="791"/>
    <n v="0.28000000000000003"/>
    <n v="0.17"/>
    <n v="0.15"/>
    <n v="0.09"/>
    <n v="0.1"/>
    <n v="0.18"/>
    <n v="0.03"/>
    <n v="1035"/>
    <s v="17.09.–19.09."/>
    <s v="Infratest dimap"/>
    <d v="2018-09-07T00:00:00"/>
    <n v="0.29500000000000004"/>
    <n v="0.17649999999999999"/>
    <n v="0.14200000000000002"/>
    <n v="8.6499999999999994E-2"/>
    <n v="9.6999999999999989E-2"/>
    <n v="0.156"/>
    <n v="4.7E-2"/>
    <n v="18195"/>
    <n v="1.0493179433368309"/>
    <n v="1.154068090017311"/>
  </r>
  <r>
    <x v="792"/>
    <n v="0.28999999999999998"/>
    <n v="0.18"/>
    <n v="0.14000000000000001"/>
    <n v="0.08"/>
    <n v="0.1"/>
    <n v="0.16"/>
    <n v="0.05"/>
    <n v="1502"/>
    <s v="03.09.–05.09."/>
    <s v="Infratest dimap"/>
    <d v="2018-08-24T00:00:00"/>
    <n v="0.29388888888888892"/>
    <n v="0.17499999999999996"/>
    <n v="0.14222222222222225"/>
    <n v="8.7222222222222215E-2"/>
    <n v="9.5000000000000001E-2"/>
    <n v="0.15833333333333333"/>
    <n v="4.8333333333333332E-2"/>
    <n v="17690"/>
    <n v="1.0507880910683012"/>
    <n v="1.1568123393316194"/>
  </r>
  <r>
    <x v="793"/>
    <n v="0.28999999999999998"/>
    <n v="0.18"/>
    <n v="0.14000000000000001"/>
    <n v="0.08"/>
    <n v="0.09"/>
    <n v="0.17"/>
    <n v="0.05"/>
    <n v="1047"/>
    <s v="20.08.–22.08."/>
    <s v="Infratest dimap"/>
    <d v="2018-08-10T00:00:00"/>
    <n v="0.29888888888888893"/>
    <n v="0.17777777777777776"/>
    <n v="0.14166666666666669"/>
    <n v="8.9444444444444424E-2"/>
    <n v="9.7777777777777769E-2"/>
    <n v="0.15277777777777776"/>
    <n v="4.1666666666666664E-2"/>
    <n v="19251"/>
    <n v="1.0434782608695652"/>
    <n v="1.1508951406649617"/>
  </r>
  <r>
    <x v="794"/>
    <n v="0.28999999999999998"/>
    <n v="0.18"/>
    <n v="0.15"/>
    <n v="7.0000000000000007E-2"/>
    <n v="0.09"/>
    <n v="0.17"/>
    <n v="0.05"/>
    <n v="1508"/>
    <s v="30.07.–01.08."/>
    <s v="Infratest dimap"/>
    <d v="2018-07-20T00:00:00"/>
    <n v="0.29899999999999999"/>
    <n v="0.17899999999999999"/>
    <n v="0.13100000000000001"/>
    <n v="8.6999999999999994E-2"/>
    <n v="9.799999999999999E-2"/>
    <n v="0.16"/>
    <n v="4.5999999999999999E-2"/>
    <n v="18697"/>
    <n v="1.0482180293501049"/>
    <n v="1.1534025374855825"/>
  </r>
  <r>
    <x v="795"/>
    <n v="0.3"/>
    <n v="0.18"/>
    <n v="0.15"/>
    <n v="0.08"/>
    <n v="0.08"/>
    <n v="0.16"/>
    <n v="0.05"/>
    <n v="1047"/>
    <s v="24.07.–25.07."/>
    <s v="Infratest dimap"/>
    <d v="2018-07-13T00:00:00"/>
    <n v="0.30149999999999999"/>
    <n v="0.18"/>
    <n v="0.12800000000000003"/>
    <n v="8.6999999999999994E-2"/>
    <n v="9.849999999999999E-2"/>
    <n v="0.16"/>
    <n v="4.4999999999999991E-2"/>
    <n v="19196"/>
    <n v="1.0471204188481675"/>
    <n v="1.1520737327188939"/>
  </r>
  <r>
    <x v="796"/>
    <n v="0.3"/>
    <n v="0.18"/>
    <n v="0.14000000000000001"/>
    <n v="0.08"/>
    <n v="0.09"/>
    <n v="0.16"/>
    <n v="0.05"/>
    <n v="1505"/>
    <s v="03.07.–04.07."/>
    <s v="Infratest dimap"/>
    <d v="2018-06-22T00:00:00"/>
    <n v="0.30599999999999999"/>
    <n v="0.18149999999999999"/>
    <n v="0.125"/>
    <n v="8.9999999999999983E-2"/>
    <n v="9.9999999999999992E-2"/>
    <n v="0.1525"/>
    <n v="4.4999999999999998E-2"/>
    <n v="18771"/>
    <n v="1.0471204188481675"/>
    <n v="1.1560693641618498"/>
  </r>
  <r>
    <x v="797"/>
    <n v="0.32"/>
    <n v="0.19"/>
    <n v="0.13"/>
    <n v="0.08"/>
    <n v="0.09"/>
    <n v="0.14000000000000001"/>
    <n v="0.05"/>
    <n v="1025"/>
    <s v="25.06.–26.06."/>
    <s v="Infratest dimap"/>
    <d v="2018-06-14T00:00:00"/>
    <n v="0.31090909090909091"/>
    <n v="0.18227272727272725"/>
    <n v="0.12090909090909091"/>
    <n v="8.863636363636361E-2"/>
    <n v="0.10045454545454545"/>
    <n v="0.14909090909090908"/>
    <n v="4.7727272727272729E-2"/>
    <n v="19082"/>
    <n v="1.0501193317422435"/>
    <n v="1.1578947368421053"/>
  </r>
  <r>
    <x v="798"/>
    <n v="0.31"/>
    <n v="0.18"/>
    <n v="0.13"/>
    <n v="0.08"/>
    <n v="0.1"/>
    <n v="0.15"/>
    <n v="0.05"/>
    <n v="1506"/>
    <s v="11.06.–13.06."/>
    <s v="Infratest dimap"/>
    <d v="2018-06-01T00:00:00"/>
    <n v="0.32250000000000001"/>
    <n v="0.18124999999999997"/>
    <n v="0.12125"/>
    <n v="0.08"/>
    <n v="0.106875"/>
    <n v="0.14375000000000002"/>
    <n v="4.4374999999999998E-2"/>
    <n v="15252"/>
    <n v="1.0464355788096795"/>
    <n v="1.1420413990007139"/>
  </r>
  <r>
    <x v="28"/>
    <n v="0.33"/>
    <n v="0.17"/>
    <n v="0.13"/>
    <n v="0.08"/>
    <n v="0.1"/>
    <n v="0.14000000000000001"/>
    <n v="0.05"/>
    <n v="1009"/>
    <s v="14.05.–16.05."/>
    <s v="Infratest dimap"/>
    <d v="2018-05-04T00:00:00"/>
    <n v="0.33300000000000007"/>
    <n v="0.17399999999999999"/>
    <n v="0.12"/>
    <n v="8.4499999999999992E-2"/>
    <n v="0.10049999999999999"/>
    <n v="0.13950000000000001"/>
    <n v="4.8499999999999995E-2"/>
    <n v="15938"/>
    <n v="1.0509721492380448"/>
    <n v="1.1534025374855821"/>
  </r>
  <r>
    <x v="799"/>
    <n v="0.32"/>
    <n v="0.18"/>
    <n v="0.13"/>
    <n v="0.08"/>
    <n v="0.09"/>
    <n v="0.15"/>
    <n v="0.05"/>
    <n v="1507"/>
    <s v="07.05.–08.05."/>
    <s v="Infratest dimap"/>
    <d v="2018-04-26T00:00:00"/>
    <n v="0.33166666666666672"/>
    <n v="0.17666666666666664"/>
    <n v="0.12111111111111111"/>
    <n v="8.4999999999999992E-2"/>
    <n v="0.10222222222222221"/>
    <n v="0.1388888888888889"/>
    <n v="4.4444444444444446E-2"/>
    <n v="16326"/>
    <n v="1.0465116279069768"/>
    <n v="1.1486917677089981"/>
  </r>
  <r>
    <x v="800"/>
    <n v="0.32"/>
    <n v="0.17"/>
    <n v="0.12"/>
    <n v="0.1"/>
    <n v="0.1"/>
    <n v="0.15"/>
    <n v="0.04"/>
    <n v="1039"/>
    <s v="16.04.–18.04."/>
    <s v="Infratest dimap"/>
    <d v="2018-04-06T00:00:00"/>
    <n v="0.32625000000000004"/>
    <n v="0.1825"/>
    <n v="0.11874999999999999"/>
    <n v="8.8749999999999996E-2"/>
    <n v="0.105"/>
    <n v="0.138125"/>
    <n v="4.0625000000000008E-2"/>
    <n v="14011"/>
    <n v="1.042345276872964"/>
    <n v="1.1486001435750177"/>
  </r>
  <r>
    <x v="801"/>
    <n v="0.33"/>
    <n v="0.18"/>
    <n v="0.12"/>
    <n v="0.09"/>
    <n v="0.1"/>
    <n v="0.14000000000000001"/>
    <n v="0.04"/>
    <n v="1503"/>
    <s v="03.04.–04.04."/>
    <s v="Infratest dimap"/>
    <d v="2018-03-23T00:00:00"/>
    <n v="0.32937500000000003"/>
    <n v="0.17874999999999996"/>
    <n v="0.11437499999999999"/>
    <n v="8.9999999999999983E-2"/>
    <n v="0.10875"/>
    <n v="0.13875000000000001"/>
    <n v="0.04"/>
    <n v="14666"/>
    <n v="1.0416666666666667"/>
    <n v="1.1494252873563218"/>
  </r>
  <r>
    <x v="747"/>
    <n v="0.33"/>
    <n v="0.19"/>
    <n v="0.12"/>
    <n v="0.09"/>
    <n v="0.1"/>
    <n v="0.13"/>
    <n v="0.04"/>
    <n v="1038"/>
    <s v="20.03.–21.03."/>
    <s v="Infratest dimap"/>
    <d v="2018-03-09T00:00:00"/>
    <n v="0.32999999999999996"/>
    <n v="0.185"/>
    <n v="0.1145"/>
    <n v="9.1499999999999998E-2"/>
    <n v="0.10499999999999998"/>
    <n v="0.13350000000000001"/>
    <n v="4.0500000000000001E-2"/>
    <n v="17447"/>
    <n v="1.0422094841063054"/>
    <n v="1.1520737327188941"/>
  </r>
  <r>
    <x v="802"/>
    <n v="0.34"/>
    <n v="0.18"/>
    <n v="0.11"/>
    <n v="0.09"/>
    <n v="0.09"/>
    <n v="0.15"/>
    <n v="0.04"/>
    <n v="1502"/>
    <s v="26.02.–28.02."/>
    <s v="Infratest dimap"/>
    <d v="2018-02-16T00:00:00"/>
    <n v="0.3313636363636363"/>
    <n v="0.16954545454545453"/>
    <n v="0.11909090909090909"/>
    <n v="9.0909090909090884E-2"/>
    <n v="0.1040909090909091"/>
    <n v="0.14454545454545453"/>
    <n v="4.0454545454545458E-2"/>
    <n v="18343"/>
    <n v="1.0421601136901941"/>
    <n v="1.1512297226582942"/>
  </r>
  <r>
    <x v="803"/>
    <n v="0.34"/>
    <n v="0.17"/>
    <n v="0.12"/>
    <n v="0.09"/>
    <n v="0.1"/>
    <n v="0.14000000000000001"/>
    <n v="0.04"/>
    <n v="1052"/>
    <s v="20.02.–21.02."/>
    <s v="Infratest dimap"/>
    <d v="2018-02-09T00:00:00"/>
    <n v="0.325625"/>
    <n v="0.17250000000000001"/>
    <n v="0.12375"/>
    <n v="9.3124999999999986E-2"/>
    <n v="0.10312499999999999"/>
    <n v="0.14000000000000001"/>
    <n v="4.1875000000000002E-2"/>
    <n v="12909"/>
    <n v="1.0437051532941943"/>
    <n v="1.1560693641618496"/>
  </r>
  <r>
    <x v="804"/>
    <n v="0.33"/>
    <n v="0.16"/>
    <n v="0.13"/>
    <n v="0.09"/>
    <n v="0.11"/>
    <n v="0.15"/>
    <n v="0.03"/>
    <n v="1001"/>
    <s v="13.02.–15.02."/>
    <s v="Infratest dimap"/>
    <d v="2018-02-02T00:00:00"/>
    <n v="0.31888888888888889"/>
    <n v="0.18055555555555552"/>
    <n v="0.12611111111111112"/>
    <n v="9.166666666666666E-2"/>
    <n v="0.10166666666666666"/>
    <n v="0.13777777777777778"/>
    <n v="4.3333333333333335E-2"/>
    <n v="13935"/>
    <n v="1.0452961672473868"/>
    <n v="1.1560693641618498"/>
  </r>
  <r>
    <x v="805"/>
    <n v="0.33"/>
    <n v="0.18"/>
    <n v="0.11"/>
    <n v="0.1"/>
    <n v="0.11"/>
    <n v="0.14000000000000001"/>
    <n v="0.03"/>
    <n v="1502"/>
    <s v="29.01.–31.01."/>
    <s v="Infratest dimap"/>
    <d v="2018-01-19T00:00:00"/>
    <n v="0.33416666666666672"/>
    <n v="0.18875"/>
    <n v="0.11041666666666668"/>
    <n v="8.8333333333333319E-2"/>
    <n v="0.10291666666666667"/>
    <n v="0.12833333333333338"/>
    <n v="4.7083333333333338E-2"/>
    <n v="19126"/>
    <n v="1.0494097070397901"/>
    <n v="1.1566265060240961"/>
  </r>
  <r>
    <x v="32"/>
    <n v="0.33"/>
    <n v="0.19"/>
    <n v="0.11"/>
    <n v="0.1"/>
    <n v="0.1"/>
    <n v="0.12"/>
    <n v="0.05"/>
    <n v="1043"/>
    <s v="22.01.–24.01."/>
    <s v="Infratest dimap"/>
    <d v="2018-01-12T00:00:00"/>
    <n v="0.33250000000000002"/>
    <n v="0.1920833333333333"/>
    <n v="0.11041666666666668"/>
    <n v="8.7083333333333332E-2"/>
    <n v="0.10083333333333333"/>
    <n v="0.12666666666666671"/>
    <n v="5.0416666666666672E-2"/>
    <n v="19437"/>
    <n v="1.0530934620447565"/>
    <n v="1.1594202898550725"/>
  </r>
  <r>
    <x v="806"/>
    <n v="0.33"/>
    <n v="0.21"/>
    <n v="0.11"/>
    <n v="0.09"/>
    <n v="0.09"/>
    <n v="0.13"/>
    <n v="0.04"/>
    <n v="1506"/>
    <s v="02.01.–03.01."/>
    <s v="Infratest dimap"/>
    <d v="2017-12-22T00:00:00"/>
    <n v="0.32928571428571429"/>
    <n v="0.20285714285714287"/>
    <n v="0.10642857142857141"/>
    <n v="9.0714285714285706E-2"/>
    <n v="9.9999999999999992E-2"/>
    <n v="0.12857142857142859"/>
    <n v="4.2142857142857142E-2"/>
    <n v="12580"/>
    <n v="1.0439970171513795"/>
    <n v="1.1532125205930808"/>
  </r>
  <r>
    <x v="807"/>
    <n v="0.32"/>
    <n v="0.2"/>
    <n v="0.12"/>
    <n v="0.09"/>
    <n v="0.09"/>
    <n v="0.13"/>
    <n v="0.05"/>
    <n v="1029"/>
    <s v="11.12.–13.12."/>
    <s v="Infratest dimap"/>
    <d v="2017-12-01T00:00:00"/>
    <n v="0.32545454545454544"/>
    <n v="0.21"/>
    <n v="0.11227272727272729"/>
    <n v="8.8181818181818167E-2"/>
    <n v="9.6818181818181817E-2"/>
    <n v="0.12136363636363635"/>
    <n v="4.5909090909090906E-2"/>
    <n v="19308"/>
    <n v="1.0481181515007147"/>
    <n v="1.1548556430446195"/>
  </r>
  <r>
    <x v="808"/>
    <n v="0.32"/>
    <n v="0.21"/>
    <n v="0.11"/>
    <n v="0.09"/>
    <n v="0.1"/>
    <n v="0.13"/>
    <n v="0.04"/>
    <n v="1504"/>
    <s v="04.12.–06.12."/>
    <s v="Infratest dimap"/>
    <d v="2017-11-24T00:00:00"/>
    <n v="0.32500000000000001"/>
    <n v="0.21049999999999999"/>
    <n v="0.10700000000000001"/>
    <n v="9.4E-2"/>
    <n v="9.799999999999999E-2"/>
    <n v="0.11999999999999997"/>
    <n v="4.5499999999999999E-2"/>
    <n v="17572"/>
    <n v="1.0476689366160294"/>
    <n v="1.1621150493898897"/>
  </r>
  <r>
    <x v="482"/>
    <n v="0.32"/>
    <n v="0.22"/>
    <n v="0.11"/>
    <n v="0.1"/>
    <n v="0.1"/>
    <n v="0.11"/>
    <n v="0.04"/>
    <n v="1011"/>
    <s v="20.11."/>
    <s v="Infratest dimap"/>
    <d v="2017-11-07T00:00:00"/>
    <n v="0.3136363636363636"/>
    <n v="0.21"/>
    <n v="0.10590909090909091"/>
    <n v="0.10818181818181817"/>
    <n v="9.4545454545454544E-2"/>
    <n v="0.12363636363636363"/>
    <n v="4.4090909090909076E-2"/>
    <n v="19307"/>
    <n v="1.0461245839277222"/>
    <n v="1.1796246648793565"/>
  </r>
  <r>
    <x v="809"/>
    <n v="0.31"/>
    <n v="0.21"/>
    <n v="0.11"/>
    <n v="0.11"/>
    <n v="0.1"/>
    <n v="0.12"/>
    <n v="0.04"/>
    <n v="1382"/>
    <s v="10.11.–15.11."/>
    <s v="Infratest dimap"/>
    <d v="2017-11-03T00:00:00"/>
    <n v="0.31125000000000003"/>
    <n v="0.21"/>
    <n v="0.10062499999999999"/>
    <n v="0.11"/>
    <n v="9.7499999999999989E-2"/>
    <n v="0.12625"/>
    <n v="4.4374999999999998E-2"/>
    <n v="14338"/>
    <n v="1.0464355788096795"/>
    <n v="1.1825572801182558"/>
  </r>
  <r>
    <x v="810"/>
    <n v="0.3"/>
    <n v="0.21"/>
    <n v="0.11"/>
    <n v="0.12"/>
    <n v="0.09"/>
    <n v="0.13"/>
    <n v="0.04"/>
    <n v="1505"/>
    <s v="06.11.–08.11."/>
    <s v="Infratest dimap"/>
    <d v="2017-10-27T00:00:00"/>
    <n v="0.315"/>
    <n v="0.21124999999999999"/>
    <n v="0.10312499999999999"/>
    <n v="0.108125"/>
    <n v="9.4374999999999987E-2"/>
    <n v="0.123125"/>
    <n v="4.4999999999999998E-2"/>
    <n v="14154"/>
    <n v="1.0471204188481675"/>
    <n v="1.1808118081180812"/>
  </r>
  <r>
    <x v="811"/>
    <n v="0.31"/>
    <n v="0.21"/>
    <n v="0.11"/>
    <n v="0.12"/>
    <n v="0.09"/>
    <n v="0.12"/>
    <n v="0.04"/>
    <n v="1026"/>
    <s v="16.10.–18.10."/>
    <s v="Infratest dimap"/>
    <d v="2017-10-07T00:00:00"/>
    <n v="0.31599999999999995"/>
    <n v="0.20950000000000002"/>
    <n v="0.10049999999999999"/>
    <n v="0.11000000000000001"/>
    <n v="9.4999999999999987E-2"/>
    <n v="0.12199999999999997"/>
    <n v="4.7E-2"/>
    <n v="16695"/>
    <n v="1.0493179433368311"/>
    <n v="1.1862396204033214"/>
  </r>
  <r>
    <x v="812"/>
    <n v="0.32"/>
    <n v="0.2"/>
    <n v="0.1"/>
    <n v="0.11"/>
    <n v="0.1"/>
    <n v="0.11"/>
    <n v="0.06"/>
    <n v="1506"/>
    <s v="09.10.–11.10."/>
    <s v="Infratest dimap"/>
    <d v="2017-09-29T00:00:00"/>
    <n v="0.32"/>
    <n v="0.20874999999999999"/>
    <n v="9.9999999999999992E-2"/>
    <n v="0.10875"/>
    <n v="9.6249999999999988E-2"/>
    <n v="0.12125"/>
    <n v="4.4999999999999998E-2"/>
    <n v="12551"/>
    <n v="1.0471204188481675"/>
    <n v="1.1816838995568686"/>
  </r>
  <r>
    <x v="813"/>
    <n v="0.37"/>
    <n v="0.2"/>
    <n v="7.4999999999999997E-2"/>
    <n v="9.5000000000000001E-2"/>
    <n v="0.09"/>
    <n v="0.12"/>
    <n v="0.05"/>
    <n v="1503"/>
    <s v="12.09.–13.09."/>
    <s v="Infratest dimap"/>
    <d v="2017-09-01T00:00:00"/>
    <n v="0.36875000000000008"/>
    <n v="0.22999999999999998"/>
    <n v="7.5416666666666646E-2"/>
    <n v="8.7499999999999981E-2"/>
    <n v="9.4583333333333339E-2"/>
    <n v="9.7916666666666666E-2"/>
    <n v="4.5833333333333337E-2"/>
    <n v="22135"/>
    <n v="1.0480349344978164"/>
    <n v="1.1538461538461537"/>
  </r>
  <r>
    <x v="814"/>
    <n v="0.37"/>
    <n v="0.21"/>
    <n v="0.08"/>
    <n v="0.09"/>
    <n v="0.1"/>
    <n v="0.11"/>
    <n v="0.04"/>
    <n v="1503"/>
    <s v="04.09.–06.09."/>
    <s v="Infratest dimap"/>
    <d v="2017-08-25T00:00:00"/>
    <n v="0.37090909090909091"/>
    <n v="0.23499999999999999"/>
    <n v="7.3181818181818195E-2"/>
    <n v="8.4090909090909077E-2"/>
    <n v="9.2727272727272714E-2"/>
    <n v="9.5909090909090902E-2"/>
    <n v="4.8181818181818173E-2"/>
    <n v="20085"/>
    <n v="1.0506208213944603"/>
    <n v="1.1524358302776321"/>
  </r>
  <r>
    <x v="815"/>
    <n v="0.37"/>
    <n v="0.23"/>
    <n v="0.08"/>
    <n v="0.08"/>
    <n v="0.09"/>
    <n v="0.11"/>
    <n v="0.04"/>
    <n v="1411"/>
    <s v="28.08.–30.08."/>
    <s v="Infratest dimap"/>
    <d v="2017-08-18T00:00:00"/>
    <n v="0.37772727272727269"/>
    <n v="0.23818181818181819"/>
    <n v="7.2727272727272751E-2"/>
    <n v="8.363636363636362E-2"/>
    <n v="9.0909090909090884E-2"/>
    <n v="9.0909090909090898E-2"/>
    <n v="4.5909090909090899E-2"/>
    <n v="19421"/>
    <n v="1.0481181515007147"/>
    <n v="1.1488250652741516"/>
  </r>
  <r>
    <x v="816"/>
    <n v="0.38"/>
    <n v="0.22"/>
    <n v="0.08"/>
    <n v="0.09"/>
    <n v="0.09"/>
    <n v="0.1"/>
    <n v="0.04"/>
    <n v="1035"/>
    <s v="22.08.–23.08."/>
    <s v="Infratest dimap"/>
    <d v="2017-08-11T00:00:00"/>
    <n v="0.3805"/>
    <n v="0.24"/>
    <n v="7.3500000000000038E-2"/>
    <n v="8.5999999999999993E-2"/>
    <n v="8.9999999999999983E-2"/>
    <n v="8.6999999999999994E-2"/>
    <n v="4.2999999999999997E-2"/>
    <n v="17895"/>
    <n v="1.044932079414838"/>
    <n v="1.1481056257175659"/>
  </r>
  <r>
    <x v="494"/>
    <n v="0.39"/>
    <n v="0.24"/>
    <n v="0.08"/>
    <n v="0.08"/>
    <n v="0.09"/>
    <n v="0.08"/>
    <n v="0.04"/>
    <n v="1505"/>
    <s v="04.08.–08.08."/>
    <s v="Infratest dimap"/>
    <d v="2017-07-27T00:00:00"/>
    <n v="0.38400000000000001"/>
    <n v="0.23849999999999999"/>
    <n v="7.5500000000000012E-2"/>
    <n v="8.299999999999999E-2"/>
    <n v="9.0499999999999997E-2"/>
    <n v="8.4499999999999992E-2"/>
    <n v="4.3999999999999997E-2"/>
    <n v="19979"/>
    <n v="1.0460251046025104"/>
    <n v="1.1454753722794959"/>
  </r>
  <r>
    <x v="817"/>
    <n v="0.4"/>
    <n v="0.23"/>
    <n v="0.08"/>
    <n v="0.08"/>
    <n v="0.08"/>
    <n v="0.09"/>
    <n v="0.04"/>
    <n v="1004"/>
    <s v="25.07.–26.07."/>
    <s v="Infratest dimap"/>
    <d v="2017-07-14T00:00:00"/>
    <n v="0.38555555555555554"/>
    <n v="0.24111111111111111"/>
    <n v="7.4444444444444466E-2"/>
    <n v="8.2222222222222224E-2"/>
    <n v="9.1111111111111087E-2"/>
    <n v="8.1111111111111106E-2"/>
    <n v="4.4444444444444432E-2"/>
    <n v="17063"/>
    <n v="1.0465116279069768"/>
    <n v="1.1450381679389314"/>
  </r>
  <r>
    <x v="818"/>
    <n v="0.39"/>
    <n v="0.23"/>
    <n v="0.08"/>
    <n v="0.09"/>
    <n v="0.09"/>
    <n v="0.09"/>
    <n v="0.03"/>
    <n v="1500"/>
    <s v="03.07.–05.07."/>
    <s v="Infratest dimap"/>
    <d v="2017-06-23T00:00:00"/>
    <n v="0.38349999999999995"/>
    <n v="0.24100000000000002"/>
    <n v="7.8999999999999987E-2"/>
    <n v="8.199999999999999E-2"/>
    <n v="9.3499999999999986E-2"/>
    <n v="7.7499999999999986E-2"/>
    <n v="4.3500000000000004E-2"/>
    <n v="17934"/>
    <n v="1.0454783063251438"/>
    <n v="1.1435105774728418"/>
  </r>
  <r>
    <x v="819"/>
    <n v="0.39"/>
    <n v="0.24"/>
    <n v="7.0000000000000007E-2"/>
    <n v="0.09"/>
    <n v="0.08"/>
    <n v="0.08"/>
    <n v="0.05"/>
    <n v="1018"/>
    <s v="12.06.–13.06."/>
    <s v="Infratest dimap"/>
    <d v="2017-06-02T00:00:00"/>
    <n v="0.38166666666666665"/>
    <n v="0.24166666666666664"/>
    <n v="7.3888888888888907E-2"/>
    <n v="8.5555555555555551E-2"/>
    <n v="9.0000000000000011E-2"/>
    <n v="8.1111111111111106E-2"/>
    <n v="4.6111111111111103E-2"/>
    <n v="16390"/>
    <n v="1.0483401281304601"/>
    <n v="1.1516314779270633"/>
  </r>
  <r>
    <x v="820"/>
    <n v="0.38"/>
    <n v="0.24"/>
    <n v="7.0000000000000007E-2"/>
    <n v="0.1"/>
    <n v="0.08"/>
    <n v="0.09"/>
    <n v="0.04"/>
    <n v="1503"/>
    <s v="06.06.–07.06."/>
    <s v="Infratest dimap"/>
    <d v="2017-05-26T00:00:00"/>
    <n v="0.37611111111111106"/>
    <n v="0.24777777777777776"/>
    <n v="7.3333333333333334E-2"/>
    <n v="8.7777777777777774E-2"/>
    <n v="8.7777777777777788E-2"/>
    <n v="8.1111111111111092E-2"/>
    <n v="4.611111111111111E-2"/>
    <n v="17133"/>
    <n v="1.0483401281304603"/>
    <n v="1.1545862732520848"/>
  </r>
  <r>
    <x v="821"/>
    <n v="0.38"/>
    <n v="0.26"/>
    <n v="0.08"/>
    <n v="0.09"/>
    <n v="0.06"/>
    <n v="0.09"/>
    <n v="0.04"/>
    <n v="1017"/>
    <s v="16.05.–17.05."/>
    <s v="Infratest dimap"/>
    <d v="2017-05-05T00:00:00"/>
    <n v="0.36499999999999999"/>
    <n v="0.27"/>
    <n v="7.2000000000000022E-2"/>
    <n v="7.4999999999999997E-2"/>
    <n v="8.3999999999999991E-2"/>
    <n v="8.7999999999999995E-2"/>
    <n v="4.5999999999999999E-2"/>
    <n v="18870"/>
    <n v="1.0482180293501049"/>
    <n v="1.1376564277588168"/>
  </r>
  <r>
    <x v="822"/>
    <n v="0.37"/>
    <n v="0.27"/>
    <n v="0.08"/>
    <n v="0.08"/>
    <n v="7.0000000000000007E-2"/>
    <n v="0.1"/>
    <n v="0.03"/>
    <n v="1500"/>
    <s v="08.05.–10.05."/>
    <s v="Infratest dimap"/>
    <d v="2017-04-28T00:00:00"/>
    <n v="0.35625000000000001"/>
    <n v="0.28062500000000001"/>
    <n v="7.1875000000000022E-2"/>
    <n v="6.8750000000000006E-2"/>
    <n v="8.8124999999999995E-2"/>
    <n v="8.8749999999999996E-2"/>
    <n v="4.5624999999999999E-2"/>
    <n v="16439"/>
    <n v="1.0478061558611655"/>
    <n v="1.1291460832745235"/>
  </r>
  <r>
    <x v="823"/>
    <n v="0.35"/>
    <n v="0.3"/>
    <n v="7.0000000000000007E-2"/>
    <n v="0.06"/>
    <n v="0.08"/>
    <n v="0.1"/>
    <n v="0.04"/>
    <n v="934"/>
    <s v="18.04.–19.04."/>
    <s v="Infratest dimap"/>
    <d v="2017-04-07T00:00:00"/>
    <n v="0.34749999999999998"/>
    <n v="0.30875000000000002"/>
    <n v="6.8125000000000005E-2"/>
    <n v="0.06"/>
    <n v="8.3125000000000004E-2"/>
    <n v="9.375E-2"/>
    <n v="3.875E-2"/>
    <n v="15407"/>
    <n v="1.0403120936280883"/>
    <n v="1.1095700416088765"/>
  </r>
  <r>
    <x v="824"/>
    <n v="0.34"/>
    <n v="0.31"/>
    <n v="0.08"/>
    <n v="0.06"/>
    <n v="7.0000000000000007E-2"/>
    <n v="0.11"/>
    <n v="0.03"/>
    <n v="1502"/>
    <s v="10.04.–12.04."/>
    <s v="Infratest dimap"/>
    <d v="2017-03-31T00:00:00"/>
    <n v="0.34142857142857136"/>
    <n v="0.31428571428571433"/>
    <n v="7.0000000000000007E-2"/>
    <n v="5.8571428571428566E-2"/>
    <n v="8.2142857142857142E-2"/>
    <n v="0.09"/>
    <n v="4.3571428571428573E-2"/>
    <n v="14945"/>
    <n v="1.0455563853622105"/>
    <n v="1.1137629276054097"/>
  </r>
  <r>
    <x v="825"/>
    <n v="0.32"/>
    <n v="0.32"/>
    <n v="0.08"/>
    <n v="0.06"/>
    <n v="7.0000000000000007E-2"/>
    <n v="0.11"/>
    <n v="0.04"/>
    <n v="1023"/>
    <s v="20.03.–22.03."/>
    <s v="Infratest dimap"/>
    <d v="2017-03-10T00:00:00"/>
    <n v="0.32428571428571429"/>
    <n v="0.31857142857142856"/>
    <n v="7.1428571428571425E-2"/>
    <n v="6.0714285714285714E-2"/>
    <n v="7.7142857142857152E-2"/>
    <n v="9.857142857142856E-2"/>
    <n v="4.928571428571428E-2"/>
    <n v="13730"/>
    <n v="1.051840721262209"/>
    <n v="1.1235955056179776"/>
  </r>
  <r>
    <x v="826"/>
    <n v="0.32"/>
    <n v="0.31"/>
    <n v="0.08"/>
    <n v="0.06"/>
    <n v="0.08"/>
    <n v="0.11"/>
    <n v="0.04"/>
    <n v="1502"/>
    <s v="06.03.–08.03."/>
    <s v="Infratest dimap"/>
    <d v="2017-02-24T00:00:00"/>
    <n v="0.32"/>
    <n v="0.31642857142857139"/>
    <n v="7.2857142857142856E-2"/>
    <n v="6.6428571428571434E-2"/>
    <n v="7.7857142857142861E-2"/>
    <n v="9.857142857142856E-2"/>
    <n v="4.7857142857142862E-2"/>
    <n v="13813"/>
    <n v="1.0502625656414106"/>
    <n v="1.1290322580645162"/>
  </r>
  <r>
    <x v="827"/>
    <n v="0.31"/>
    <n v="0.32"/>
    <n v="0.08"/>
    <n v="0.06"/>
    <n v="7.0000000000000007E-2"/>
    <n v="0.11"/>
    <n v="0.05"/>
    <n v="1047"/>
    <s v="20.02.–22.02."/>
    <s v="Infratest dimap"/>
    <d v="2017-02-10T00:00:00"/>
    <n v="0.323125"/>
    <n v="0.31312500000000004"/>
    <n v="7.1875000000000022E-2"/>
    <n v="5.8124999999999996E-2"/>
    <n v="8.3125000000000004E-2"/>
    <n v="9.8125000000000004E-2"/>
    <n v="5.2499999999999998E-2"/>
    <n v="15502"/>
    <n v="1.0554089709762533"/>
    <n v="1.1243851018973998"/>
  </r>
  <r>
    <x v="828"/>
    <n v="0.34"/>
    <n v="0.28000000000000003"/>
    <n v="0.08"/>
    <n v="0.06"/>
    <n v="0.08"/>
    <n v="0.12"/>
    <n v="0.04"/>
    <n v="1506"/>
    <s v="30.01.–01.02."/>
    <s v="Infratest dimap"/>
    <d v="2017-01-20T00:00:00"/>
    <n v="0.35000000000000003"/>
    <n v="0.23555555555555557"/>
    <n v="8.7777777777777774E-2"/>
    <n v="6.3333333333333325E-2"/>
    <n v="9.5555555555555546E-2"/>
    <n v="0.12333333333333332"/>
    <n v="4.4444444444444439E-2"/>
    <n v="17863"/>
    <n v="1.0465116279069768"/>
    <n v="1.1207970112079702"/>
  </r>
  <r>
    <x v="829"/>
    <n v="0.35"/>
    <n v="0.23"/>
    <n v="0.09"/>
    <n v="0.06"/>
    <n v="0.08"/>
    <n v="0.14000000000000001"/>
    <n v="0.05"/>
    <n v="1029"/>
    <s v="24.01.–25.01."/>
    <s v="Infratest dimap"/>
    <d v="2017-01-14T00:00:00"/>
    <n v="0.35625000000000001"/>
    <n v="0.215"/>
    <n v="9.1249999999999984E-2"/>
    <n v="6.5000000000000002E-2"/>
    <n v="9.812499999999999E-2"/>
    <n v="0.12562499999999999"/>
    <n v="4.8749999999999995E-2"/>
    <n v="16183"/>
    <n v="1.0512483574244416"/>
    <n v="1.1283497884344147"/>
  </r>
  <r>
    <x v="830"/>
    <n v="0.37"/>
    <n v="0.2"/>
    <n v="0.09"/>
    <n v="0.05"/>
    <n v="0.09"/>
    <n v="0.15"/>
    <n v="0.05"/>
    <n v="1505"/>
    <s v="02.01.–04.01."/>
    <s v="Infratest dimap"/>
    <d v="2016-12-23T00:00:00"/>
    <n v="0.35250000000000004"/>
    <n v="0.20583333333333334"/>
    <n v="9.8333333333333328E-2"/>
    <n v="5.6666666666666664E-2"/>
    <n v="9.9999999999999992E-2"/>
    <n v="0.13750000000000001"/>
    <n v="4.9166666666666664E-2"/>
    <n v="12518"/>
    <n v="1.0517090271691498"/>
    <n v="1.118359739049394"/>
  </r>
  <r>
    <x v="831"/>
    <n v="0.36"/>
    <n v="0.21"/>
    <n v="0.1"/>
    <n v="0.06"/>
    <n v="0.09"/>
    <n v="0.13"/>
    <n v="0.05"/>
    <n v="1005"/>
    <s v="12.12.–14.12."/>
    <s v="Infratest dimap"/>
    <d v="2016-12-03T00:00:00"/>
    <n v="0.35124999999999995"/>
    <n v="0.21750000000000003"/>
    <n v="0.10625"/>
    <n v="5.4375E-2"/>
    <n v="0.10062499999999999"/>
    <n v="0.12375"/>
    <n v="4.6249999999999993E-2"/>
    <n v="16135"/>
    <n v="1.0484927916120579"/>
    <n v="1.1118832522585129"/>
  </r>
  <r>
    <x v="832"/>
    <n v="0.35"/>
    <n v="0.22"/>
    <n v="0.11"/>
    <n v="0.05"/>
    <n v="0.09"/>
    <n v="0.13"/>
    <n v="0.05"/>
    <n v="1504"/>
    <s v="05.12.–07.12."/>
    <s v="Infratest dimap"/>
    <d v="2016-11-25T00:00:00"/>
    <n v="0.34928571428571431"/>
    <n v="0.22214285714285717"/>
    <n v="0.10642857142857143"/>
    <n v="5.2142857142857144E-2"/>
    <n v="9.9999999999999992E-2"/>
    <n v="0.12214285714285714"/>
    <n v="4.7857142857142855E-2"/>
    <n v="15769"/>
    <n v="1.0502625656414104"/>
    <n v="1.1111111111111112"/>
  </r>
  <r>
    <x v="833"/>
    <n v="0.32"/>
    <n v="0.23"/>
    <n v="0.13"/>
    <n v="0.06"/>
    <n v="0.09"/>
    <n v="0.12"/>
    <n v="0.05"/>
    <n v="1014"/>
    <s v="14.11.–16.11."/>
    <s v="Infratest dimap"/>
    <d v="2016-11-05T00:00:00"/>
    <n v="0.32937500000000003"/>
    <n v="0.22687500000000002"/>
    <n v="0.111875"/>
    <n v="6.1249999999999999E-2"/>
    <n v="9.9999999999999992E-2"/>
    <n v="0.119375"/>
    <n v="5.1249999999999997E-2"/>
    <n v="15998"/>
    <n v="1.054018445322793"/>
    <n v="1.1267605633802815"/>
  </r>
  <r>
    <x v="834"/>
    <n v="0.33"/>
    <n v="0.22"/>
    <n v="0.12"/>
    <n v="0.06"/>
    <n v="0.09"/>
    <n v="0.13"/>
    <n v="0.05"/>
    <n v="1505"/>
    <s v="31.10.–02.11."/>
    <s v="Infratest dimap"/>
    <d v="2016-10-21T00:00:00"/>
    <n v="0.32857142857142857"/>
    <n v="0.22428571428571434"/>
    <n v="0.11214285714285714"/>
    <n v="5.9285714285714289E-2"/>
    <n v="0.10142857142857142"/>
    <n v="0.12571428571428572"/>
    <n v="4.8571428571428564E-2"/>
    <n v="14393"/>
    <n v="1.0510510510510509"/>
    <n v="1.1208967173738991"/>
  </r>
  <r>
    <x v="49"/>
    <n v="0.33"/>
    <n v="0.22"/>
    <n v="0.12"/>
    <n v="0.05"/>
    <n v="0.09"/>
    <n v="0.14000000000000001"/>
    <n v="0.05"/>
    <n v="1018"/>
    <s v="18.10.–19.10."/>
    <s v="Infratest dimap"/>
    <d v="2016-10-07T00:00:00"/>
    <n v="0.32125000000000004"/>
    <n v="0.22312499999999999"/>
    <n v="0.11499999999999999"/>
    <n v="6.1874999999999999E-2"/>
    <n v="0.10062499999999999"/>
    <n v="0.13"/>
    <n v="4.8124999999999994E-2"/>
    <n v="15840"/>
    <n v="1.0505581089954037"/>
    <n v="1.1235955056179776"/>
  </r>
  <r>
    <x v="835"/>
    <n v="0.33"/>
    <n v="0.22"/>
    <n v="0.11"/>
    <n v="0.06"/>
    <n v="0.09"/>
    <n v="0.14000000000000001"/>
    <n v="0.05"/>
    <n v="1503"/>
    <s v="04.10.–05.10."/>
    <s v="Infratest dimap"/>
    <d v="2016-09-23T00:00:00"/>
    <n v="0.31874999999999998"/>
    <n v="0.22125"/>
    <n v="0.109375"/>
    <n v="6.3750000000000001E-2"/>
    <n v="9.6874999999999989E-2"/>
    <n v="0.141875"/>
    <n v="4.8124999999999994E-2"/>
    <n v="16364"/>
    <n v="1.0505581089954037"/>
    <n v="1.1259676284306825"/>
  </r>
  <r>
    <x v="836"/>
    <n v="0.32"/>
    <n v="0.22"/>
    <n v="0.12"/>
    <n v="0.06"/>
    <n v="0.08"/>
    <n v="0.16"/>
    <n v="0.04"/>
    <n v="1018"/>
    <s v="19.09.–21.09."/>
    <s v="Infratest dimap"/>
    <d v="2016-09-10T00:00:00"/>
    <n v="0.32000000000000006"/>
    <n v="0.22812499999999999"/>
    <n v="0.11125"/>
    <n v="6.25E-2"/>
    <n v="8.6250000000000007E-2"/>
    <n v="0.139375"/>
    <n v="5.2499999999999998E-2"/>
    <n v="16737"/>
    <n v="1.0554089709762531"/>
    <n v="1.1299435028248586"/>
  </r>
  <r>
    <x v="837"/>
    <n v="0.33"/>
    <n v="0.23"/>
    <n v="0.11"/>
    <n v="0.05"/>
    <n v="0.09"/>
    <n v="0.14000000000000001"/>
    <n v="0.05"/>
    <n v="1504"/>
    <s v="29.08.–31.08."/>
    <s v="Infratest dimap"/>
    <d v="2016-08-19T00:00:00"/>
    <n v="0.33111111111111113"/>
    <n v="0.22111111111111112"/>
    <n v="0.11833333333333333"/>
    <n v="5.8888888888888893E-2"/>
    <n v="9.4444444444444428E-2"/>
    <n v="0.12055555555555555"/>
    <n v="5.5555555555555552E-2"/>
    <n v="17387"/>
    <n v="1.0588235294117647"/>
    <n v="1.1292346298619824"/>
  </r>
  <r>
    <x v="838"/>
    <n v="0.33"/>
    <n v="0.22"/>
    <n v="0.12"/>
    <n v="0.05"/>
    <n v="0.09"/>
    <n v="0.13"/>
    <n v="0.06"/>
    <n v="1008"/>
    <s v="23.08.–24.08."/>
    <s v="Infratest dimap"/>
    <d v="2016-08-13T00:00:00"/>
    <n v="0.33562500000000001"/>
    <n v="0.21812500000000001"/>
    <n v="0.12"/>
    <n v="6.1249999999999999E-2"/>
    <n v="9.6249999999999988E-2"/>
    <n v="0.113125"/>
    <n v="5.5625000000000001E-2"/>
    <n v="16285"/>
    <n v="1.0589013898080741"/>
    <n v="1.132342533616419"/>
  </r>
  <r>
    <x v="839"/>
    <n v="0.34"/>
    <n v="0.22"/>
    <n v="0.13"/>
    <n v="0.05"/>
    <n v="0.09"/>
    <n v="0.12"/>
    <n v="0.05"/>
    <n v="1503"/>
    <s v="01.08.–03.08."/>
    <s v="Infratest dimap"/>
    <d v="2016-07-22T00:00:00"/>
    <n v="0.33857142857142858"/>
    <n v="0.22214285714285717"/>
    <n v="0.12"/>
    <n v="5.7142857142857148E-2"/>
    <n v="9.7857142857142851E-2"/>
    <n v="0.11"/>
    <n v="5.4285714285714284E-2"/>
    <n v="15226"/>
    <n v="1.0574018126888218"/>
    <n v="1.1254019292604502"/>
  </r>
  <r>
    <x v="840"/>
    <n v="0.33"/>
    <n v="0.22"/>
    <n v="0.14000000000000001"/>
    <n v="0.06"/>
    <n v="0.08"/>
    <n v="0.12"/>
    <n v="0.05"/>
    <n v="1037"/>
    <s v="12.07.–13.07."/>
    <s v="Infratest dimap"/>
    <d v="2016-07-02T00:00:00"/>
    <n v="0.33374999999999999"/>
    <n v="0.21937500000000001"/>
    <n v="0.12625"/>
    <n v="6.3125000000000001E-2"/>
    <n v="9.5000000000000001E-2"/>
    <n v="0.11125"/>
    <n v="5.1249999999999997E-2"/>
    <n v="14921"/>
    <n v="1.0540184453227932"/>
    <n v="1.1291460832745237"/>
  </r>
  <r>
    <x v="841"/>
    <n v="0.34"/>
    <n v="0.22"/>
    <n v="0.13"/>
    <n v="0.06"/>
    <n v="0.09"/>
    <n v="0.12"/>
    <n v="0.04"/>
    <n v="1504"/>
    <s v="04.07.–06.07."/>
    <s v="Infratest dimap"/>
    <d v="2016-06-24T00:00:00"/>
    <n v="0.32571428571428573"/>
    <n v="0.21571428571428572"/>
    <n v="0.12571428571428572"/>
    <n v="6.5714285714285711E-2"/>
    <n v="9.7142857142857128E-2"/>
    <n v="0.11785714285714285"/>
    <n v="5.2142857142857144E-2"/>
    <n v="14405"/>
    <n v="1.0550113036925395"/>
    <n v="1.1336032388663966"/>
  </r>
  <r>
    <x v="842"/>
    <n v="0.31"/>
    <n v="0.21"/>
    <n v="0.14000000000000001"/>
    <n v="7.0000000000000007E-2"/>
    <n v="0.09"/>
    <n v="0.14000000000000001"/>
    <n v="0.04"/>
    <n v="1000"/>
    <s v="13.06.–15.06."/>
    <s v="Infratest dimap"/>
    <d v="2016-06-04T00:00:00"/>
    <n v="0.323125"/>
    <n v="0.206875"/>
    <n v="0.13"/>
    <n v="7.0000000000000007E-2"/>
    <n v="9.6874999999999989E-2"/>
    <n v="0.121875"/>
    <n v="5.1249999999999997E-2"/>
    <n v="15170"/>
    <n v="1.0540184453227932"/>
    <n v="1.1379800853485065"/>
  </r>
  <r>
    <x v="843"/>
    <n v="0.32"/>
    <n v="0.21"/>
    <n v="0.13"/>
    <n v="0.06"/>
    <n v="0.09"/>
    <n v="0.15"/>
    <n v="0.04"/>
    <n v="1506"/>
    <s v="30.05.–01.06."/>
    <s v="Infratest dimap"/>
    <d v="2016-05-20T00:00:00"/>
    <n v="0.32062500000000005"/>
    <n v="0.205625"/>
    <n v="0.1275"/>
    <n v="6.5000000000000002E-2"/>
    <n v="9.1874999999999984E-2"/>
    <n v="0.13625000000000001"/>
    <n v="5.3124999999999992E-2"/>
    <n v="15470"/>
    <n v="1.0561056105610562"/>
    <n v="1.1339475549255846"/>
  </r>
  <r>
    <x v="844"/>
    <n v="0.32"/>
    <n v="0.21"/>
    <n v="0.12"/>
    <n v="7.0000000000000007E-2"/>
    <n v="0.09"/>
    <n v="0.15"/>
    <n v="0.04"/>
    <n v="1015"/>
    <s v="17.05.–18.05."/>
    <s v="Infratest dimap"/>
    <d v="2016-05-07T00:00:00"/>
    <n v="0.32437500000000008"/>
    <n v="0.20750000000000002"/>
    <n v="0.12687500000000002"/>
    <n v="7.0625000000000007E-2"/>
    <n v="9.3124999999999986E-2"/>
    <n v="0.13187499999999999"/>
    <n v="4.5624999999999992E-2"/>
    <n v="14747"/>
    <n v="1.0478061558611655"/>
    <n v="1.1315417256011313"/>
  </r>
  <r>
    <x v="845"/>
    <n v="0.33"/>
    <n v="0.2"/>
    <n v="0.13"/>
    <n v="0.06"/>
    <n v="0.08"/>
    <n v="0.15"/>
    <n v="0.05"/>
    <n v="1503"/>
    <s v="02.05.–03.05."/>
    <s v="Infratest dimap"/>
    <d v="2016-04-21T00:00:00"/>
    <n v="0.32750000000000001"/>
    <n v="0.20875000000000002"/>
    <n v="0.12875"/>
    <n v="7.1250000000000008E-2"/>
    <n v="0.09"/>
    <n v="0.125"/>
    <n v="4.8749999999999995E-2"/>
    <n v="16805"/>
    <n v="1.0512483574244416"/>
    <n v="1.1363636363636365"/>
  </r>
  <r>
    <x v="846"/>
    <n v="0.33"/>
    <n v="0.21"/>
    <n v="0.12"/>
    <n v="7.0000000000000007E-2"/>
    <n v="0.08"/>
    <n v="0.14000000000000001"/>
    <n v="0.05"/>
    <n v="1011"/>
    <s v="18.04.–20.04."/>
    <s v="Infratest dimap"/>
    <d v="2016-04-09T00:00:00"/>
    <n v="0.330625"/>
    <n v="0.21125000000000002"/>
    <n v="0.12812499999999999"/>
    <n v="7.1874999999999994E-2"/>
    <n v="8.8749999999999982E-2"/>
    <n v="0.11812499999999999"/>
    <n v="5.1249999999999997E-2"/>
    <n v="15597"/>
    <n v="1.0540184453227932"/>
    <n v="1.1404133998574484"/>
  </r>
  <r>
    <x v="847"/>
    <n v="0.34"/>
    <n v="0.21"/>
    <n v="0.13"/>
    <n v="7.0000000000000007E-2"/>
    <n v="7.0000000000000007E-2"/>
    <n v="0.14000000000000001"/>
    <n v="0.04"/>
    <n v="1505"/>
    <s v="04.04.–06.04."/>
    <s v="Infratest dimap"/>
    <d v="2016-03-25T00:00:00"/>
    <n v="0.33714285714285713"/>
    <n v="0.20857142857142857"/>
    <n v="0.12857142857142859"/>
    <n v="6.6428571428571434E-2"/>
    <n v="8.5714285714285715E-2"/>
    <n v="0.12142857142857143"/>
    <n v="5.2142857142857144E-2"/>
    <n v="13656"/>
    <n v="1.0550113036925395"/>
    <n v="1.1345218800648298"/>
  </r>
  <r>
    <x v="848"/>
    <n v="0.34"/>
    <n v="0.22"/>
    <n v="0.12"/>
    <n v="7.0000000000000007E-2"/>
    <n v="0.08"/>
    <n v="0.13"/>
    <n v="0.04"/>
    <n v="1000"/>
    <s v="21.03.–22.03."/>
    <s v="Infratest dimap"/>
    <d v="2016-03-11T00:00:00"/>
    <n v="0.34249999999999997"/>
    <n v="0.22312499999999999"/>
    <n v="0.1125"/>
    <n v="6.4375000000000002E-2"/>
    <n v="9.3124999999999999E-2"/>
    <n v="0.120625"/>
    <n v="4.3749999999999997E-2"/>
    <n v="16252"/>
    <n v="1.0457516339869282"/>
    <n v="1.1212333566923616"/>
  </r>
  <r>
    <x v="849"/>
    <n v="0.36"/>
    <n v="0.23"/>
    <n v="0.1"/>
    <n v="0.06"/>
    <n v="0.09"/>
    <n v="0.11"/>
    <n v="0.05"/>
    <n v="1505"/>
    <s v="26.02.–27.02."/>
    <s v="Infratest dimap"/>
    <d v="2016-02-16T00:00:00"/>
    <n v="0.34722222222222227"/>
    <n v="0.2338888888888889"/>
    <n v="0.10388888888888888"/>
    <n v="5.8888888888888893E-2"/>
    <n v="9.6666666666666651E-2"/>
    <n v="0.10833333333333332"/>
    <n v="5.1111111111111107E-2"/>
    <n v="17452"/>
    <n v="1.053864168618267"/>
    <n v="1.1235955056179776"/>
  </r>
  <r>
    <x v="850"/>
    <n v="0.37"/>
    <n v="0.23"/>
    <n v="0.11"/>
    <n v="0.06"/>
    <n v="0.08"/>
    <n v="0.1"/>
    <n v="0.05"/>
    <n v="1028"/>
    <s v="23.02.–24.02."/>
    <s v="Infratest dimap"/>
    <d v="2016-02-13T00:00:00"/>
    <n v="0.3443750000000001"/>
    <n v="0.23375000000000001"/>
    <n v="0.10312499999999999"/>
    <n v="5.9375000000000004E-2"/>
    <n v="9.5624999999999988E-2"/>
    <n v="0.11062499999999999"/>
    <n v="5.3124999999999999E-2"/>
    <n v="16066"/>
    <n v="1.056105610561056"/>
    <n v="1.1267605633802815"/>
  </r>
  <r>
    <x v="567"/>
    <n v="0.35"/>
    <n v="0.24"/>
    <n v="0.1"/>
    <n v="0.05"/>
    <n v="0.09"/>
    <n v="0.12"/>
    <n v="0.05"/>
    <n v="1504"/>
    <s v="01.02.–02.02."/>
    <s v="Infratest dimap"/>
    <d v="2016-01-21T00:00:00"/>
    <n v="0.34687499999999999"/>
    <n v="0.24"/>
    <n v="9.6249999999999988E-2"/>
    <n v="5.4375E-2"/>
    <n v="9.4374999999999987E-2"/>
    <n v="0.111875"/>
    <n v="5.6249999999999994E-2"/>
    <n v="15508"/>
    <n v="1.0596026490066226"/>
    <n v="1.1243851018974"/>
  </r>
  <r>
    <x v="851"/>
    <n v="0.37"/>
    <n v="0.25"/>
    <n v="0.1"/>
    <n v="0.04"/>
    <n v="0.08"/>
    <n v="0.1"/>
    <n v="0.06"/>
    <n v="1027"/>
    <s v="12.01.–13.01."/>
    <s v="Infratest dimap"/>
    <d v="2016-01-02T00:00:00"/>
    <n v="0.37428571428571428"/>
    <n v="0.23142857142857148"/>
    <n v="0.10142857142857142"/>
    <n v="4.7142857142857146E-2"/>
    <n v="9.4285714285714292E-2"/>
    <n v="9.2857142857142846E-2"/>
    <n v="5.8571428571428566E-2"/>
    <n v="11538"/>
    <n v="1.1182108626198082"/>
    <n v="1.1804384485666104"/>
  </r>
  <r>
    <x v="852"/>
    <n v="0.39"/>
    <n v="0.24"/>
    <n v="0.11"/>
    <n v="0.04"/>
    <n v="0.08"/>
    <n v="0.09"/>
    <n v="0.05"/>
    <n v="1504"/>
    <s v="05.01.–07.01."/>
    <s v="Infratest dimap"/>
    <d v="2015-12-25T00:00:00"/>
    <n v="0.38"/>
    <n v="0.23300000000000001"/>
    <n v="0.1"/>
    <n v="4.6000000000000006E-2"/>
    <n v="9.6000000000000016E-2"/>
    <n v="8.6999999999999994E-2"/>
    <n v="5.7999999999999996E-2"/>
    <n v="8362"/>
    <n v="1.1160714285714286"/>
    <n v="1.1764705882352944"/>
  </r>
  <r>
    <x v="853"/>
    <n v="0.38"/>
    <n v="0.24"/>
    <n v="0.1"/>
    <n v="0.04"/>
    <n v="0.08"/>
    <n v="0.1"/>
    <n v="0.06"/>
    <n v="1021"/>
    <s v="14.12.–16.12."/>
    <s v="Infratest dimap"/>
    <d v="2015-12-05T00:00:00"/>
    <n v="0.37125000000000002"/>
    <n v="0.245"/>
    <n v="9.7499999999999989E-2"/>
    <n v="4.5624999999999999E-2"/>
    <n v="9.2499999999999985E-2"/>
    <n v="8.7499999999999994E-2"/>
    <n v="6.0624999999999998E-2"/>
    <n v="16201"/>
    <n v="1.1188811188811187"/>
    <n v="1.1790714812085483"/>
  </r>
  <r>
    <x v="854"/>
    <n v="0.37"/>
    <n v="0.25"/>
    <n v="0.11"/>
    <n v="0.04"/>
    <n v="0.08"/>
    <n v="0.1"/>
    <n v="0.05"/>
    <n v="1503"/>
    <s v="30.11.–01.12."/>
    <s v="Infratest dimap"/>
    <d v="2015-11-20T00:00:00"/>
    <n v="0.37"/>
    <n v="0.24437500000000001"/>
    <n v="9.812499999999999E-2"/>
    <n v="4.9375000000000002E-2"/>
    <n v="9.1249999999999998E-2"/>
    <n v="8.4374999999999992E-2"/>
    <n v="6.25E-2"/>
    <n v="17073"/>
    <n v="1.1259676284306828"/>
    <n v="1.1922503725782416"/>
  </r>
  <r>
    <x v="855"/>
    <n v="0.37"/>
    <n v="0.25"/>
    <n v="0.1"/>
    <n v="0.05"/>
    <n v="0.08"/>
    <n v="0.09"/>
    <n v="0.06"/>
    <n v="1851"/>
    <s v="16.11.–19.11."/>
    <s v="Infratest dimap"/>
    <d v="2015-11-07T00:00:00"/>
    <n v="0.36312499999999998"/>
    <n v="0.24937499999999999"/>
    <n v="9.9374999999999991E-2"/>
    <n v="5.0624999999999996E-2"/>
    <n v="9.1874999999999998E-2"/>
    <n v="8.5624999999999993E-2"/>
    <n v="0.06"/>
    <n v="17234"/>
    <n v="1.0638297872340425"/>
    <n v="1.1243851018974"/>
  </r>
  <r>
    <x v="856"/>
    <n v="0.37"/>
    <n v="0.24"/>
    <n v="0.11"/>
    <n v="0.05"/>
    <n v="0.09"/>
    <n v="0.08"/>
    <n v="0.06"/>
    <n v="1503"/>
    <s v="02.11.–04.11."/>
    <s v="Infratest dimap"/>
    <d v="2015-10-23T00:00:00"/>
    <n v="0.361875"/>
    <n v="0.245"/>
    <n v="0.10625"/>
    <n v="5.1249999999999997E-2"/>
    <n v="9.4374999999999987E-2"/>
    <n v="7.5624999999999998E-2"/>
    <n v="6.5625000000000003E-2"/>
    <n v="16058"/>
    <n v="1.0702341137123745"/>
    <n v="1.132342533616419"/>
  </r>
  <r>
    <x v="857"/>
    <n v="0.38"/>
    <n v="0.24"/>
    <n v="0.11"/>
    <n v="0.05"/>
    <n v="0.09"/>
    <n v="0.08"/>
    <n v="0.05"/>
    <n v="1000"/>
    <s v="19.10.–21.10."/>
    <s v="Infratest dimap"/>
    <d v="2015-10-10T00:00:00"/>
    <n v="0.37749999999999995"/>
    <n v="0.24937500000000001"/>
    <n v="9.8749999999999991E-2"/>
    <n v="4.9375000000000002E-2"/>
    <n v="9.4374999999999987E-2"/>
    <n v="7.0000000000000007E-2"/>
    <n v="6.0624999999999998E-2"/>
    <n v="15134"/>
    <n v="1.1235955056179776"/>
    <n v="1.1895910780669146"/>
  </r>
  <r>
    <x v="858"/>
    <n v="0.4"/>
    <n v="0.24"/>
    <n v="0.1"/>
    <n v="0.05"/>
    <n v="0.09"/>
    <n v="0.06"/>
    <n v="0.06"/>
    <n v="1501"/>
    <s v="28.09.–30.09."/>
    <s v="Infratest dimap"/>
    <d v="2015-09-18T00:00:00"/>
    <n v="0.39714285714285713"/>
    <n v="0.24142857142857141"/>
    <n v="9.9999999999999992E-2"/>
    <n v="4.5714285714285707E-2"/>
    <n v="9.7857142857142851E-2"/>
    <n v="5.4285714285714284E-2"/>
    <n v="6.357142857142857E-2"/>
    <n v="14734"/>
    <n v="1.1226944667201284"/>
    <n v="1.1834319526627219"/>
  </r>
  <r>
    <x v="859"/>
    <n v="0.42"/>
    <n v="0.25"/>
    <n v="0.11"/>
    <n v="0.04"/>
    <n v="0.09"/>
    <n v="0.04"/>
    <n v="0.05"/>
    <n v="1021"/>
    <s v="07.09.–09.09."/>
    <s v="Infratest dimap"/>
    <d v="2015-08-29T00:00:00"/>
    <n v="0.41249999999999998"/>
    <n v="0.24062499999999998"/>
    <n v="0.106875"/>
    <n v="4.1249999999999995E-2"/>
    <n v="9.6249999999999988E-2"/>
    <n v="4.0625000000000001E-2"/>
    <n v="6.1874999999999999E-2"/>
    <n v="16960"/>
    <n v="1.1678832116788322"/>
    <n v="1.2269938650306749"/>
  </r>
  <r>
    <x v="860"/>
    <n v="0.42"/>
    <n v="0.24"/>
    <n v="0.12"/>
    <n v="0.04"/>
    <n v="0.08"/>
    <n v="0.04"/>
    <n v="0.06"/>
    <n v="1501"/>
    <s v="31.08.–02.09."/>
    <s v="Infratest dimap"/>
    <d v="2015-08-21T00:00:00"/>
    <n v="0.41357142857142859"/>
    <n v="0.2371428571428571"/>
    <n v="0.105"/>
    <n v="4.1428571428571426E-2"/>
    <n v="9.857142857142856E-2"/>
    <n v="3.8571428571428576E-2"/>
    <n v="6.5714285714285711E-2"/>
    <n v="15465"/>
    <n v="1.1705685618729098"/>
    <n v="1.2302284710017577"/>
  </r>
  <r>
    <x v="861"/>
    <n v="0.42"/>
    <n v="0.24"/>
    <n v="0.11"/>
    <n v="0.04"/>
    <n v="0.09"/>
    <n v="0.04"/>
    <n v="0.06"/>
    <n v="1033"/>
    <s v="11.08.–12.08."/>
    <s v="Infratest dimap"/>
    <d v="2015-08-01T00:00:00"/>
    <n v="0.42499999999999999"/>
    <n v="0.23785714285714285"/>
    <n v="0.10214285714285713"/>
    <n v="4.3571428571428573E-2"/>
    <n v="9.2142857142857124E-2"/>
    <n v="3.4285714285714287E-2"/>
    <n v="6.5000000000000002E-2"/>
    <n v="14079"/>
    <n v="1.166666666666667"/>
    <n v="1.229148375768218"/>
  </r>
  <r>
    <x v="862"/>
    <n v="0.42"/>
    <n v="0.24"/>
    <n v="0.11"/>
    <n v="0.05"/>
    <n v="0.09"/>
    <n v="0.04"/>
    <n v="0.05"/>
    <n v="1504"/>
    <s v="27.07.–29.07."/>
    <s v="Infratest dimap"/>
    <d v="2015-07-17T00:00:00"/>
    <n v="0.419375"/>
    <n v="0.24312499999999998"/>
    <n v="0.10249999999999999"/>
    <n v="4.4999999999999991E-2"/>
    <n v="9.4999999999999987E-2"/>
    <n v="3.5000000000000003E-2"/>
    <n v="5.8124999999999996E-2"/>
    <n v="15302"/>
    <n v="1.1627906976744187"/>
    <n v="1.2269938650306749"/>
  </r>
  <r>
    <x v="863"/>
    <n v="0.41"/>
    <n v="0.24"/>
    <n v="0.11"/>
    <n v="0.06"/>
    <n v="0.09"/>
    <n v="0.04"/>
    <n v="0.05"/>
    <n v="1029"/>
    <s v="14.07.–15.07."/>
    <s v="Infratest dimap"/>
    <d v="2015-07-04T00:00:00"/>
    <n v="0.41562500000000002"/>
    <n v="0.24374999999999999"/>
    <n v="0.104375"/>
    <n v="4.5624999999999999E-2"/>
    <n v="9.6249999999999988E-2"/>
    <n v="3.9375E-2"/>
    <n v="5.3749999999999999E-2"/>
    <n v="15690"/>
    <n v="1.1627906976744187"/>
    <n v="1.2279355333844975"/>
  </r>
  <r>
    <x v="864"/>
    <n v="0.4"/>
    <n v="0.25"/>
    <n v="0.11"/>
    <n v="0.05"/>
    <n v="0.1"/>
    <n v="0.05"/>
    <n v="0.04"/>
    <n v="1501"/>
    <s v="29.06.–01.07."/>
    <s v="Infratest dimap"/>
    <d v="2015-06-19T00:00:00"/>
    <n v="0.40437499999999998"/>
    <n v="0.24312499999999998"/>
    <n v="0.10062499999999999"/>
    <n v="4.7499999999999994E-2"/>
    <n v="9.7499999999999989E-2"/>
    <n v="4.6249999999999999E-2"/>
    <n v="5.8124999999999996E-2"/>
    <n v="17336"/>
    <n v="1.1825572801182558"/>
    <n v="1.2529365700861395"/>
  </r>
  <r>
    <x v="865"/>
    <n v="0.4"/>
    <n v="0.25"/>
    <n v="0.1"/>
    <n v="0.05"/>
    <n v="0.1"/>
    <n v="0.05"/>
    <n v="0.05"/>
    <n v="1001"/>
    <s v="15.06.–17.06."/>
    <s v="Infratest dimap"/>
    <d v="2015-06-06T00:00:00"/>
    <n v="0.40562499999999996"/>
    <n v="0.245"/>
    <n v="0.10062499999999999"/>
    <n v="5.0624999999999996E-2"/>
    <n v="9.4999999999999987E-2"/>
    <n v="4.6875E-2"/>
    <n v="5.6250000000000001E-2"/>
    <n v="15517"/>
    <n v="1.1149825783972125"/>
    <n v="1.1816838995568686"/>
  </r>
  <r>
    <x v="866"/>
    <n v="0.4"/>
    <n v="0.25"/>
    <n v="0.1"/>
    <n v="0.06"/>
    <n v="0.09"/>
    <n v="0.05"/>
    <n v="0.05"/>
    <n v="1503"/>
    <s v="01.06.–02.06."/>
    <s v="Infratest dimap"/>
    <d v="2015-05-21T00:00:00"/>
    <n v="0.40388888888888891"/>
    <n v="0.24777777777777776"/>
    <n v="9.7777777777777769E-2"/>
    <n v="5.5555555555555552E-2"/>
    <n v="9.1111111111111087E-2"/>
    <n v="4.9444444444444444E-2"/>
    <n v="5.4444444444444441E-2"/>
    <n v="17418"/>
    <n v="1.1159330440173589"/>
    <n v="1.1896893588896233"/>
  </r>
  <r>
    <x v="66"/>
    <n v="0.41"/>
    <n v="0.26"/>
    <n v="0.09"/>
    <n v="0.05"/>
    <n v="0.09"/>
    <n v="0.05"/>
    <n v="0.05"/>
    <n v="1011"/>
    <s v="18.05.–20.05."/>
    <s v="Infratest dimap"/>
    <d v="2015-05-08T00:00:00"/>
    <n v="0.40687499999999999"/>
    <n v="0.24375000000000002"/>
    <n v="0.10062499999999999"/>
    <n v="4.3124999999999997E-2"/>
    <n v="9.2499999999999985E-2"/>
    <n v="5.3124999999999999E-2"/>
    <n v="0.06"/>
    <n v="15079"/>
    <n v="1.1149825783972125"/>
    <n v="1.171303074670571"/>
  </r>
  <r>
    <x v="867"/>
    <n v="0.4"/>
    <n v="0.25"/>
    <n v="0.1"/>
    <n v="0.04"/>
    <n v="0.09"/>
    <n v="0.06"/>
    <n v="0.06"/>
    <n v="1506"/>
    <s v="04.05.–06.05."/>
    <s v="Infratest dimap"/>
    <d v="2015-04-24T00:00:00"/>
    <n v="0.41062500000000002"/>
    <n v="0.24625"/>
    <n v="0.10187499999999999"/>
    <n v="3.6250000000000004E-2"/>
    <n v="8.7499999999999981E-2"/>
    <n v="5.5E-2"/>
    <n v="5.8124999999999996E-2"/>
    <n v="18173"/>
    <n v="1.1095700416088765"/>
    <n v="1.1560693641618496"/>
  </r>
  <r>
    <x v="868"/>
    <n v="0.41"/>
    <n v="0.24"/>
    <n v="0.11"/>
    <n v="0.04"/>
    <n v="0.08"/>
    <n v="0.06"/>
    <n v="0.06"/>
    <n v="1002"/>
    <s v="20.04.–22.04."/>
    <s v="Infratest dimap"/>
    <d v="2015-04-11T00:00:00"/>
    <n v="0.41187500000000005"/>
    <n v="0.24562499999999998"/>
    <n v="0.10062499999999999"/>
    <n v="4.0625000000000008E-2"/>
    <n v="8.6249999999999993E-2"/>
    <n v="5.8749999999999997E-2"/>
    <n v="5.6250000000000001E-2"/>
    <n v="15003"/>
    <n v="1.1072664359861593"/>
    <n v="1.1594202898550727"/>
  </r>
  <r>
    <x v="869"/>
    <n v="0.41"/>
    <n v="0.25"/>
    <n v="0.1"/>
    <n v="0.04"/>
    <n v="0.09"/>
    <n v="0.06"/>
    <n v="0.05"/>
    <n v="1501"/>
    <s v="30.03.–01.04."/>
    <s v="Infratest dimap"/>
    <d v="2015-03-20T00:00:00"/>
    <n v="0.41571428571428576"/>
    <n v="0.24071428571428569"/>
    <n v="9.7857142857142851E-2"/>
    <n v="4.1428571428571426E-2"/>
    <n v="8.7142857142857147E-2"/>
    <n v="5.9285714285714282E-2"/>
    <n v="5.785714285714285E-2"/>
    <n v="13357"/>
    <n v="1.1102299762093575"/>
    <n v="1.1637572734829591"/>
  </r>
  <r>
    <x v="870"/>
    <n v="0.41"/>
    <n v="0.24"/>
    <n v="0.11"/>
    <n v="0.04"/>
    <n v="0.09"/>
    <n v="0.06"/>
    <n v="0.05"/>
    <n v="1000"/>
    <s v="10.03.–11.03."/>
    <s v="Infratest dimap"/>
    <d v="2015-02-28T00:00:00"/>
    <n v="0.40875000000000006"/>
    <n v="0.24437499999999998"/>
    <n v="9.6249999999999988E-2"/>
    <n v="4.0000000000000008E-2"/>
    <n v="8.9999999999999983E-2"/>
    <n v="6.6250000000000003E-2"/>
    <n v="5.4374999999999993E-2"/>
    <n v="16153"/>
    <n v="1.1042097998619738"/>
    <n v="1.1552346570397112"/>
  </r>
  <r>
    <x v="871"/>
    <n v="0.41"/>
    <n v="0.25"/>
    <n v="0.1"/>
    <n v="0.04"/>
    <n v="0.09"/>
    <n v="0.06"/>
    <n v="0.05"/>
    <n v="1506"/>
    <s v="02.03.–04.03."/>
    <s v="Infratest dimap"/>
    <d v="2015-02-20T00:00:00"/>
    <n v="0.41142857142857148"/>
    <n v="0.24642857142857144"/>
    <n v="9.2857142857142846E-2"/>
    <n v="0.04"/>
    <n v="8.9285714285714274E-2"/>
    <n v="6.5714285714285711E-2"/>
    <n v="5.4285714285714284E-2"/>
    <n v="15164"/>
    <n v="1.1041009463722395"/>
    <n v="1.1551155115511551"/>
  </r>
  <r>
    <x v="872"/>
    <n v="0.42"/>
    <n v="0.24"/>
    <n v="0.1"/>
    <n v="0.03"/>
    <n v="0.08"/>
    <n v="7.0000000000000007E-2"/>
    <n v="0.06"/>
    <n v="1023"/>
    <s v="10.02.–11.02."/>
    <s v="Infratest dimap"/>
    <d v="2015-01-31T00:00:00"/>
    <n v="0.41062500000000002"/>
    <n v="0.245"/>
    <n v="0.10062499999999999"/>
    <n v="3.3125000000000002E-2"/>
    <n v="9.1874999999999998E-2"/>
    <n v="6.1874999999999999E-2"/>
    <n v="5.6874999999999995E-2"/>
    <n v="15305"/>
    <n v="1.0989010989010988"/>
    <n v="1.1404133998574482"/>
  </r>
  <r>
    <x v="873"/>
    <n v="0.41"/>
    <n v="0.25"/>
    <n v="0.1"/>
    <n v="0.03"/>
    <n v="0.09"/>
    <n v="0.06"/>
    <n v="0.06"/>
    <n v="1503"/>
    <s v="02.02.–04.02."/>
    <s v="Infratest dimap"/>
    <d v="2015-01-23T00:00:00"/>
    <n v="0.41312500000000002"/>
    <n v="0.24374999999999999"/>
    <n v="0.10062499999999999"/>
    <n v="3.3125000000000002E-2"/>
    <n v="9.1249999999999984E-2"/>
    <n v="6.1249999999999999E-2"/>
    <n v="5.6875000000000002E-2"/>
    <n v="15240"/>
    <n v="1.098901098901099"/>
    <n v="1.1404133998574484"/>
  </r>
  <r>
    <x v="874"/>
    <n v="0.41"/>
    <n v="0.25"/>
    <n v="0.1"/>
    <n v="0.04"/>
    <n v="0.08"/>
    <n v="0.06"/>
    <n v="0.06"/>
    <n v="1017"/>
    <s v="12.01.–14.01."/>
    <s v="Infratest dimap"/>
    <d v="2015-01-03T00:00:00"/>
    <n v="0.42071428571428571"/>
    <n v="0.23714285714285713"/>
    <n v="9.857142857142856E-2"/>
    <n v="3.0714285714285715E-2"/>
    <n v="9.071428571428572E-2"/>
    <n v="6.4285714285714293E-2"/>
    <n v="5.5714285714285709E-2"/>
    <n v="12987"/>
    <n v="1.0971786833855801"/>
    <n v="1.1354420113544201"/>
  </r>
  <r>
    <x v="875"/>
    <n v="0.41"/>
    <n v="0.26"/>
    <n v="0.1"/>
    <n v="0.03"/>
    <n v="0.08"/>
    <n v="0.06"/>
    <n v="0.06"/>
    <n v="1506"/>
    <s v="05.01.–07.01."/>
    <s v="Infratest dimap"/>
    <d v="2014-12-26T00:00:00"/>
    <n v="0.41875000000000001"/>
    <n v="0.23749999999999999"/>
    <n v="0.1"/>
    <n v="2.5000000000000001E-2"/>
    <n v="9.6250000000000002E-2"/>
    <n v="5.8749999999999997E-2"/>
    <n v="6.3750000000000001E-2"/>
    <n v="7048"/>
    <n v="1.0973936899862826"/>
    <n v="1.1283497884344147"/>
  </r>
  <r>
    <x v="876"/>
    <n v="0.42"/>
    <n v="0.25"/>
    <n v="0.1"/>
    <m/>
    <n v="0.08"/>
    <n v="0.06"/>
    <n v="0.09"/>
    <n v="1006"/>
    <s v="15.12.–17.12."/>
    <s v="Infratest dimap"/>
    <d v="2014-12-06T00:00:00"/>
    <n v="0.41375000000000001"/>
    <n v="0.24687499999999998"/>
    <n v="9.9374999999999991E-2"/>
    <n v="2.4999999999999998E-2"/>
    <n v="9.1249999999999984E-2"/>
    <n v="6.4375000000000002E-2"/>
    <n v="6.25E-2"/>
    <n v="17134"/>
    <n v="1.0921501706484642"/>
    <n v="1.1228070175438598"/>
  </r>
  <r>
    <x v="877"/>
    <n v="0.4"/>
    <n v="0.26"/>
    <n v="0.11"/>
    <n v="0.02"/>
    <n v="0.09"/>
    <n v="7.0000000000000007E-2"/>
    <n v="0.05"/>
    <n v="1502"/>
    <s v="01.12.–03.12."/>
    <s v="Infratest dimap"/>
    <d v="2014-11-21T00:00:00"/>
    <n v="0.41187500000000005"/>
    <n v="0.245"/>
    <n v="0.10124999999999999"/>
    <n v="2.4375000000000001E-2"/>
    <n v="9.1874999999999984E-2"/>
    <n v="6.7500000000000004E-2"/>
    <n v="5.8124999999999996E-2"/>
    <n v="16192"/>
    <n v="1.0899182561307901"/>
    <n v="1.119664100769769"/>
  </r>
  <r>
    <x v="878"/>
    <n v="0.41"/>
    <n v="0.26"/>
    <n v="0.11"/>
    <n v="0.03"/>
    <n v="0.08"/>
    <n v="0.06"/>
    <n v="0.05"/>
    <n v="1023"/>
    <s v="17.11.–19.11."/>
    <s v="Infratest dimap"/>
    <d v="2014-11-08T00:00:00"/>
    <n v="0.40937499999999999"/>
    <n v="0.24562499999999998"/>
    <n v="9.812499999999999E-2"/>
    <n v="2.9375000000000002E-2"/>
    <n v="8.9999999999999983E-2"/>
    <n v="7.0625000000000007E-2"/>
    <n v="5.6874999999999995E-2"/>
    <n v="14717"/>
    <n v="1.094391244870041"/>
    <n v="1.1307420494699647"/>
  </r>
  <r>
    <x v="879"/>
    <n v="0.41"/>
    <n v="0.25"/>
    <n v="0.1"/>
    <n v="0.03"/>
    <n v="0.09"/>
    <n v="7.0000000000000007E-2"/>
    <n v="0.05"/>
    <n v="1504"/>
    <s v="03.11.–05.11."/>
    <s v="Infratest dimap"/>
    <d v="2014-10-24T00:00:00"/>
    <n v="0.40875"/>
    <n v="0.24374999999999999"/>
    <n v="9.6249999999999988E-2"/>
    <n v="2.5624999999999998E-2"/>
    <n v="8.9999999999999983E-2"/>
    <n v="7.3749999999999996E-2"/>
    <n v="5.8124999999999996E-2"/>
    <n v="16178"/>
    <n v="1.0958904109589043"/>
    <n v="1.1275546159267091"/>
  </r>
  <r>
    <x v="880"/>
    <n v="0.4"/>
    <n v="0.26"/>
    <n v="0.1"/>
    <n v="0.02"/>
    <n v="0.09"/>
    <n v="7.0000000000000007E-2"/>
    <n v="0.06"/>
    <n v="1022"/>
    <s v="20.10.–22.10."/>
    <s v="Infratest dimap"/>
    <d v="2014-10-11T00:00:00"/>
    <n v="0.40624999999999994"/>
    <n v="0.24437499999999998"/>
    <n v="9.6874999999999989E-2"/>
    <n v="2.4374999999999997E-2"/>
    <n v="8.8124999999999981E-2"/>
    <n v="7.8125E-2"/>
    <n v="0.06"/>
    <n v="15180"/>
    <n v="1.0943912448700412"/>
    <n v="1.1243851018974"/>
  </r>
  <r>
    <x v="881"/>
    <n v="0.41"/>
    <n v="0.24"/>
    <n v="0.09"/>
    <n v="0.02"/>
    <n v="0.1"/>
    <n v="0.09"/>
    <n v="0.05"/>
    <n v="1502"/>
    <s v="29.09.–01.10."/>
    <s v="Infratest dimap"/>
    <d v="2014-09-19T00:00:00"/>
    <n v="0.40250000000000002"/>
    <n v="0.24124999999999999"/>
    <n v="9.375E-2"/>
    <n v="2.5000000000000001E-2"/>
    <n v="9.3124999999999986E-2"/>
    <n v="8.5624999999999979E-2"/>
    <n v="5.8749999999999997E-2"/>
    <n v="16647"/>
    <n v="1.0914051841746248"/>
    <n v="1.1220196353436185"/>
  </r>
  <r>
    <x v="882"/>
    <n v="0.39"/>
    <n v="0.25"/>
    <n v="0.1"/>
    <n v="0.03"/>
    <n v="0.1"/>
    <n v="0.08"/>
    <n v="0.05"/>
    <n v="1008"/>
    <s v="22.09.–24.09."/>
    <s v="Infratest dimap"/>
    <d v="2014-09-13T00:00:00"/>
    <n v="0.40312500000000001"/>
    <n v="0.24437499999999998"/>
    <n v="9.375E-2"/>
    <n v="3.0625000000000003E-2"/>
    <n v="9.1249999999999984E-2"/>
    <n v="7.6874999999999999E-2"/>
    <n v="0.06"/>
    <n v="14655"/>
    <n v="1.0996563573883162"/>
    <n v="1.1379800853485065"/>
  </r>
  <r>
    <x v="883"/>
    <n v="0.4"/>
    <n v="0.24"/>
    <n v="0.1"/>
    <n v="0.03"/>
    <n v="0.1"/>
    <n v="7.0000000000000007E-2"/>
    <n v="0.06"/>
    <n v="1503"/>
    <s v="01.09.–03.09."/>
    <s v="Infratest dimap"/>
    <d v="2014-08-22T00:00:00"/>
    <n v="0.41374999999999995"/>
    <n v="0.24875"/>
    <n v="9.7499999999999989E-2"/>
    <n v="3.1875000000000001E-2"/>
    <n v="9.4374999999999987E-2"/>
    <n v="5.2499999999999998E-2"/>
    <n v="6.1249999999999999E-2"/>
    <n v="17205"/>
    <n v="1.1026878015161958"/>
    <n v="1.1428571428571428"/>
  </r>
  <r>
    <x v="884"/>
    <n v="0.42"/>
    <n v="0.25"/>
    <n v="0.09"/>
    <n v="0.03"/>
    <n v="0.09"/>
    <n v="0.05"/>
    <n v="7.0000000000000007E-2"/>
    <n v="1027"/>
    <s v="26.08.–27.08."/>
    <s v="Infratest dimap"/>
    <d v="2014-08-16T00:00:00"/>
    <n v="0.41499999999999998"/>
    <n v="0.25437500000000002"/>
    <n v="9.8749999999999991E-2"/>
    <n v="3.2500000000000001E-2"/>
    <n v="8.9374999999999982E-2"/>
    <n v="4.9374999999999995E-2"/>
    <n v="6.0624999999999998E-2"/>
    <n v="15116"/>
    <n v="1.1661807580174925"/>
    <n v="1.2121212121212119"/>
  </r>
  <r>
    <x v="885"/>
    <n v="0.41"/>
    <n v="0.26"/>
    <n v="0.1"/>
    <n v="0.03"/>
    <n v="0.09"/>
    <n v="0.05"/>
    <n v="0.06"/>
    <n v="1503"/>
    <s v="04.08.–06.08."/>
    <s v="Infratest dimap"/>
    <d v="2014-07-25T00:00:00"/>
    <n v="0.41571428571428576"/>
    <n v="0.24499999999999997"/>
    <n v="9.857142857142856E-2"/>
    <n v="3.2142857142857147E-2"/>
    <n v="9.3571428571428555E-2"/>
    <n v="4.928571428571428E-2"/>
    <n v="6.0714285714285714E-2"/>
    <n v="15253"/>
    <n v="1.1725293132328309"/>
    <n v="1.2184508268059184"/>
  </r>
  <r>
    <x v="886"/>
    <n v="0.4"/>
    <n v="0.26"/>
    <n v="0.1"/>
    <n v="0.04"/>
    <n v="0.1"/>
    <n v="0.04"/>
    <n v="0.06"/>
    <n v="1008"/>
    <s v="15.07.–16.07."/>
    <s v="Infratest dimap"/>
    <d v="2014-07-05T00:00:00"/>
    <n v="0.40312499999999996"/>
    <n v="0.245"/>
    <n v="0.10625"/>
    <n v="3.3750000000000002E-2"/>
    <n v="9.0624999999999983E-2"/>
    <n v="5.5624999999999994E-2"/>
    <n v="6.0624999999999998E-2"/>
    <n v="14121"/>
    <n v="1.1103400416377518"/>
    <n v="1.1535688536409519"/>
  </r>
  <r>
    <x v="887"/>
    <n v="0.39"/>
    <n v="0.26"/>
    <n v="0.11"/>
    <n v="0.04"/>
    <n v="0.09"/>
    <n v="0.05"/>
    <n v="0.06"/>
    <n v="1505"/>
    <s v="30.06.–02.07."/>
    <s v="Infratest dimap"/>
    <d v="2014-06-20T00:00:00"/>
    <n v="0.40055555555555561"/>
    <n v="0.24555555555555555"/>
    <n v="0.10444444444444444"/>
    <n v="3.7222222222222233E-2"/>
    <n v="8.777777777777776E-2"/>
    <n v="6.3333333333333339E-2"/>
    <n v="5.6666666666666671E-2"/>
    <n v="15707"/>
    <n v="1.1090573012939"/>
    <n v="1.1568123393316194"/>
  </r>
  <r>
    <x v="77"/>
    <n v="0.39"/>
    <n v="0.25"/>
    <n v="0.12"/>
    <n v="0.04"/>
    <n v="0.08"/>
    <n v="0.06"/>
    <n v="0.06"/>
    <n v="1000"/>
    <s v="17.06.–18.06."/>
    <s v="Infratest dimap"/>
    <d v="2014-06-07T00:00:00"/>
    <n v="0.39187500000000008"/>
    <n v="0.24562499999999998"/>
    <n v="0.105"/>
    <n v="3.9375E-2"/>
    <n v="9.1874999999999984E-2"/>
    <n v="6.5625000000000003E-2"/>
    <n v="5.6249999999999994E-2"/>
    <n v="14141"/>
    <n v="1.1111111111111109"/>
    <n v="1.1619462599854755"/>
  </r>
  <r>
    <x v="888"/>
    <n v="0.38"/>
    <n v="0.26"/>
    <n v="0.11"/>
    <n v="0.04"/>
    <n v="0.09"/>
    <n v="7.0000000000000007E-2"/>
    <n v="0.05"/>
    <n v="1504"/>
    <s v="02.06.–04.06."/>
    <s v="Infratest dimap"/>
    <d v="2014-05-23T00:00:00"/>
    <n v="0.38714285714285712"/>
    <n v="0.25"/>
    <n v="0.10285714285714286"/>
    <n v="4.0714285714285717E-2"/>
    <n v="9.571428571428571E-2"/>
    <n v="6.4285714285714293E-2"/>
    <n v="5.2857142857142846E-2"/>
    <n v="14655"/>
    <n v="1.1111111111111112"/>
    <n v="1.1637572734829593"/>
  </r>
  <r>
    <x v="889"/>
    <n v="0.39"/>
    <n v="0.26"/>
    <n v="0.11"/>
    <n v="0.04"/>
    <n v="0.09"/>
    <n v="0.06"/>
    <n v="0.05"/>
    <n v="1500"/>
    <s v="12.05.–14.05."/>
    <s v="Infratest dimap"/>
    <d v="2014-05-03T00:00:00"/>
    <n v="0.40062500000000006"/>
    <n v="0.24687500000000001"/>
    <n v="0.105625"/>
    <n v="3.9999999999999994E-2"/>
    <n v="9.3749999999999986E-2"/>
    <n v="5.3749999999999999E-2"/>
    <n v="5.4374999999999993E-2"/>
    <n v="14629"/>
    <n v="1.1103400416377516"/>
    <n v="1.1619462599854757"/>
  </r>
  <r>
    <x v="890"/>
    <n v="0.4"/>
    <n v="0.26"/>
    <n v="0.1"/>
    <n v="0.04"/>
    <n v="0.09"/>
    <n v="0.05"/>
    <n v="0.06"/>
    <n v="1600"/>
    <s v="28.04.–29.04."/>
    <s v="Infratest dimap"/>
    <d v="2014-04-17T00:00:00"/>
    <n v="0.40812500000000002"/>
    <n v="0.24562499999999998"/>
    <n v="0.10062499999999999"/>
    <n v="4.1250000000000002E-2"/>
    <n v="9.3749999999999986E-2"/>
    <n v="5.3124999999999992E-2"/>
    <n v="5.2500000000000005E-2"/>
    <n v="14966"/>
    <n v="1.1095700416088765"/>
    <n v="1.1627906976744187"/>
  </r>
  <r>
    <x v="891"/>
    <n v="0.41"/>
    <n v="0.25"/>
    <n v="0.1"/>
    <n v="0.04"/>
    <n v="0.1"/>
    <n v="0.05"/>
    <n v="0.05"/>
    <n v="1008"/>
    <s v="22.04.–23.04."/>
    <s v="Infratest dimap"/>
    <d v="2014-04-12T00:00:00"/>
    <n v="0.40812500000000007"/>
    <n v="0.24312499999999998"/>
    <n v="0.10062499999999999"/>
    <n v="4.2500000000000003E-2"/>
    <n v="9.4999999999999987E-2"/>
    <n v="5.4374999999999993E-2"/>
    <n v="5.1250000000000004E-2"/>
    <n v="15891"/>
    <n v="1.1095700416088765"/>
    <n v="1.1644832605531295"/>
  </r>
  <r>
    <x v="892"/>
    <n v="0.41"/>
    <n v="0.26"/>
    <n v="0.1"/>
    <n v="0.04"/>
    <n v="0.09"/>
    <n v="0.05"/>
    <n v="0.05"/>
    <n v="1506"/>
    <s v="31.03.–02.04."/>
    <s v="Infratest dimap"/>
    <d v="2014-03-21T00:00:00"/>
    <n v="0.41125000000000006"/>
    <n v="0.24562499999999998"/>
    <n v="0.10124999999999999"/>
    <n v="3.6249999999999998E-2"/>
    <n v="9.4999999999999987E-2"/>
    <n v="5.1249999999999997E-2"/>
    <n v="5.4374999999999993E-2"/>
    <n v="16826"/>
    <n v="1.10573600552868"/>
    <n v="1.1519078473722102"/>
  </r>
  <r>
    <x v="893"/>
    <n v="0.41"/>
    <n v="0.25"/>
    <n v="0.1"/>
    <n v="0.04"/>
    <n v="0.08"/>
    <n v="0.05"/>
    <n v="7.0000000000000007E-2"/>
    <n v="1000"/>
    <s v="25.03.–26.03."/>
    <s v="Infratest dimap"/>
    <d v="2014-03-15T00:00:00"/>
    <n v="0.41000000000000003"/>
    <n v="0.24312499999999998"/>
    <n v="9.9999999999999992E-2"/>
    <n v="0.04"/>
    <n v="9.6249999999999988E-2"/>
    <n v="4.9999999999999996E-2"/>
    <n v="5.5625000000000001E-2"/>
    <n v="15734"/>
    <n v="1.1118832522585129"/>
    <n v="1.1636363636363638"/>
  </r>
  <r>
    <x v="894"/>
    <n v="0.42"/>
    <n v="0.24"/>
    <n v="0.11"/>
    <n v="0.04"/>
    <n v="0.09"/>
    <n v="0.04"/>
    <n v="0.06"/>
    <n v="1515"/>
    <s v="04.03.–05.03."/>
    <s v="Infratest dimap"/>
    <d v="2014-02-21T00:00:00"/>
    <n v="0.40687499999999999"/>
    <n v="0.24"/>
    <n v="0.10249999999999999"/>
    <n v="4.1249999999999995E-2"/>
    <n v="9.6874999999999989E-2"/>
    <n v="5.0624999999999996E-2"/>
    <n v="5.6250000000000008E-2"/>
    <n v="16870"/>
    <n v="1.1149825783972125"/>
    <n v="1.1687363038714391"/>
  </r>
  <r>
    <x v="895"/>
    <n v="0.4"/>
    <n v="0.26"/>
    <n v="0.1"/>
    <n v="0.04"/>
    <n v="0.09"/>
    <n v="0.05"/>
    <n v="0.06"/>
    <n v="1026"/>
    <s v="24.02.–26.02."/>
    <s v="Infratest dimap"/>
    <d v="2014-02-15T00:00:00"/>
    <n v="0.40562500000000001"/>
    <n v="0.24625000000000002"/>
    <n v="0.10187499999999999"/>
    <n v="4.1249999999999995E-2"/>
    <n v="9.6249999999999988E-2"/>
    <n v="5.0624999999999996E-2"/>
    <n v="5.1875000000000004E-2"/>
    <n v="15019"/>
    <n v="1.1103400416377518"/>
    <n v="1.1636363636363638"/>
  </r>
  <r>
    <x v="896"/>
    <n v="0.41"/>
    <n v="0.27"/>
    <n v="0.09"/>
    <n v="0.04"/>
    <n v="0.09"/>
    <n v="0.05"/>
    <n v="0.05"/>
    <n v="1536"/>
    <s v="03.02.–05.02."/>
    <s v="Infratest dimap"/>
    <d v="2014-01-24T00:00:00"/>
    <n v="0.41388888888888892"/>
    <n v="0.25500000000000006"/>
    <n v="9.5555555555555546E-2"/>
    <n v="4.2777777777777776E-2"/>
    <n v="8.8888888888888865E-2"/>
    <n v="4.3333333333333328E-2"/>
    <n v="5.5E-2"/>
    <n v="16810"/>
    <n v="1.171875"/>
    <n v="1.233721727210418"/>
  </r>
  <r>
    <x v="897"/>
    <n v="0.42"/>
    <n v="0.27"/>
    <n v="0.09"/>
    <n v="0.04"/>
    <n v="0.08"/>
    <n v="0.04"/>
    <n v="0.06"/>
    <n v="1014"/>
    <s v="27.01.–29.01."/>
    <s v="Infratest dimap"/>
    <d v="2014-01-18T00:00:00"/>
    <n v="0.41125"/>
    <n v="0.25437500000000002"/>
    <n v="9.4999999999999987E-2"/>
    <n v="4.4999999999999998E-2"/>
    <n v="8.9999999999999983E-2"/>
    <n v="4.2499999999999996E-2"/>
    <n v="5.8750000000000004E-2"/>
    <n v="15271"/>
    <n v="1.1756061719324027"/>
    <n v="1.2412723041117146"/>
  </r>
  <r>
    <x v="898"/>
    <n v="0.41"/>
    <n v="0.27"/>
    <n v="0.09"/>
    <n v="0.04"/>
    <n v="0.08"/>
    <n v="0.04"/>
    <n v="7.0000000000000007E-2"/>
    <n v="1559"/>
    <s v="06.01.–08.01."/>
    <s v="Infratest dimap"/>
    <d v="2013-12-27T00:00:00"/>
    <n v="0.41375000000000001"/>
    <n v="0.2475"/>
    <n v="9.5000000000000001E-2"/>
    <n v="4.5000000000000005E-2"/>
    <n v="9.5000000000000001E-2"/>
    <n v="4.4999999999999998E-2"/>
    <n v="5.8749999999999997E-2"/>
    <n v="7137"/>
    <n v="1.1747430249632893"/>
    <n v="1.24031007751938"/>
  </r>
  <r>
    <x v="899"/>
    <n v="0.42"/>
    <n v="0.27"/>
    <n v="0.09"/>
    <n v="0.04"/>
    <n v="0.08"/>
    <n v="0.04"/>
    <n v="0.06"/>
    <n v="1000"/>
    <s v="17.12.–18.12."/>
    <s v="Infratest dimap"/>
    <d v="2013-12-07T00:00:00"/>
    <n v="0.42062499999999997"/>
    <n v="0.25437500000000002"/>
    <n v="9.3124999999999986E-2"/>
    <n v="3.7499999999999999E-2"/>
    <n v="9.1874999999999984E-2"/>
    <n v="4.6249999999999993E-2"/>
    <n v="5.6249999999999994E-2"/>
    <n v="14391"/>
    <n v="1.1627906976744184"/>
    <n v="1.2158054711246198"/>
  </r>
  <r>
    <x v="900"/>
    <n v="0.43"/>
    <n v="0.25"/>
    <n v="0.1"/>
    <n v="0.03"/>
    <n v="0.09"/>
    <n v="0.04"/>
    <n v="0.06"/>
    <n v="1523"/>
    <s v="02.12.–04.12."/>
    <s v="Infratest dimap"/>
    <d v="2013-11-22T00:00:00"/>
    <n v="0.41666666666666669"/>
    <n v="0.24777777777777776"/>
    <n v="9.9444444444444433E-2"/>
    <n v="3.3888888888888885E-2"/>
    <n v="9.3333333333333324E-2"/>
    <n v="4.5555555555555544E-2"/>
    <n v="6.1249999999999999E-2"/>
    <n v="16317"/>
    <n v="1.1665586519766691"/>
    <n v="1.2145748987854252"/>
  </r>
  <r>
    <x v="901"/>
    <n v="0.42"/>
    <n v="0.25"/>
    <n v="0.1"/>
    <n v="0.03"/>
    <n v="0.09"/>
    <n v="0.04"/>
    <n v="7.0000000000000007E-2"/>
    <n v="1006"/>
    <s v="19.11.–20.11."/>
    <s v="Infratest dimap"/>
    <d v="2013-11-09T00:00:00"/>
    <n v="0.41285714285714287"/>
    <n v="0.24857142857142858"/>
    <n v="9.9999999999999992E-2"/>
    <n v="3.5714285714285712E-2"/>
    <n v="9.2857142857142846E-2"/>
    <n v="4.7142857142857146E-2"/>
    <n v="6.2857142857142861E-2"/>
    <n v="15261"/>
    <n v="1.1705685618729096"/>
    <n v="1.2216404886561953"/>
  </r>
  <r>
    <x v="902"/>
    <n v="0.42"/>
    <n v="0.26"/>
    <n v="0.1"/>
    <n v="0.03"/>
    <n v="0.09"/>
    <n v="0.04"/>
    <n v="0.06"/>
    <n v="1520"/>
    <s v="04.11.–06.11."/>
    <s v="Infratest dimap"/>
    <d v="2013-10-25T00:00:00"/>
    <n v="0.41624999999999995"/>
    <n v="0.25687500000000002"/>
    <n v="9.5624999999999988E-2"/>
    <n v="3.3750000000000002E-2"/>
    <n v="8.9999999999999983E-2"/>
    <n v="4.6875E-2"/>
    <n v="6.0624999999999998E-2"/>
    <n v="17719"/>
    <n v="1.1644832605531297"/>
    <n v="1.2121212121212122"/>
  </r>
  <r>
    <x v="903"/>
    <n v="0.4"/>
    <n v="0.27"/>
    <n v="0.09"/>
    <n v="0.04"/>
    <n v="0.09"/>
    <n v="0.05"/>
    <n v="0.06"/>
    <n v="1028"/>
    <s v="21.10.–23.10."/>
    <s v="Infratest dimap"/>
    <d v="2013-10-12T00:00:00"/>
    <n v="0.42125000000000001"/>
    <n v="0.25375000000000003"/>
    <n v="8.8749999999999996E-2"/>
    <n v="3.8124999999999999E-2"/>
    <n v="9.0624999999999997E-2"/>
    <n v="5.3124999999999999E-2"/>
    <n v="5.4374999999999993E-2"/>
    <n v="14311"/>
    <n v="1.1019283746556474"/>
    <n v="1.1502516175413371"/>
  </r>
  <r>
    <x v="904"/>
    <n v="0.42"/>
    <n v="0.26"/>
    <n v="0.08"/>
    <n v="0.03"/>
    <n v="0.09"/>
    <n v="4.4999999999999998E-2"/>
    <n v="7.4999999999999997E-2"/>
    <n v="1503"/>
    <s v="07.10.–09.10."/>
    <s v="Infratest dimap"/>
    <d v="2013-09-27T00:00:00"/>
    <n v="0.4283333333333334"/>
    <n v="0.25166666666666665"/>
    <n v="8.0000000000000016E-2"/>
    <n v="3.5000000000000003E-2"/>
    <n v="8.8333333333333319E-2"/>
    <n v="5.4166666666666662E-2"/>
    <n v="5.7500000000000002E-2"/>
    <n v="11263"/>
    <n v="1.1080332409972298"/>
    <n v="1.1527377521613833"/>
  </r>
  <r>
    <x v="905"/>
    <n v="0.35"/>
    <n v="0.155"/>
    <n v="0.19"/>
    <n v="6.5000000000000002E-2"/>
    <n v="6.5000000000000002E-2"/>
    <n v="0.115"/>
    <n v="0.06"/>
    <n v="2065"/>
    <s v="25.09.–28.09."/>
    <s v="INSA / YouGov"/>
    <d v="2020-09-16T00:00:00"/>
    <n v="0.35799999999999998"/>
    <n v="0.157"/>
    <n v="0.19199999999999998"/>
    <n v="5.6000000000000008E-2"/>
    <n v="7.6999999999999985E-2"/>
    <n v="0.10350000000000001"/>
    <n v="5.6499999999999995E-2"/>
    <n v="17138"/>
    <n v="1.0598834128245893"/>
    <n v="1.1267605633802817"/>
  </r>
  <r>
    <x v="0"/>
    <n v="0.35"/>
    <n v="0.155"/>
    <n v="0.17499999999999999"/>
    <n v="6.5000000000000002E-2"/>
    <n v="7.4999999999999997E-2"/>
    <n v="0.12"/>
    <n v="0.06"/>
    <n v="2067"/>
    <s v="18.09.–21.09."/>
    <s v="INSA / YouGov"/>
    <d v="2020-09-09T00:00:00"/>
    <n v="0.36055555555555552"/>
    <n v="0.16055555555555556"/>
    <n v="0.18777777777777774"/>
    <n v="5.6111111111111098E-2"/>
    <n v="7.7777777777777779E-2"/>
    <n v="0.10055555555555556"/>
    <n v="5.6666666666666671E-2"/>
    <n v="15420"/>
    <n v="1.0600706713780921"/>
    <n v="1.1271133375078275"/>
  </r>
  <r>
    <x v="906"/>
    <n v="0.35499999999999998"/>
    <n v="0.16"/>
    <n v="0.17"/>
    <n v="7.0000000000000007E-2"/>
    <n v="7.4999999999999997E-2"/>
    <n v="0.115"/>
    <n v="5.5E-2"/>
    <n v="2036"/>
    <s v="11.09.–14.09."/>
    <s v="INSA / YouGov"/>
    <d v="2020-09-02T00:00:00"/>
    <n v="0.35785714285714282"/>
    <n v="0.16428571428571431"/>
    <n v="0.17999999999999997"/>
    <n v="5.9285714285714282E-2"/>
    <n v="7.9285714285714293E-2"/>
    <n v="0.10214285714285713"/>
    <n v="5.7142857142857148E-2"/>
    <n v="13528"/>
    <n v="1.0606060606060608"/>
    <n v="1.1317704122877932"/>
  </r>
  <r>
    <x v="907"/>
    <n v="0.35"/>
    <n v="0.16"/>
    <n v="0.18"/>
    <n v="6.5000000000000002E-2"/>
    <n v="0.08"/>
    <n v="0.11"/>
    <n v="5.5E-2"/>
    <n v="2068"/>
    <s v="04.09.–07.09."/>
    <s v="INSA / YouGov"/>
    <d v="2020-08-26T00:00:00"/>
    <n v="0.36349999999999993"/>
    <n v="0.16299999999999998"/>
    <n v="0.18349999999999997"/>
    <n v="5.6000000000000008E-2"/>
    <n v="7.6499999999999985E-2"/>
    <n v="0.10100000000000001"/>
    <n v="5.6499999999999995E-2"/>
    <n v="17857"/>
    <n v="1.0598834128245893"/>
    <n v="1.1267605633802817"/>
  </r>
  <r>
    <x v="908"/>
    <n v="0.36499999999999999"/>
    <n v="0.16"/>
    <n v="0.17499999999999999"/>
    <n v="0.06"/>
    <n v="7.4999999999999997E-2"/>
    <n v="0.11"/>
    <n v="5.5E-2"/>
    <n v="2068"/>
    <s v="28.08.–31.08."/>
    <s v="INSA / YouGov"/>
    <d v="2020-08-19T00:00:00"/>
    <n v="0.36499999999999994"/>
    <n v="0.16299999999999998"/>
    <n v="0.17849999999999996"/>
    <n v="5.7000000000000009E-2"/>
    <n v="7.7499999999999986E-2"/>
    <n v="9.9999999999999992E-2"/>
    <n v="5.9000000000000011E-2"/>
    <n v="18055"/>
    <n v="1.0626992561105209"/>
    <n v="1.1312217194570138"/>
  </r>
  <r>
    <x v="909"/>
    <n v="0.35499999999999998"/>
    <n v="0.17"/>
    <n v="0.16"/>
    <n v="6.5000000000000002E-2"/>
    <n v="0.09"/>
    <n v="0.11"/>
    <n v="0.05"/>
    <n v="2067"/>
    <s v="21.08.–24.08."/>
    <s v="INSA / YouGov"/>
    <d v="2020-08-12T00:00:00"/>
    <n v="0.36062499999999997"/>
    <n v="0.16999999999999998"/>
    <n v="0.16874999999999998"/>
    <n v="6.1874999999999999E-2"/>
    <n v="7.8750000000000001E-2"/>
    <n v="0.10249999999999999"/>
    <n v="5.7499999999999996E-2"/>
    <n v="15269"/>
    <n v="1.0610079575596818"/>
    <n v="1.1355571327182401"/>
  </r>
  <r>
    <x v="910"/>
    <n v="0.36"/>
    <n v="0.18"/>
    <n v="0.16"/>
    <n v="0.06"/>
    <n v="0.08"/>
    <n v="0.11"/>
    <n v="0.05"/>
    <n v="2101"/>
    <s v="14.08.–17.08."/>
    <s v="INSA / YouGov"/>
    <d v="2020-08-05T00:00:00"/>
    <n v="0.36722222222222212"/>
    <n v="0.16"/>
    <n v="0.17222222222222217"/>
    <n v="6.1666666666666661E-2"/>
    <n v="7.9444444444444443E-2"/>
    <n v="0.10444444444444444"/>
    <n v="5.4999999999999993E-2"/>
    <n v="16762"/>
    <n v="1.0582010582010584"/>
    <n v="1.1320754716981134"/>
  </r>
  <r>
    <x v="911"/>
    <n v="0.36"/>
    <n v="0.18"/>
    <n v="0.15"/>
    <n v="7.0000000000000007E-2"/>
    <n v="0.09"/>
    <n v="0.11"/>
    <n v="0.04"/>
    <n v="1012"/>
    <s v="11.08."/>
    <s v="INSA / YouGov"/>
    <d v="2020-07-30T00:00:00"/>
    <n v="0.37199999999999994"/>
    <n v="0.15099999999999997"/>
    <n v="0.17549999999999996"/>
    <n v="6.1000000000000013E-2"/>
    <n v="8.199999999999999E-2"/>
    <n v="0.10100000000000001"/>
    <n v="5.7499999999999996E-2"/>
    <n v="17540"/>
    <n v="1.0610079575596818"/>
    <n v="1.1344299489506524"/>
  </r>
  <r>
    <x v="912"/>
    <n v="0.36499999999999999"/>
    <n v="0.16"/>
    <n v="0.16"/>
    <n v="6.5000000000000002E-2"/>
    <n v="8.5000000000000006E-2"/>
    <n v="0.11"/>
    <n v="5.5E-2"/>
    <n v="2036"/>
    <s v="07.08.–10.08."/>
    <s v="INSA / YouGov"/>
    <d v="2020-07-29T00:00:00"/>
    <n v="0.37333333333333329"/>
    <n v="0.14777777777777779"/>
    <n v="0.17833333333333332"/>
    <n v="6.0000000000000005E-2"/>
    <n v="8.1111111111111106E-2"/>
    <n v="0.1"/>
    <n v="5.9444444444444439E-2"/>
    <n v="16528"/>
    <n v="1.06320141760189"/>
    <n v="1.1356466876971609"/>
  </r>
  <r>
    <x v="913"/>
    <n v="0.36499999999999999"/>
    <n v="0.15"/>
    <n v="0.16500000000000001"/>
    <n v="6.5000000000000002E-2"/>
    <n v="8.5000000000000006E-2"/>
    <n v="0.11"/>
    <n v="0.06"/>
    <n v="2090"/>
    <s v="31.07.–03.08."/>
    <s v="INSA / YouGov"/>
    <d v="2020-07-22T00:00:00"/>
    <n v="0.374"/>
    <n v="0.14649999999999999"/>
    <n v="0.18349999999999997"/>
    <n v="5.9000000000000011E-2"/>
    <n v="7.6999999999999985E-2"/>
    <n v="9.8999999999999991E-2"/>
    <n v="6.0999999999999985E-2"/>
    <n v="17170"/>
    <n v="1.0649627263045793"/>
    <n v="1.1363636363636365"/>
  </r>
  <r>
    <x v="914"/>
    <n v="0.36499999999999999"/>
    <n v="0.15"/>
    <n v="0.16"/>
    <n v="7.0000000000000007E-2"/>
    <n v="0.08"/>
    <n v="0.11"/>
    <n v="6.5000000000000002E-2"/>
    <n v="2039"/>
    <s v="24.07.–27.07."/>
    <s v="INSA / YouGov"/>
    <d v="2020-07-15T00:00:00"/>
    <n v="0.37444444444444447"/>
    <n v="0.14833333333333332"/>
    <n v="0.17999999999999997"/>
    <n v="6.1111111111111102E-2"/>
    <n v="7.5555555555555542E-2"/>
    <n v="9.9999999999999992E-2"/>
    <n v="6.0555555555555557E-2"/>
    <n v="15877"/>
    <n v="1.0644589000591367"/>
    <n v="1.1385199240986719"/>
  </r>
  <r>
    <x v="915"/>
    <n v="0.36499999999999999"/>
    <n v="0.16"/>
    <n v="0.16"/>
    <n v="7.4999999999999997E-2"/>
    <n v="7.4999999999999997E-2"/>
    <n v="0.1"/>
    <n v="6.5000000000000002E-2"/>
    <n v="2049"/>
    <s v="17.07.–20.07."/>
    <s v="INSA / YouGov"/>
    <d v="2020-07-08T00:00:00"/>
    <n v="0.37785714285714295"/>
    <n v="0.1492857142857143"/>
    <n v="0.17499999999999999"/>
    <n v="6.2142857142857146E-2"/>
    <n v="7.7142857142857152E-2"/>
    <n v="9.9999999999999992E-2"/>
    <n v="5.8571428571428573E-2"/>
    <n v="13202"/>
    <n v="1.062215477996965"/>
    <n v="1.1372867587327375"/>
  </r>
  <r>
    <x v="916"/>
    <n v="0.37"/>
    <n v="0.14499999999999999"/>
    <n v="0.16500000000000001"/>
    <n v="7.0000000000000007E-2"/>
    <n v="8.5000000000000006E-2"/>
    <n v="0.11"/>
    <n v="5.5E-2"/>
    <n v="2051"/>
    <s v="10.07.–13.07."/>
    <s v="INSA / YouGov"/>
    <d v="2020-07-01T00:00:00"/>
    <n v="0.375"/>
    <n v="0.14937500000000001"/>
    <n v="0.18187499999999998"/>
    <n v="5.8749999999999997E-2"/>
    <n v="7.6874999999999999E-2"/>
    <n v="0.10249999999999999"/>
    <n v="5.5625000000000001E-2"/>
    <n v="14685"/>
    <n v="1.0589013898080741"/>
    <n v="1.1291460832745235"/>
  </r>
  <r>
    <x v="917"/>
    <n v="0.36"/>
    <n v="0.15"/>
    <n v="0.17"/>
    <n v="7.0000000000000007E-2"/>
    <n v="0.08"/>
    <n v="0.11"/>
    <n v="0.06"/>
    <n v="2040"/>
    <s v="03.07.–06.07."/>
    <s v="INSA / YouGov"/>
    <d v="2020-06-24T00:00:00"/>
    <n v="0.37350000000000005"/>
    <n v="0.15299999999999997"/>
    <n v="0.182"/>
    <n v="5.7000000000000009E-2"/>
    <n v="7.7999999999999986E-2"/>
    <n v="0.10149999999999999"/>
    <n v="5.5000000000000007E-2"/>
    <n v="17515"/>
    <n v="1.0582010582010584"/>
    <n v="1.1261261261261262"/>
  </r>
  <r>
    <x v="918"/>
    <n v="0.36499999999999999"/>
    <n v="0.16"/>
    <n v="0.17"/>
    <n v="7.0000000000000007E-2"/>
    <n v="0.08"/>
    <n v="0.105"/>
    <n v="0.05"/>
    <n v="2051"/>
    <s v="26.06.–29.06."/>
    <s v="INSA / YouGov"/>
    <d v="2020-06-17T00:00:00"/>
    <n v="0.379"/>
    <n v="0.15199999999999997"/>
    <n v="0.18"/>
    <n v="5.6499999999999995E-2"/>
    <n v="7.8499999999999986E-2"/>
    <n v="9.8999999999999991E-2"/>
    <n v="5.5000000000000007E-2"/>
    <n v="18309"/>
    <n v="1.0582010582010584"/>
    <n v="1.1254924029262805"/>
  </r>
  <r>
    <x v="919"/>
    <n v="0.36499999999999999"/>
    <n v="0.15"/>
    <n v="0.185"/>
    <n v="0.06"/>
    <n v="8.5000000000000006E-2"/>
    <n v="0.1"/>
    <n v="5.5E-2"/>
    <n v="2058"/>
    <s v="19.06.–22.06."/>
    <s v="INSA / YouGov"/>
    <d v="2020-06-09T00:00:00"/>
    <n v="0.38550000000000006"/>
    <n v="0.14799999999999999"/>
    <n v="0.17850000000000002"/>
    <n v="5.8999999999999983E-2"/>
    <n v="7.7999999999999986E-2"/>
    <n v="9.35E-2"/>
    <n v="5.7500000000000009E-2"/>
    <n v="19106"/>
    <n v="1.0610079575596818"/>
    <n v="1.1318619128466327"/>
  </r>
  <r>
    <x v="729"/>
    <n v="0.37"/>
    <n v="0.15"/>
    <n v="0.18"/>
    <n v="7.0000000000000007E-2"/>
    <n v="0.08"/>
    <n v="0.1"/>
    <n v="0.05"/>
    <n v="2069"/>
    <s v="12.06.–15.06."/>
    <s v="INSA / YouGov"/>
    <d v="2020-06-02T00:00:00"/>
    <n v="0.38650000000000001"/>
    <n v="0.14799999999999999"/>
    <n v="0.17449999999999999"/>
    <n v="6.0999999999999999E-2"/>
    <n v="7.8499999999999986E-2"/>
    <n v="0.09"/>
    <n v="6.1499999999999999E-2"/>
    <n v="17812"/>
    <n v="1.0655301012253595"/>
    <n v="1.1396011396011396"/>
  </r>
  <r>
    <x v="920"/>
    <n v="0.38"/>
    <n v="0.14000000000000001"/>
    <n v="0.17499999999999999"/>
    <n v="6.5000000000000002E-2"/>
    <n v="8.5000000000000006E-2"/>
    <n v="0.1"/>
    <n v="5.5E-2"/>
    <n v="2051"/>
    <s v="05.06.–08.06."/>
    <s v="INSA / YouGov"/>
    <d v="2020-05-27T00:00:00"/>
    <n v="0.38722222222222225"/>
    <n v="0.15000000000000002"/>
    <n v="0.16833333333333333"/>
    <n v="5.8888888888888893E-2"/>
    <n v="8.0555555555555547E-2"/>
    <n v="9.2222222222222205E-2"/>
    <n v="6.2777777777777766E-2"/>
    <n v="16428"/>
    <n v="1.0669828097213989"/>
    <n v="1.1385199240986719"/>
  </r>
  <r>
    <x v="921"/>
    <n v="0.38500000000000001"/>
    <n v="0.14000000000000001"/>
    <n v="0.18"/>
    <n v="5.5E-2"/>
    <n v="0.08"/>
    <n v="0.1"/>
    <n v="0.06"/>
    <n v="2047"/>
    <s v="29.05.–02.06."/>
    <s v="INSA / YouGov"/>
    <d v="2020-05-20T00:00:00"/>
    <n v="0.38611111111111118"/>
    <n v="0.15166666666666664"/>
    <n v="0.16888888888888887"/>
    <n v="5.6666666666666671E-2"/>
    <n v="7.8888888888888883E-2"/>
    <n v="9.4999999999999987E-2"/>
    <n v="6.2777777777777766E-2"/>
    <n v="16433"/>
    <n v="1.0669828097213989"/>
    <n v="1.1356466876971609"/>
  </r>
  <r>
    <x v="922"/>
    <n v="0.37"/>
    <n v="0.15"/>
    <n v="0.18"/>
    <n v="0.06"/>
    <n v="0.08"/>
    <n v="9.5000000000000001E-2"/>
    <n v="6.5000000000000002E-2"/>
    <n v="2062"/>
    <s v="22.05.–25.05."/>
    <s v="INSA / YouGov"/>
    <d v="2020-05-12T00:00:00"/>
    <n v="0.38150000000000001"/>
    <n v="0.15049999999999999"/>
    <n v="0.16849999999999998"/>
    <n v="5.8999999999999983E-2"/>
    <n v="7.6999999999999985E-2"/>
    <n v="9.8999999999999991E-2"/>
    <n v="6.4500000000000002E-2"/>
    <n v="17568"/>
    <n v="1.0689470871191877"/>
    <n v="1.140901312036509"/>
  </r>
  <r>
    <x v="923"/>
    <n v="0.37"/>
    <n v="0.14000000000000001"/>
    <n v="0.18"/>
    <n v="0.06"/>
    <n v="7.4999999999999997E-2"/>
    <n v="0.105"/>
    <n v="7.0000000000000007E-2"/>
    <n v="2092"/>
    <s v="15.05.–18.05."/>
    <s v="INSA / YouGov"/>
    <d v="2020-05-05T00:00:00"/>
    <n v="0.38388888888888889"/>
    <n v="0.15222222222222223"/>
    <n v="0.16388888888888886"/>
    <n v="5.7222222222222209E-2"/>
    <n v="7.6666666666666661E-2"/>
    <n v="0.10277777777777776"/>
    <n v="6.3333333333333339E-2"/>
    <n v="16009"/>
    <n v="1.0676156583629894"/>
    <n v="1.137081490840177"/>
  </r>
  <r>
    <x v="924"/>
    <n v="0.375"/>
    <n v="0.14000000000000001"/>
    <n v="0.16500000000000001"/>
    <n v="6.5000000000000002E-2"/>
    <n v="7.4999999999999997E-2"/>
    <n v="0.11"/>
    <n v="7.0000000000000007E-2"/>
    <n v="2061"/>
    <s v="08.05.–11.05."/>
    <s v="INSA / YouGov"/>
    <d v="2020-04-29T00:00:00"/>
    <n v="0.38"/>
    <n v="0.15625"/>
    <n v="0.15687499999999999"/>
    <n v="5.6874999999999995E-2"/>
    <n v="0.08"/>
    <n v="0.10749999999999998"/>
    <n v="6.25E-2"/>
    <n v="14677"/>
    <n v="1.0666666666666667"/>
    <n v="1.1355571327182399"/>
  </r>
  <r>
    <x v="925"/>
    <n v="0.375"/>
    <n v="0.15"/>
    <n v="0.17"/>
    <n v="0.06"/>
    <n v="7.4999999999999997E-2"/>
    <n v="0.11"/>
    <n v="0.06"/>
    <n v="2101"/>
    <s v="01.05.–04.05."/>
    <s v="INSA / YouGov"/>
    <d v="2020-04-21T00:00:00"/>
    <n v="0.37999999999999995"/>
    <n v="0.15772727272727272"/>
    <n v="0.16090909090909086"/>
    <n v="6.0000000000000012E-2"/>
    <n v="7.9090909090909087E-2"/>
    <n v="0.10272727272727274"/>
    <n v="5.9545454545454547E-2"/>
    <n v="19294"/>
    <n v="1.0633156114064766"/>
    <n v="1.1357769747031492"/>
  </r>
  <r>
    <x v="926"/>
    <n v="0.38"/>
    <n v="0.155"/>
    <n v="0.16"/>
    <n v="7.0000000000000007E-2"/>
    <n v="7.0000000000000007E-2"/>
    <n v="0.105"/>
    <n v="0.06"/>
    <n v="2071"/>
    <s v="24.04.–27.04."/>
    <s v="INSA / YouGov"/>
    <d v="2020-04-15T00:00:00"/>
    <n v="0.38250000000000001"/>
    <n v="0.1615"/>
    <n v="0.16499999999999998"/>
    <n v="6.0000000000000012E-2"/>
    <n v="7.6500000000000012E-2"/>
    <n v="9.6999999999999989E-2"/>
    <n v="5.7500000000000009E-2"/>
    <n v="16703"/>
    <n v="1.0610079575596816"/>
    <n v="1.1331444759206799"/>
  </r>
  <r>
    <x v="927"/>
    <n v="0.38500000000000001"/>
    <n v="0.15"/>
    <n v="0.16"/>
    <n v="7.0000000000000007E-2"/>
    <n v="7.4999999999999997E-2"/>
    <n v="0.105"/>
    <n v="5.5E-2"/>
    <n v="2054"/>
    <s v="17.04.–20.04."/>
    <s v="INSA / YouGov"/>
    <d v="2020-04-08T00:00:00"/>
    <n v="0.37375000000000003"/>
    <n v="0.16624999999999998"/>
    <n v="0.16749999999999998"/>
    <n v="5.8749999999999997E-2"/>
    <n v="7.7499999999999999E-2"/>
    <n v="9.8749999999999991E-2"/>
    <n v="5.7500000000000002E-2"/>
    <n v="13843"/>
    <n v="1.0610079575596818"/>
    <n v="1.1315417256011315"/>
  </r>
  <r>
    <x v="928"/>
    <n v="0.375"/>
    <n v="0.16"/>
    <n v="0.16"/>
    <n v="7.0000000000000007E-2"/>
    <n v="7.4999999999999997E-2"/>
    <n v="0.105"/>
    <n v="5.5E-2"/>
    <n v="2108"/>
    <s v="09.04.–14.04."/>
    <s v="INSA / YouGov"/>
    <d v="2020-04-01T00:00:00"/>
    <n v="0.35833333333333328"/>
    <n v="0.16666666666666663"/>
    <n v="0.17777777777777776"/>
    <n v="5.7222222222222209E-2"/>
    <n v="7.9444444444444443E-2"/>
    <n v="0.10277777777777777"/>
    <n v="5.7777777777777782E-2"/>
    <n v="16307"/>
    <n v="1.0613207547169814"/>
    <n v="1.1299435028248588"/>
  </r>
  <r>
    <x v="929"/>
    <n v="0.38"/>
    <n v="0.16"/>
    <n v="0.18"/>
    <n v="5.5E-2"/>
    <n v="7.0000000000000007E-2"/>
    <n v="0.1"/>
    <n v="5.5E-2"/>
    <n v="2062"/>
    <s v="03.04.–06.04."/>
    <s v="INSA / YouGov"/>
    <d v="2020-03-24T00:00:00"/>
    <n v="0.34272727272727271"/>
    <n v="0.16318181818181812"/>
    <n v="0.18909090909090909"/>
    <n v="6.0000000000000012E-2"/>
    <n v="8.0454545454545445E-2"/>
    <n v="0.1040909090909091"/>
    <n v="6.0454545454545455E-2"/>
    <n v="19318"/>
    <n v="1.0643444605708756"/>
    <n v="1.1369509043927648"/>
  </r>
  <r>
    <x v="930"/>
    <n v="0.35"/>
    <n v="0.15"/>
    <n v="0.18"/>
    <n v="6.5000000000000002E-2"/>
    <n v="7.4999999999999997E-2"/>
    <n v="0.12"/>
    <n v="0.06"/>
    <n v="2061"/>
    <s v="27.03.–30.03."/>
    <s v="INSA / YouGov"/>
    <d v="2020-03-18T00:00:00"/>
    <n v="0.32449999999999996"/>
    <n v="0.1565"/>
    <n v="0.2"/>
    <n v="6.4999999999999988E-2"/>
    <n v="8.249999999999999E-2"/>
    <n v="0.1065"/>
    <n v="6.5000000000000016E-2"/>
    <n v="17419"/>
    <n v="1.0695187165775399"/>
    <n v="1.1494252873563218"/>
  </r>
  <r>
    <x v="931"/>
    <n v="0.33500000000000002"/>
    <n v="0.15"/>
    <n v="0.2"/>
    <n v="6.5000000000000002E-2"/>
    <n v="7.0000000000000007E-2"/>
    <n v="0.12"/>
    <n v="0.06"/>
    <n v="2070"/>
    <s v="20.03.–23.03."/>
    <s v="INSA / YouGov"/>
    <d v="2020-03-10T00:00:00"/>
    <n v="0.29571428571428576"/>
    <n v="0.15071428571428572"/>
    <n v="0.21428571428571427"/>
    <n v="6.7142857142857143E-2"/>
    <n v="8.7857142857142856E-2"/>
    <n v="0.11714285714285713"/>
    <n v="6.7142857142857143E-2"/>
    <n v="13178"/>
    <n v="1.0719754977029095"/>
    <n v="1.1551155115511551"/>
  </r>
  <r>
    <x v="932"/>
    <n v="0.28499999999999998"/>
    <n v="0.14499999999999999"/>
    <n v="0.23"/>
    <n v="6.5000000000000002E-2"/>
    <n v="9.5000000000000001E-2"/>
    <n v="0.13"/>
    <n v="0.05"/>
    <n v="2049"/>
    <s v="13.03.–16.03."/>
    <s v="INSA / YouGov"/>
    <d v="2020-03-03T00:00:00"/>
    <n v="0.26650000000000001"/>
    <n v="0.15599999999999997"/>
    <n v="0.22400000000000003"/>
    <n v="6.3000000000000014E-2"/>
    <n v="9.2999999999999999E-2"/>
    <n v="0.1305"/>
    <n v="6.7000000000000018E-2"/>
    <n v="18413"/>
    <n v="1.0718113612004287"/>
    <n v="1.1494252873563218"/>
  </r>
  <r>
    <x v="933"/>
    <n v="0.26500000000000001"/>
    <n v="0.155"/>
    <n v="0.22"/>
    <n v="6.5000000000000002E-2"/>
    <n v="9.5000000000000001E-2"/>
    <n v="0.14000000000000001"/>
    <n v="0.06"/>
    <n v="2050"/>
    <s v="06.03.–09.03."/>
    <s v="INSA / YouGov"/>
    <d v="2020-02-25T00:00:00"/>
    <n v="0.26150000000000001"/>
    <n v="0.15699999999999997"/>
    <n v="0.22599999999999998"/>
    <n v="6.1499999999999999E-2"/>
    <n v="9.6000000000000002E-2"/>
    <n v="0.1295"/>
    <n v="6.8500000000000005E-2"/>
    <n v="18494"/>
    <n v="1.0735373054213635"/>
    <n v="1.1494252873563218"/>
  </r>
  <r>
    <x v="934"/>
    <n v="0.26500000000000001"/>
    <n v="0.16"/>
    <n v="0.23"/>
    <n v="0.06"/>
    <n v="0.1"/>
    <n v="0.13500000000000001"/>
    <n v="0.05"/>
    <n v="2061"/>
    <s v="28.02.–02.03."/>
    <s v="INSA / YouGov"/>
    <d v="2020-02-19T00:00:00"/>
    <n v="0.26642857142857146"/>
    <n v="0.15142857142857144"/>
    <n v="0.2257142857142857"/>
    <n v="6.5714285714285711E-2"/>
    <n v="9.9999999999999992E-2"/>
    <n v="0.125"/>
    <n v="6.5714285714285711E-2"/>
    <n v="13291"/>
    <n v="1.0703363914373087"/>
    <n v="1.1513157894736841"/>
  </r>
  <r>
    <x v="935"/>
    <n v="0.26500000000000001"/>
    <n v="0.14499999999999999"/>
    <n v="0.22"/>
    <n v="7.0000000000000007E-2"/>
    <n v="0.105"/>
    <n v="0.13"/>
    <n v="6.5000000000000002E-2"/>
    <n v="2033"/>
    <s v="21.02.–24.02."/>
    <s v="INSA / YouGov"/>
    <d v="2020-02-12T00:00:00"/>
    <n v="0.26937500000000003"/>
    <n v="0.14687500000000001"/>
    <n v="0.21937500000000001"/>
    <n v="6.9375000000000006E-2"/>
    <n v="9.812499999999999E-2"/>
    <n v="0.13125000000000001"/>
    <n v="6.5625000000000003E-2"/>
    <n v="14676"/>
    <n v="1.0702341137123745"/>
    <n v="1.1560693641618498"/>
  </r>
  <r>
    <x v="936"/>
    <n v="0.26500000000000001"/>
    <n v="0.14499999999999999"/>
    <n v="0.20499999999999999"/>
    <n v="7.4999999999999997E-2"/>
    <n v="9.5000000000000001E-2"/>
    <n v="0.15"/>
    <n v="6.5000000000000002E-2"/>
    <n v="2065"/>
    <s v="14.02.–17.02."/>
    <s v="INSA / YouGov"/>
    <d v="2020-02-05T00:00:00"/>
    <n v="0.27222222222222225"/>
    <n v="0.14333333333333334"/>
    <n v="0.21722222222222223"/>
    <n v="7.166666666666667E-2"/>
    <n v="9.4999999999999987E-2"/>
    <n v="0.13555555555555557"/>
    <n v="6.5000000000000002E-2"/>
    <n v="16508"/>
    <n v="1.0695187165775402"/>
    <n v="1.1583011583011584"/>
  </r>
  <r>
    <x v="937"/>
    <n v="0.27500000000000002"/>
    <n v="0.125"/>
    <n v="0.22"/>
    <n v="0.08"/>
    <n v="0.1"/>
    <n v="0.14000000000000001"/>
    <n v="0.06"/>
    <n v="2086"/>
    <s v="07.02.–10.02."/>
    <s v="INSA / YouGov"/>
    <d v="2020-01-29T00:00:00"/>
    <n v="0.27666666666666667"/>
    <n v="0.13722222222222222"/>
    <n v="0.22055555555555553"/>
    <n v="0.08"/>
    <n v="8.9999999999999983E-2"/>
    <n v="0.13222222222222221"/>
    <n v="6.3333333333333339E-2"/>
    <n v="16326"/>
    <n v="1.0676156583629894"/>
    <n v="1.1673151750972763"/>
  </r>
  <r>
    <x v="938"/>
    <n v="0.28000000000000003"/>
    <n v="0.13"/>
    <n v="0.22"/>
    <n v="0.09"/>
    <n v="0.08"/>
    <n v="0.14000000000000001"/>
    <n v="0.06"/>
    <n v="2059"/>
    <s v="31.01.–03.02."/>
    <s v="INSA / YouGov"/>
    <d v="2020-01-21T00:00:00"/>
    <n v="0.27333333333333332"/>
    <n v="0.13444444444444445"/>
    <n v="0.22111111111111112"/>
    <n v="8.6111111111111083E-2"/>
    <n v="8.777777777777776E-2"/>
    <n v="0.13666666666666666"/>
    <n v="6.0555555555555557E-2"/>
    <n v="17131"/>
    <n v="1.0644589000591365"/>
    <n v="1.1718749999999998"/>
  </r>
  <r>
    <x v="939"/>
    <n v="0.27"/>
    <n v="0.14000000000000001"/>
    <n v="0.20499999999999999"/>
    <n v="0.09"/>
    <n v="8.5000000000000006E-2"/>
    <n v="0.15"/>
    <n v="0.06"/>
    <n v="2081"/>
    <s v="24.01.–27.01."/>
    <s v="INSA / YouGov"/>
    <d v="2020-01-14T00:00:00"/>
    <n v="0.26944444444444449"/>
    <n v="0.13500000000000001"/>
    <n v="0.21833333333333335"/>
    <n v="8.5555555555555551E-2"/>
    <n v="8.9999999999999983E-2"/>
    <n v="0.1411111111111111"/>
    <n v="6.055555555555555E-2"/>
    <n v="17688"/>
    <n v="1.0644589000591365"/>
    <n v="1.1711125569290826"/>
  </r>
  <r>
    <x v="940"/>
    <n v="0.27500000000000002"/>
    <n v="0.13"/>
    <n v="0.21"/>
    <n v="8.5000000000000006E-2"/>
    <n v="9.5000000000000001E-2"/>
    <n v="0.15"/>
    <n v="5.5E-2"/>
    <n v="2122"/>
    <s v="17.01.–20.01."/>
    <s v="INSA / YouGov"/>
    <d v="2020-01-08T00:00:00"/>
    <n v="0.27187500000000003"/>
    <n v="0.13312499999999999"/>
    <n v="0.2175"/>
    <n v="8.6249999999999993E-2"/>
    <n v="8.8124999999999995E-2"/>
    <n v="0.14000000000000001"/>
    <n v="6.3125000000000001E-2"/>
    <n v="15795"/>
    <n v="1.0673782521681121"/>
    <n v="1.1756061719324027"/>
  </r>
  <r>
    <x v="941"/>
    <n v="0.27"/>
    <n v="0.125"/>
    <n v="0.21"/>
    <n v="9.5000000000000001E-2"/>
    <n v="0.09"/>
    <n v="0.15"/>
    <n v="0.06"/>
    <n v="2040"/>
    <s v="10.01.–13.01."/>
    <s v="INSA / YouGov"/>
    <d v="2020-01-01T00:00:00"/>
    <n v="0.27666666666666667"/>
    <n v="0.12916666666666668"/>
    <n v="0.21583333333333335"/>
    <n v="9.0833333333333321E-2"/>
    <n v="8.4166666666666667E-2"/>
    <n v="0.14000000000000001"/>
    <n v="6.3333333333333339E-2"/>
    <n v="10931"/>
    <n v="1.0676156583629894"/>
    <n v="1.1822660098522169"/>
  </r>
  <r>
    <x v="942"/>
    <n v="0.28999999999999998"/>
    <n v="0.13"/>
    <n v="0.215"/>
    <n v="0.09"/>
    <n v="8.5000000000000006E-2"/>
    <n v="0.14000000000000001"/>
    <n v="0.05"/>
    <n v="2048"/>
    <s v="03.01.–06.01."/>
    <s v="INSA / YouGov"/>
    <d v="2019-12-24T00:00:00"/>
    <n v="0.28333333333333338"/>
    <n v="0.13"/>
    <n v="0.21166666666666667"/>
    <n v="9.3333333333333338E-2"/>
    <n v="8.1666666666666665E-2"/>
    <n v="0.14333333333333334"/>
    <n v="5.6666666666666671E-2"/>
    <n v="5087"/>
    <n v="1.0600706713780919"/>
    <n v="1.1764705882352942"/>
  </r>
  <r>
    <x v="943"/>
    <n v="0.28000000000000003"/>
    <n v="0.13"/>
    <n v="0.21"/>
    <n v="0.1"/>
    <n v="0.08"/>
    <n v="0.15"/>
    <n v="0.05"/>
    <n v="2034"/>
    <s v="20.12.–23.12."/>
    <s v="INSA / YouGov"/>
    <d v="2019-12-11T00:00:00"/>
    <n v="0.27549999999999997"/>
    <n v="0.13699999999999996"/>
    <n v="0.21200000000000002"/>
    <n v="8.249999999999999E-2"/>
    <n v="8.7999999999999995E-2"/>
    <n v="0.14199999999999999"/>
    <n v="6.3000000000000014E-2"/>
    <n v="18194"/>
    <n v="1.0672358591248667"/>
    <n v="1.1702750146284377"/>
  </r>
  <r>
    <x v="944"/>
    <n v="0.27"/>
    <n v="0.13"/>
    <n v="0.21"/>
    <n v="8.5000000000000006E-2"/>
    <n v="9.5000000000000001E-2"/>
    <n v="0.15"/>
    <n v="0.06"/>
    <n v="2020"/>
    <s v="13.12.–16.12."/>
    <s v="INSA / YouGov"/>
    <d v="2019-12-03T00:00:00"/>
    <n v="0.27300000000000002"/>
    <n v="0.13600000000000004"/>
    <n v="0.21349999999999997"/>
    <n v="8.5999999999999993E-2"/>
    <n v="8.4999999999999992E-2"/>
    <n v="0.14199999999999999"/>
    <n v="6.4500000000000016E-2"/>
    <n v="17845"/>
    <n v="1.0689470871191875"/>
    <n v="1.1771630370806356"/>
  </r>
  <r>
    <x v="945"/>
    <n v="0.28000000000000003"/>
    <n v="0.14000000000000001"/>
    <n v="0.20499999999999999"/>
    <n v="8.5000000000000006E-2"/>
    <n v="8.5000000000000006E-2"/>
    <n v="0.15"/>
    <n v="5.5E-2"/>
    <n v="2052"/>
    <s v="06.12.–09.12."/>
    <s v="INSA / YouGov"/>
    <d v="2019-11-26T00:00:00"/>
    <n v="0.27000000000000007"/>
    <n v="0.1372727272727273"/>
    <n v="0.21545454545454551"/>
    <n v="8.3181818181818162E-2"/>
    <n v="8.7272727272727266E-2"/>
    <n v="0.1427272727272727"/>
    <n v="6.4090909090909101E-2"/>
    <n v="20468"/>
    <n v="1.0684798445847499"/>
    <n v="1.1727078891257996"/>
  </r>
  <r>
    <x v="946"/>
    <n v="0.26500000000000001"/>
    <n v="0.13500000000000001"/>
    <n v="0.215"/>
    <n v="8.5000000000000006E-2"/>
    <n v="0.09"/>
    <n v="0.15"/>
    <n v="0.06"/>
    <n v="2060"/>
    <s v="29.11.–02.12."/>
    <s v="INSA / YouGov"/>
    <d v="2019-11-19T00:00:00"/>
    <n v="0.27166666666666672"/>
    <n v="0.14000000000000001"/>
    <n v="0.21444444444444444"/>
    <n v="8.0555555555555561E-2"/>
    <n v="9.0555555555555556E-2"/>
    <n v="0.13944444444444443"/>
    <n v="6.3333333333333339E-2"/>
    <n v="17231"/>
    <n v="1.0676156583629892"/>
    <n v="1.1680726800778714"/>
  </r>
  <r>
    <x v="947"/>
    <n v="0.26500000000000001"/>
    <n v="0.14499999999999999"/>
    <n v="0.22"/>
    <n v="8.5000000000000006E-2"/>
    <n v="9.5000000000000001E-2"/>
    <n v="0.14000000000000001"/>
    <n v="0.05"/>
    <n v="2069"/>
    <s v="22.11.–25.11."/>
    <s v="INSA / YouGov"/>
    <d v="2019-11-13T00:00:00"/>
    <n v="0.26624999999999999"/>
    <n v="0.15000000000000002"/>
    <n v="0.20562499999999997"/>
    <n v="8.3124999999999991E-2"/>
    <n v="9.3124999999999986E-2"/>
    <n v="0.138125"/>
    <n v="6.3750000000000001E-2"/>
    <n v="16960"/>
    <n v="1.0680907877169559"/>
    <n v="1.1721611721611722"/>
  </r>
  <r>
    <x v="948"/>
    <n v="0.25"/>
    <n v="0.155"/>
    <n v="0.21"/>
    <n v="8.5000000000000006E-2"/>
    <n v="0.1"/>
    <n v="0.15"/>
    <n v="0.05"/>
    <n v="4115"/>
    <s v="15.11.–18.11."/>
    <s v="INSA / YouGov"/>
    <d v="2019-11-05T00:00:00"/>
    <n v="0.26050000000000001"/>
    <n v="0.14799999999999999"/>
    <n v="0.20550000000000002"/>
    <n v="8.1499999999999989E-2"/>
    <n v="9.7499999999999989E-2"/>
    <n v="0.13999999999999999"/>
    <n v="6.7000000000000018E-2"/>
    <n v="19569"/>
    <n v="1.0718113612004287"/>
    <n v="1.1743981209630063"/>
  </r>
  <r>
    <x v="949"/>
    <n v="0.255"/>
    <n v="0.155"/>
    <n v="0.20499999999999999"/>
    <n v="0.08"/>
    <n v="9.5000000000000001E-2"/>
    <n v="0.15"/>
    <n v="0.06"/>
    <n v="2096"/>
    <s v="08.11.–11.11."/>
    <s v="INSA / YouGov"/>
    <d v="2019-10-30T00:00:00"/>
    <n v="0.26444444444444443"/>
    <n v="0.14222222222222225"/>
    <n v="0.20499999999999999"/>
    <n v="8.2222222222222224E-2"/>
    <n v="9.722222222222221E-2"/>
    <n v="0.14222222222222225"/>
    <n v="6.666666666666668E-2"/>
    <n v="16851"/>
    <n v="1.0714285714285714"/>
    <n v="1.1749347258485638"/>
  </r>
  <r>
    <x v="950"/>
    <n v="0.255"/>
    <n v="0.13500000000000001"/>
    <n v="0.21"/>
    <n v="0.08"/>
    <n v="0.1"/>
    <n v="0.16"/>
    <n v="0.06"/>
    <n v="2047"/>
    <s v="01.11.–04.11."/>
    <s v="INSA / YouGov"/>
    <d v="2019-10-22T00:00:00"/>
    <n v="0.27357142857142863"/>
    <n v="0.14071428571428574"/>
    <n v="0.20642857142857143"/>
    <n v="0.08"/>
    <n v="9.1428571428571428E-2"/>
    <n v="0.14500000000000002"/>
    <n v="6.2857142857142861E-2"/>
    <n v="14494"/>
    <n v="1.0670731707317074"/>
    <n v="1.1666666666666665"/>
  </r>
  <r>
    <x v="951"/>
    <n v="0.26"/>
    <n v="0.13500000000000001"/>
    <n v="0.23"/>
    <n v="7.4999999999999997E-2"/>
    <n v="0.09"/>
    <n v="0.155"/>
    <n v="5.5E-2"/>
    <n v="2042"/>
    <s v="25.10.–28.10."/>
    <s v="INSA / YouGov"/>
    <d v="2019-10-16T00:00:00"/>
    <n v="0.28166666666666662"/>
    <n v="0.14333333333333334"/>
    <n v="0.21888888888888888"/>
    <n v="7.2777777777777775E-2"/>
    <n v="8.3333333333333329E-2"/>
    <n v="0.13722222222222222"/>
    <n v="6.277777777777778E-2"/>
    <n v="15496"/>
    <n v="1.0669828097213989"/>
    <n v="1.1568123393316196"/>
  </r>
  <r>
    <x v="952"/>
    <n v="0.27"/>
    <n v="0.13500000000000001"/>
    <n v="0.22500000000000001"/>
    <n v="7.4999999999999997E-2"/>
    <n v="0.09"/>
    <n v="0.15"/>
    <n v="5.5E-2"/>
    <n v="2041"/>
    <s v="18.10.–21.10."/>
    <s v="INSA / YouGov"/>
    <d v="2019-10-09T00:00:00"/>
    <n v="0.28049999999999997"/>
    <n v="0.14150000000000001"/>
    <n v="0.22349999999999998"/>
    <n v="7.1499999999999994E-2"/>
    <n v="8.0999999999999989E-2"/>
    <n v="0.13699999999999998"/>
    <n v="6.5000000000000016E-2"/>
    <n v="17484"/>
    <n v="1.0695187165775402"/>
    <n v="1.1580775911986103"/>
  </r>
  <r>
    <x v="953"/>
    <n v="0.28000000000000003"/>
    <n v="0.14000000000000001"/>
    <n v="0.215"/>
    <n v="7.4999999999999997E-2"/>
    <n v="0.08"/>
    <n v="0.15"/>
    <n v="0.06"/>
    <n v="2052"/>
    <s v="11.10.–14.10."/>
    <s v="INSA / YouGov"/>
    <d v="2019-10-02T00:00:00"/>
    <n v="0.27333333333333332"/>
    <n v="0.1377777777777778"/>
    <n v="0.21944444444444444"/>
    <n v="7.7777777777777779E-2"/>
    <n v="7.8888888888888883E-2"/>
    <n v="0.14444444444444446"/>
    <n v="6.8333333333333329E-2"/>
    <n v="16560"/>
    <n v="1.0733452593917709"/>
    <n v="1.1711125569290826"/>
  </r>
  <r>
    <x v="733"/>
    <n v="0.27"/>
    <n v="0.13"/>
    <n v="0.21"/>
    <n v="8.5000000000000006E-2"/>
    <n v="0.09"/>
    <n v="0.16"/>
    <n v="5.5E-2"/>
    <n v="2059"/>
    <s v="04.10.–07.10."/>
    <s v="INSA / YouGov"/>
    <d v="2019-09-25T00:00:00"/>
    <n v="0.26944444444444443"/>
    <n v="0.1377777777777778"/>
    <n v="0.22333333333333336"/>
    <n v="7.8333333333333324E-2"/>
    <n v="7.6666666666666661E-2"/>
    <n v="0.14666666666666664"/>
    <n v="6.777777777777777E-2"/>
    <n v="16195"/>
    <n v="1.072705601907032"/>
    <n v="1.1711125569290826"/>
  </r>
  <r>
    <x v="954"/>
    <n v="0.26500000000000001"/>
    <n v="0.13"/>
    <n v="0.22"/>
    <n v="0.08"/>
    <n v="0.08"/>
    <n v="0.16"/>
    <n v="6.5000000000000002E-2"/>
    <n v="2058"/>
    <s v="27.09.–30.09."/>
    <s v="INSA / YouGov"/>
    <d v="2019-09-17T00:00:00"/>
    <n v="0.27277777777777779"/>
    <n v="0.14222222222222225"/>
    <n v="0.22555555555555559"/>
    <n v="7.6666666666666661E-2"/>
    <n v="7.6666666666666661E-2"/>
    <n v="0.14333333333333334"/>
    <n v="6.2777777777777766E-2"/>
    <n v="16120"/>
    <n v="1.0669828097213989"/>
    <n v="1.1620400258231116"/>
  </r>
  <r>
    <x v="955"/>
    <n v="0.26"/>
    <n v="0.14000000000000001"/>
    <n v="0.22"/>
    <n v="0.08"/>
    <n v="0.08"/>
    <n v="0.16"/>
    <n v="0.06"/>
    <n v="2052"/>
    <s v="20.09.–23.09."/>
    <s v="INSA / YouGov"/>
    <d v="2019-09-10T00:00:00"/>
    <n v="0.27318181818181819"/>
    <n v="0.14727272727272728"/>
    <n v="0.22045454545454549"/>
    <n v="7.5909090909090912E-2"/>
    <n v="7.6363636363636356E-2"/>
    <n v="0.14318181818181819"/>
    <n v="6.3636363636363644E-2"/>
    <n v="20574"/>
    <n v="1.0679611650485437"/>
    <n v="1.1621764395139988"/>
  </r>
  <r>
    <x v="956"/>
    <n v="0.26500000000000001"/>
    <n v="0.13500000000000001"/>
    <n v="0.22500000000000001"/>
    <n v="7.4999999999999997E-2"/>
    <n v="7.4999999999999997E-2"/>
    <n v="0.16"/>
    <n v="6.5000000000000002E-2"/>
    <n v="2053"/>
    <s v="13.09.–16.09."/>
    <s v="INSA / YouGov"/>
    <d v="2019-09-03T00:00:00"/>
    <n v="0.27350000000000002"/>
    <n v="0.14899999999999999"/>
    <n v="0.22350000000000003"/>
    <n v="7.2499999999999981E-2"/>
    <n v="7.2999999999999982E-2"/>
    <n v="0.14150000000000001"/>
    <n v="6.7000000000000004E-2"/>
    <n v="19232"/>
    <n v="1.0718113612004287"/>
    <n v="1.1621150493898895"/>
  </r>
  <r>
    <x v="957"/>
    <n v="0.27"/>
    <n v="0.13500000000000001"/>
    <n v="0.22"/>
    <n v="0.08"/>
    <n v="7.4999999999999997E-2"/>
    <n v="0.155"/>
    <n v="6.5000000000000002E-2"/>
    <n v="2033"/>
    <s v="06.09.–09.09."/>
    <s v="INSA / YouGov"/>
    <d v="2019-08-28T00:00:00"/>
    <n v="0.27500000000000002"/>
    <n v="0.14750000000000002"/>
    <n v="0.22687499999999999"/>
    <n v="7.5624999999999998E-2"/>
    <n v="7.0625000000000007E-2"/>
    <n v="0.139375"/>
    <n v="6.5000000000000002E-2"/>
    <n v="15156"/>
    <n v="1.0695187165775399"/>
    <n v="1.1636363636363634"/>
  </r>
  <r>
    <x v="958"/>
    <n v="0.26"/>
    <n v="0.14499999999999999"/>
    <n v="0.23499999999999999"/>
    <n v="8.5000000000000006E-2"/>
    <n v="7.0000000000000007E-2"/>
    <n v="0.15"/>
    <n v="5.5E-2"/>
    <n v="2017"/>
    <s v="30.08.–02.09."/>
    <s v="INSA / YouGov"/>
    <d v="2019-08-20T00:00:00"/>
    <n v="0.27"/>
    <n v="0.1411111111111111"/>
    <n v="0.23555555555555552"/>
    <n v="8.0555555555555547E-2"/>
    <n v="7.5555555555555542E-2"/>
    <n v="0.13777777777777778"/>
    <n v="5.9444444444444446E-2"/>
    <n v="16450"/>
    <n v="1.06320141760189"/>
    <n v="1.1627906976744184"/>
  </r>
  <r>
    <x v="959"/>
    <n v="0.26"/>
    <n v="0.13"/>
    <n v="0.24"/>
    <n v="0.08"/>
    <n v="0.08"/>
    <n v="0.15"/>
    <n v="0.06"/>
    <n v="2058"/>
    <s v="23.08.–26.08."/>
    <s v="INSA / YouGov"/>
    <d v="2019-08-13T00:00:00"/>
    <n v="0.26722222222222219"/>
    <n v="0.13500000000000004"/>
    <n v="0.23666666666666666"/>
    <n v="8.2222222222222224E-2"/>
    <n v="0.08"/>
    <n v="0.13833333333333334"/>
    <n v="6.0555555555555557E-2"/>
    <n v="16956"/>
    <n v="1.0644589000591367"/>
    <n v="1.1665586519766689"/>
  </r>
  <r>
    <x v="960"/>
    <n v="0.26500000000000001"/>
    <n v="0.13"/>
    <n v="0.245"/>
    <n v="0.09"/>
    <n v="0.08"/>
    <n v="0.14499999999999999"/>
    <n v="4.4999999999999998E-2"/>
    <n v="2056"/>
    <s v="16.08.–19.08."/>
    <s v="INSA / YouGov"/>
    <d v="2019-08-07T00:00:00"/>
    <n v="0.26571428571428568"/>
    <n v="0.13"/>
    <n v="0.2371428571428571"/>
    <n v="8.4285714285714283E-2"/>
    <n v="8.1428571428571433E-2"/>
    <n v="0.13714285714285715"/>
    <n v="6.4285714285714293E-2"/>
    <n v="14712"/>
    <n v="1.0687022900763361"/>
    <n v="1.1744966442953022"/>
  </r>
  <r>
    <x v="961"/>
    <n v="0.27500000000000002"/>
    <n v="0.12"/>
    <n v="0.23499999999999999"/>
    <n v="0.09"/>
    <n v="0.08"/>
    <n v="0.14499999999999999"/>
    <n v="5.5E-2"/>
    <n v="2060"/>
    <s v="09.08.–11.08."/>
    <s v="INSA / YouGov"/>
    <d v="2019-07-31T00:00:00"/>
    <n v="0.26666666666666672"/>
    <n v="0.12611111111111115"/>
    <n v="0.23888888888888882"/>
    <n v="8.4444444444444433E-2"/>
    <n v="0.08"/>
    <n v="0.13833333333333334"/>
    <n v="6.5555555555555561E-2"/>
    <n v="17324"/>
    <n v="1.070154577883472"/>
    <n v="1.1764705882352942"/>
  </r>
  <r>
    <x v="962"/>
    <n v="0.27500000000000002"/>
    <n v="0.115"/>
    <n v="0.23499999999999999"/>
    <n v="0.09"/>
    <n v="0.09"/>
    <n v="0.15"/>
    <n v="4.4999999999999998E-2"/>
    <n v="2049"/>
    <s v="02.08.–05.08."/>
    <s v="INSA / YouGov"/>
    <d v="2019-07-23T00:00:00"/>
    <n v="0.2690909090909091"/>
    <n v="0.12954545454545457"/>
    <n v="0.24090909090909093"/>
    <n v="8.5454545454545436E-2"/>
    <n v="7.954545454545453E-2"/>
    <n v="0.13272727272727272"/>
    <n v="6.2727272727272743E-2"/>
    <n v="18400"/>
    <n v="1.0669253152279339"/>
    <n v="1.1739594450373532"/>
  </r>
  <r>
    <x v="963"/>
    <n v="0.27"/>
    <n v="0.125"/>
    <n v="0.245"/>
    <n v="0.09"/>
    <n v="0.08"/>
    <n v="0.14499999999999999"/>
    <n v="4.4999999999999998E-2"/>
    <n v="2036"/>
    <s v="26.07.–29.07."/>
    <s v="INSA / YouGov"/>
    <d v="2019-07-17T00:00:00"/>
    <n v="0.27400000000000002"/>
    <n v="0.13250000000000001"/>
    <n v="0.23900000000000002"/>
    <n v="8.3999999999999991E-2"/>
    <n v="8.0499999999999988E-2"/>
    <n v="0.1275"/>
    <n v="6.25E-2"/>
    <n v="17113"/>
    <n v="1.0666666666666667"/>
    <n v="1.1716461628588166"/>
  </r>
  <r>
    <x v="964"/>
    <n v="0.28499999999999998"/>
    <n v="0.125"/>
    <n v="0.22500000000000001"/>
    <n v="0.08"/>
    <n v="0.08"/>
    <n v="0.14499999999999999"/>
    <n v="0.06"/>
    <n v="2081"/>
    <s v="19.07.–22.07."/>
    <s v="INSA / YouGov"/>
    <d v="2019-07-09T00:00:00"/>
    <n v="0.26937500000000003"/>
    <n v="0.13500000000000001"/>
    <n v="0.236875"/>
    <n v="8.1250000000000003E-2"/>
    <n v="8.4374999999999992E-2"/>
    <n v="0.13187500000000002"/>
    <n v="6.1249999999999999E-2"/>
    <n v="16768"/>
    <n v="1.0652463382157122"/>
    <n v="1.1661807580174925"/>
  </r>
  <r>
    <x v="965"/>
    <n v="0.26"/>
    <n v="0.14000000000000001"/>
    <n v="0.23"/>
    <n v="0.09"/>
    <n v="0.09"/>
    <n v="0.14000000000000001"/>
    <n v="0.05"/>
    <n v="2043"/>
    <s v="12.07.–15.07."/>
    <s v="INSA / YouGov"/>
    <d v="2019-07-02T00:00:00"/>
    <n v="0.26"/>
    <n v="0.13312499999999999"/>
    <n v="0.24625"/>
    <n v="7.7500000000000013E-2"/>
    <n v="8.4374999999999992E-2"/>
    <n v="0.13250000000000001"/>
    <n v="6.6250000000000003E-2"/>
    <n v="17029"/>
    <n v="1.07095046854083"/>
    <n v="1.167883211678832"/>
  </r>
  <r>
    <x v="966"/>
    <n v="0.27"/>
    <n v="0.13500000000000001"/>
    <n v="0.24"/>
    <n v="0.08"/>
    <n v="8.5000000000000006E-2"/>
    <n v="0.14000000000000001"/>
    <n v="0.05"/>
    <n v="2069"/>
    <s v="05.07.–08.07."/>
    <s v="INSA / YouGov"/>
    <d v="2019-06-26T00:00:00"/>
    <n v="0.26111111111111107"/>
    <n v="0.1283333333333333"/>
    <n v="0.25"/>
    <n v="7.8888888888888883E-2"/>
    <n v="8.0555555555555547E-2"/>
    <n v="0.13111111111111112"/>
    <n v="7.0000000000000007E-2"/>
    <n v="17620"/>
    <n v="1.0752688172043012"/>
    <n v="1.1749347258485641"/>
  </r>
  <r>
    <x v="967"/>
    <n v="0.27"/>
    <n v="0.13"/>
    <n v="0.24"/>
    <n v="0.08"/>
    <n v="0.08"/>
    <n v="0.14000000000000001"/>
    <n v="0.06"/>
    <n v="2053"/>
    <s v="28.06.–01.07."/>
    <s v="INSA / YouGov"/>
    <d v="2019-06-18T00:00:00"/>
    <n v="0.26227272727272727"/>
    <n v="0.12681818181818183"/>
    <n v="0.25409090909090909"/>
    <n v="8.0454545454545445E-2"/>
    <n v="0.08"/>
    <n v="0.13090909090909089"/>
    <n v="6.5454545454545474E-2"/>
    <n v="19627"/>
    <n v="1.0700389105058368"/>
    <n v="1.1708355508249069"/>
  </r>
  <r>
    <x v="736"/>
    <n v="0.255"/>
    <n v="0.125"/>
    <n v="0.255"/>
    <n v="8.5000000000000006E-2"/>
    <n v="0.09"/>
    <n v="0.13500000000000001"/>
    <n v="5.5E-2"/>
    <n v="2078"/>
    <s v="21.06.–24.06."/>
    <s v="INSA / YouGov"/>
    <d v="2019-06-12T00:00:00"/>
    <n v="0.25833333333333336"/>
    <n v="0.12388888888888888"/>
    <n v="0.25944444444444442"/>
    <n v="8.0555555555555547E-2"/>
    <n v="8.1111111111111106E-2"/>
    <n v="0.13111111111111109"/>
    <n v="6.5555555555555561E-2"/>
    <n v="16494"/>
    <n v="1.0701545778834722"/>
    <n v="1.1711125569290828"/>
  </r>
  <r>
    <x v="968"/>
    <n v="0.25"/>
    <n v="0.13"/>
    <n v="0.25"/>
    <n v="0.09"/>
    <n v="0.09"/>
    <n v="0.13500000000000001"/>
    <n v="5.5E-2"/>
    <n v="2060"/>
    <s v="14.06.–17.06."/>
    <s v="INSA / YouGov"/>
    <d v="2019-06-05T00:00:00"/>
    <n v="0.25124999999999997"/>
    <n v="0.1225"/>
    <n v="0.26437500000000003"/>
    <n v="8.2500000000000004E-2"/>
    <n v="7.6874999999999999E-2"/>
    <n v="0.12875"/>
    <n v="7.375000000000001E-2"/>
    <n v="15713"/>
    <n v="1.079622132253711"/>
    <n v="1.1851851851851851"/>
  </r>
  <r>
    <x v="969"/>
    <n v="0.24"/>
    <n v="0.13"/>
    <n v="0.26500000000000001"/>
    <n v="0.09"/>
    <n v="7.4999999999999997E-2"/>
    <n v="0.13500000000000001"/>
    <n v="6.5000000000000002E-2"/>
    <n v="2074"/>
    <s v="07.06.–10.06."/>
    <s v="INSA / YouGov"/>
    <d v="2019-05-29T00:00:00"/>
    <n v="0.25875000000000004"/>
    <n v="0.13"/>
    <n v="0.25562499999999999"/>
    <n v="0.08"/>
    <n v="7.4374999999999997E-2"/>
    <n v="0.12562499999999999"/>
    <n v="7.5624999999999998E-2"/>
    <n v="13689"/>
    <n v="1.0818120351588911"/>
    <n v="1.1843079200592155"/>
  </r>
  <r>
    <x v="970"/>
    <n v="0.26"/>
    <n v="0.14000000000000001"/>
    <n v="0.25"/>
    <n v="0.08"/>
    <n v="0.08"/>
    <n v="0.13"/>
    <n v="0.06"/>
    <n v="1000"/>
    <s v="03.06."/>
    <s v="INSA / YouGov"/>
    <d v="2019-05-21T00:00:00"/>
    <n v="0.2794444444444445"/>
    <n v="0.15833333333333333"/>
    <n v="0.19944444444444442"/>
    <n v="8.6111111111111097E-2"/>
    <n v="8.3888888888888888E-2"/>
    <n v="0.12833333333333335"/>
    <n v="6.4444444444444457E-2"/>
    <n v="15814"/>
    <n v="1.0688836104513062"/>
    <n v="1.1772400261608893"/>
  </r>
  <r>
    <x v="971"/>
    <n v="0.27500000000000002"/>
    <n v="0.155"/>
    <n v="0.19"/>
    <n v="9.5000000000000001E-2"/>
    <n v="0.09"/>
    <n v="0.13500000000000001"/>
    <n v="0.06"/>
    <n v="2039"/>
    <s v="24.05.–27.05."/>
    <s v="INSA / YouGov"/>
    <d v="2019-05-15T00:00:00"/>
    <n v="0.28687499999999999"/>
    <n v="0.16562499999999999"/>
    <n v="0.18062499999999998"/>
    <n v="8.8124999999999995E-2"/>
    <n v="8.8124999999999995E-2"/>
    <n v="0.13062499999999999"/>
    <n v="0.06"/>
    <n v="15878"/>
    <n v="1.0638297872340425"/>
    <n v="1.173881144534116"/>
  </r>
  <r>
    <x v="972"/>
    <n v="0.28000000000000003"/>
    <n v="0.155"/>
    <n v="0.185"/>
    <n v="0.1"/>
    <n v="0.09"/>
    <n v="0.14000000000000001"/>
    <n v="0.05"/>
    <n v="2074"/>
    <s v="17.05.–20.05."/>
    <s v="INSA / YouGov"/>
    <d v="2019-05-08T00:00:00"/>
    <n v="0.29062500000000002"/>
    <n v="0.15937499999999999"/>
    <n v="0.19062499999999999"/>
    <n v="8.5625000000000007E-2"/>
    <n v="8.7499999999999994E-2"/>
    <n v="0.13375000000000001"/>
    <n v="5.2499999999999991E-2"/>
    <n v="15854"/>
    <n v="1.0554089709762531"/>
    <n v="1.1602610587382158"/>
  </r>
  <r>
    <x v="456"/>
    <n v="0.28499999999999998"/>
    <n v="0.16"/>
    <n v="0.19"/>
    <n v="9.5000000000000001E-2"/>
    <n v="0.09"/>
    <n v="0.14000000000000001"/>
    <n v="0.04"/>
    <n v="2044"/>
    <s v="10.05.–13.05."/>
    <s v="INSA / YouGov"/>
    <d v="2019-04-30T00:00:00"/>
    <n v="0.28900000000000003"/>
    <n v="0.16399999999999998"/>
    <n v="0.19299999999999998"/>
    <n v="8.4499999999999992E-2"/>
    <n v="8.7499999999999994E-2"/>
    <n v="0.13199999999999998"/>
    <n v="4.9999999999999996E-2"/>
    <n v="18443"/>
    <n v="1.0526315789473684"/>
    <n v="1.1554015020219526"/>
  </r>
  <r>
    <x v="973"/>
    <n v="0.28499999999999998"/>
    <n v="0.16"/>
    <n v="0.2"/>
    <n v="0.09"/>
    <n v="8.5000000000000006E-2"/>
    <n v="0.14000000000000001"/>
    <n v="0.04"/>
    <n v="2089"/>
    <s v="03.05.–06.05."/>
    <s v="INSA / YouGov"/>
    <d v="2019-04-24T00:00:00"/>
    <n v="0.28187499999999999"/>
    <n v="0.16749999999999998"/>
    <n v="0.19124999999999998"/>
    <n v="8.7499999999999994E-2"/>
    <n v="9.0624999999999983E-2"/>
    <n v="0.13125000000000001"/>
    <n v="4.9999999999999996E-2"/>
    <n v="14588"/>
    <n v="1.0526315789473684"/>
    <n v="1.1594202898550725"/>
  </r>
  <r>
    <x v="458"/>
    <n v="0.28000000000000003"/>
    <n v="0.16"/>
    <n v="0.19"/>
    <n v="0.1"/>
    <n v="0.09"/>
    <n v="0.14000000000000001"/>
    <n v="0.04"/>
    <n v="2005"/>
    <s v="26.04.–29.04."/>
    <s v="INSA / YouGov"/>
    <d v="2019-04-16T00:00:00"/>
    <n v="0.28500000000000003"/>
    <n v="0.16937499999999997"/>
    <n v="0.18874999999999997"/>
    <n v="8.8749999999999996E-2"/>
    <n v="8.8749999999999996E-2"/>
    <n v="0.13187500000000002"/>
    <n v="4.7500000000000001E-2"/>
    <n v="13521"/>
    <n v="1.0498687664041997"/>
    <n v="1.157742402315485"/>
  </r>
  <r>
    <x v="974"/>
    <n v="0.3"/>
    <n v="0.16"/>
    <n v="0.17"/>
    <n v="0.1"/>
    <n v="0.1"/>
    <n v="0.14000000000000001"/>
    <n v="0.03"/>
    <n v="1005"/>
    <s v="18.04.–21.04."/>
    <s v="INSA / YouGov"/>
    <d v="2019-04-10T00:00:00"/>
    <n v="0.29166666666666669"/>
    <n v="0.16777777777777778"/>
    <n v="0.18666666666666665"/>
    <n v="8.8888888888888865E-2"/>
    <n v="8.6666666666666656E-2"/>
    <n v="0.12944444444444445"/>
    <n v="4.8888888888888891E-2"/>
    <n v="16429"/>
    <n v="1.0514018691588785"/>
    <n v="1.1597938144329898"/>
  </r>
  <r>
    <x v="975"/>
    <n v="0.30499999999999999"/>
    <n v="0.155"/>
    <n v="0.18"/>
    <n v="0.09"/>
    <n v="0.09"/>
    <n v="0.14000000000000001"/>
    <n v="0.04"/>
    <n v="2013"/>
    <s v="12.04.–15.04."/>
    <s v="INSA / YouGov"/>
    <d v="2019-04-02T00:00:00"/>
    <n v="0.29500000000000004"/>
    <n v="0.16222222222222224"/>
    <n v="0.18777777777777774"/>
    <n v="9.2222222222222219E-2"/>
    <n v="8.6111111111111097E-2"/>
    <n v="0.12666666666666668"/>
    <n v="4.9999999999999989E-2"/>
    <n v="17737"/>
    <n v="1.0526315789473684"/>
    <n v="1.1658031088082901"/>
  </r>
  <r>
    <x v="976"/>
    <n v="0.28999999999999998"/>
    <n v="0.155"/>
    <n v="0.19"/>
    <n v="0.1"/>
    <n v="8.5000000000000006E-2"/>
    <n v="0.14000000000000001"/>
    <n v="0.04"/>
    <n v="2040"/>
    <s v="05.04.–08.04."/>
    <s v="INSA / YouGov"/>
    <d v="2019-03-27T00:00:00"/>
    <n v="0.2959090909090909"/>
    <n v="0.16363636363636364"/>
    <n v="0.18590909090909091"/>
    <n v="9.3181818181818171E-2"/>
    <n v="8.5909090909090893E-2"/>
    <n v="0.12590909090909089"/>
    <n v="4.9545454545454538E-2"/>
    <n v="22403"/>
    <n v="1.052128168340507"/>
    <n v="1.1664899257688228"/>
  </r>
  <r>
    <x v="977"/>
    <n v="0.29499999999999998"/>
    <n v="0.16500000000000001"/>
    <n v="0.17499999999999999"/>
    <n v="0.1"/>
    <n v="8.5000000000000006E-2"/>
    <n v="0.13500000000000001"/>
    <n v="4.4999999999999998E-2"/>
    <n v="4000"/>
    <s v="28.03.–01.04."/>
    <s v="INSA / YouGov"/>
    <d v="2019-03-19T00:00:00"/>
    <n v="0.29799999999999999"/>
    <n v="0.16600000000000001"/>
    <n v="0.183"/>
    <n v="9.0499999999999983E-2"/>
    <n v="8.4999999999999992E-2"/>
    <n v="0.12599999999999997"/>
    <n v="5.1500000000000004E-2"/>
    <n v="20093"/>
    <n v="1.0542962572482868"/>
    <n v="1.1655011655011656"/>
  </r>
  <r>
    <x v="978"/>
    <n v="0.30499999999999999"/>
    <n v="0.155"/>
    <n v="0.17499999999999999"/>
    <n v="0.09"/>
    <n v="0.09"/>
    <n v="0.13500000000000001"/>
    <n v="0.05"/>
    <n v="2012"/>
    <s v="22.03.–25.03."/>
    <s v="INSA / YouGov"/>
    <d v="2019-03-13T00:00:00"/>
    <n v="0.30222222222222223"/>
    <n v="0.16277777777777777"/>
    <n v="0.18333333333333332"/>
    <n v="8.6666666666666656E-2"/>
    <n v="8.3333333333333329E-2"/>
    <n v="0.12777777777777777"/>
    <n v="5.3888888888888882E-2"/>
    <n v="16309"/>
    <n v="1.0569583088667058"/>
    <n v="1.1635423400129283"/>
  </r>
  <r>
    <x v="979"/>
    <n v="0.29499999999999998"/>
    <n v="0.16"/>
    <n v="0.17499999999999999"/>
    <n v="0.09"/>
    <n v="0.09"/>
    <n v="0.14499999999999999"/>
    <n v="4.4999999999999998E-2"/>
    <n v="2030"/>
    <s v="15.03.–18.03."/>
    <s v="INSA / YouGov"/>
    <d v="2019-03-05T00:00:00"/>
    <n v="0.30500000000000005"/>
    <n v="0.15875"/>
    <n v="0.18"/>
    <n v="8.7499999999999994E-2"/>
    <n v="8.4999999999999992E-2"/>
    <n v="0.13125000000000001"/>
    <n v="5.2499999999999991E-2"/>
    <n v="15649"/>
    <n v="1.0554089709762533"/>
    <n v="1.1627906976744187"/>
  </r>
  <r>
    <x v="980"/>
    <n v="0.30499999999999999"/>
    <n v="0.15"/>
    <n v="0.17499999999999999"/>
    <n v="0.1"/>
    <n v="0.09"/>
    <n v="0.14499999999999999"/>
    <n v="3.5000000000000003E-2"/>
    <n v="2005"/>
    <s v="08.03.–11.03."/>
    <s v="INSA / YouGov"/>
    <d v="2019-02-27T00:00:00"/>
    <n v="0.30187499999999995"/>
    <n v="0.16500000000000001"/>
    <n v="0.17374999999999999"/>
    <n v="8.9999999999999983E-2"/>
    <n v="0.09"/>
    <n v="0.13375000000000001"/>
    <n v="4.5624999999999999E-2"/>
    <n v="16959"/>
    <n v="1.0478061558611658"/>
    <n v="1.1569052783803329"/>
  </r>
  <r>
    <x v="981"/>
    <n v="0.28999999999999998"/>
    <n v="0.17"/>
    <n v="0.155"/>
    <n v="0.1"/>
    <n v="0.1"/>
    <n v="0.14499999999999999"/>
    <n v="0.04"/>
    <n v="4000"/>
    <s v="27.02.–01.03."/>
    <s v="INSA / YouGov"/>
    <d v="2019-02-18T00:00:00"/>
    <n v="0.29863636363636359"/>
    <n v="0.17363636363636362"/>
    <n v="0.17227272727272724"/>
    <n v="8.6818181818181808E-2"/>
    <n v="8.8636363636363624E-2"/>
    <n v="0.13363636363636366"/>
    <n v="4.6363636363636364E-2"/>
    <n v="19668"/>
    <n v="1.0486177311725455"/>
    <n v="1.1536444677503934"/>
  </r>
  <r>
    <x v="982"/>
    <n v="0.29499999999999998"/>
    <n v="0.18"/>
    <n v="0.155"/>
    <n v="9.5000000000000001E-2"/>
    <n v="0.09"/>
    <n v="0.14000000000000001"/>
    <n v="4.4999999999999998E-2"/>
    <n v="2048"/>
    <s v="22.02.–25.02."/>
    <s v="INSA / YouGov"/>
    <d v="2019-02-13T00:00:00"/>
    <n v="0.29749999999999999"/>
    <n v="0.17499999999999999"/>
    <n v="0.17799999999999999"/>
    <n v="8.6499999999999994E-2"/>
    <n v="8.3499999999999991E-2"/>
    <n v="0.12950000000000003"/>
    <n v="4.9999999999999996E-2"/>
    <n v="17518"/>
    <n v="1.0526315789473684"/>
    <n v="1.1580775911986103"/>
  </r>
  <r>
    <x v="983"/>
    <n v="0.3"/>
    <n v="0.18"/>
    <n v="0.15"/>
    <n v="0.09"/>
    <n v="9.5000000000000001E-2"/>
    <n v="0.14000000000000001"/>
    <n v="4.4999999999999998E-2"/>
    <n v="2046"/>
    <s v="15.02.–18.02."/>
    <s v="INSA / YouGov"/>
    <d v="2019-02-05T00:00:00"/>
    <n v="0.29833333333333328"/>
    <n v="0.16555555555555557"/>
    <n v="0.18111111111111111"/>
    <n v="8.8888888888888878E-2"/>
    <n v="8.9444444444444438E-2"/>
    <n v="0.13"/>
    <n v="4.6666666666666662E-2"/>
    <n v="17776"/>
    <n v="1.048951048951049"/>
    <n v="1.1568123393316194"/>
  </r>
  <r>
    <x v="984"/>
    <n v="0.29499999999999998"/>
    <n v="0.155"/>
    <n v="0.185"/>
    <n v="8.5000000000000006E-2"/>
    <n v="0.105"/>
    <n v="0.14000000000000001"/>
    <n v="3.5000000000000003E-2"/>
    <n v="2051"/>
    <s v="08.02.–11.02."/>
    <s v="INSA / YouGov"/>
    <d v="2019-01-29T00:00:00"/>
    <n v="0.30437499999999995"/>
    <n v="0.155"/>
    <n v="0.185"/>
    <n v="8.8749999999999996E-2"/>
    <n v="0.09"/>
    <n v="0.13250000000000001"/>
    <n v="4.4374999999999998E-2"/>
    <n v="15348"/>
    <n v="1.0464355788096795"/>
    <n v="1.1535688536409519"/>
  </r>
  <r>
    <x v="985"/>
    <n v="0.3"/>
    <n v="0.14499999999999999"/>
    <n v="0.185"/>
    <n v="8.5000000000000006E-2"/>
    <n v="0.105"/>
    <n v="0.14000000000000001"/>
    <n v="0.04"/>
    <n v="2034"/>
    <s v="01.02.–04.02."/>
    <s v="INSA / YouGov"/>
    <d v="2019-01-23T00:00:00"/>
    <n v="0.30499999999999999"/>
    <n v="0.15"/>
    <n v="0.1886363636363636"/>
    <n v="8.9090909090909068E-2"/>
    <n v="8.9090909090909082E-2"/>
    <n v="0.13454545454545458"/>
    <n v="4.3636363636363626E-2"/>
    <n v="18709"/>
    <n v="1.0456273764258557"/>
    <n v="1.1530398322851154"/>
  </r>
  <r>
    <x v="986"/>
    <n v="0.3"/>
    <n v="0.15"/>
    <n v="0.18"/>
    <n v="0.09"/>
    <n v="0.1"/>
    <n v="0.14000000000000001"/>
    <n v="0.04"/>
    <n v="2056"/>
    <s v="25.01.–28.01."/>
    <s v="INSA / YouGov"/>
    <d v="2019-01-15T00:00:00"/>
    <n v="0.30549999999999999"/>
    <n v="0.14799999999999996"/>
    <n v="0.19049999999999997"/>
    <n v="8.8999999999999982E-2"/>
    <n v="8.8999999999999996E-2"/>
    <n v="0.13199999999999998"/>
    <n v="4.5999999999999992E-2"/>
    <n v="17157"/>
    <n v="1.0482180293501049"/>
    <n v="1.1560693641618498"/>
  </r>
  <r>
    <x v="987"/>
    <n v="0.31"/>
    <n v="0.13500000000000001"/>
    <n v="0.19500000000000001"/>
    <n v="9.5000000000000001E-2"/>
    <n v="9.5000000000000001E-2"/>
    <n v="0.13"/>
    <n v="0.04"/>
    <n v="2044"/>
    <s v="18.01.–21.01."/>
    <s v="INSA / YouGov"/>
    <d v="2019-01-08T00:00:00"/>
    <n v="0.30333333333333334"/>
    <n v="0.14666666666666664"/>
    <n v="0.18833333333333332"/>
    <n v="8.8888888888888878E-2"/>
    <n v="9.1111111111111101E-2"/>
    <n v="0.1361111111111111"/>
    <n v="4.5555555555555544E-2"/>
    <n v="17319"/>
    <n v="1.0477299185098952"/>
    <n v="1.1553273427471118"/>
  </r>
  <r>
    <x v="988"/>
    <n v="0.28999999999999998"/>
    <n v="0.14499999999999999"/>
    <n v="0.18"/>
    <n v="9.5000000000000001E-2"/>
    <n v="0.105"/>
    <n v="0.14499999999999999"/>
    <n v="0.04"/>
    <n v="2028"/>
    <s v="11.01.–14.01."/>
    <s v="INSA / YouGov"/>
    <d v="2019-01-01T00:00:00"/>
    <n v="0.30125000000000002"/>
    <n v="0.14812499999999998"/>
    <n v="0.18749999999999997"/>
    <n v="8.9374999999999996E-2"/>
    <n v="9.3124999999999986E-2"/>
    <n v="0.13687500000000002"/>
    <n v="4.3750000000000004E-2"/>
    <n v="13853"/>
    <n v="1.0457516339869282"/>
    <n v="1.1535688536409516"/>
  </r>
  <r>
    <x v="989"/>
    <n v="0.3"/>
    <n v="0.15"/>
    <n v="0.17"/>
    <n v="0.1"/>
    <n v="0.1"/>
    <n v="0.15"/>
    <n v="0.03"/>
    <n v="2056"/>
    <s v="05.01.–07.01."/>
    <s v="INSA / YouGov"/>
    <d v="2018-12-26T00:00:00"/>
    <n v="0.30249999999999999"/>
    <n v="0.1525"/>
    <n v="0.18"/>
    <n v="9.0000000000000011E-2"/>
    <n v="9.7500000000000003E-2"/>
    <n v="0.13750000000000001"/>
    <n v="0.04"/>
    <n v="6250"/>
    <n v="1.0416666666666667"/>
    <n v="1.1494252873563218"/>
  </r>
  <r>
    <x v="990"/>
    <n v="0.28999999999999998"/>
    <n v="0.15"/>
    <n v="0.18"/>
    <n v="0.1"/>
    <n v="0.1"/>
    <n v="0.14000000000000001"/>
    <n v="0.04"/>
    <n v="1026"/>
    <s v="02.01.–03.01."/>
    <s v="INSA / YouGov"/>
    <d v="2018-12-22T00:00:00"/>
    <n v="0.29599999999999999"/>
    <n v="0.14800000000000002"/>
    <n v="0.188"/>
    <n v="8.7999999999999995E-2"/>
    <n v="9.1999999999999998E-2"/>
    <n v="0.14000000000000001"/>
    <n v="4.8000000000000001E-2"/>
    <n v="8113"/>
    <n v="1.0504201680672269"/>
    <n v="1.1574074074074074"/>
  </r>
  <r>
    <x v="174"/>
    <n v="0.28999999999999998"/>
    <n v="0.14000000000000001"/>
    <n v="0.19"/>
    <n v="0.09"/>
    <n v="0.09"/>
    <n v="0.15"/>
    <n v="0.05"/>
    <n v="1029"/>
    <s v="20.12.–21.12."/>
    <s v="INSA / YouGov"/>
    <d v="2018-12-09T00:00:00"/>
    <n v="0.30083333333333334"/>
    <n v="0.14791666666666667"/>
    <n v="0.18999999999999997"/>
    <n v="8.5000000000000006E-2"/>
    <n v="8.7083333333333332E-2"/>
    <n v="0.13999999999999999"/>
    <n v="4.9166666666666671E-2"/>
    <n v="20172"/>
    <n v="1.05170902716915"/>
    <n v="1.1549566891241581"/>
  </r>
  <r>
    <x v="991"/>
    <n v="0.28999999999999998"/>
    <n v="0.15"/>
    <n v="0.18"/>
    <n v="9.5000000000000001E-2"/>
    <n v="9.5000000000000001E-2"/>
    <n v="0.15"/>
    <n v="0.04"/>
    <n v="2077"/>
    <s v="14.12.–17.12."/>
    <s v="INSA / YouGov"/>
    <d v="2018-12-05T00:00:00"/>
    <n v="0.3009090909090909"/>
    <n v="0.14636363636363636"/>
    <n v="0.19272727272727269"/>
    <n v="8.4090909090909091E-2"/>
    <n v="8.5909090909090893E-2"/>
    <n v="0.13909090909090907"/>
    <n v="5.0909090909090911E-2"/>
    <n v="19432"/>
    <n v="1.053639846743295"/>
    <n v="1.1560693641618498"/>
  </r>
  <r>
    <x v="462"/>
    <n v="0.28999999999999998"/>
    <n v="0.15"/>
    <n v="0.17"/>
    <n v="0.1"/>
    <n v="0.1"/>
    <n v="0.15"/>
    <n v="0.04"/>
    <n v="2047"/>
    <s v="08.12.–10.12."/>
    <s v="INSA / YouGov"/>
    <d v="2018-11-27T00:00:00"/>
    <n v="0.28590909090909095"/>
    <n v="0.14590909090909088"/>
    <n v="0.19727272727272727"/>
    <n v="8.9090909090909082E-2"/>
    <n v="8.9090909090909082E-2"/>
    <n v="0.14227272727272727"/>
    <n v="5.045454545454546E-2"/>
    <n v="19509"/>
    <n v="1.0531354715174723"/>
    <n v="1.1621764395139988"/>
  </r>
  <r>
    <x v="992"/>
    <n v="0.27500000000000002"/>
    <n v="0.13500000000000001"/>
    <n v="0.18"/>
    <n v="9.5000000000000001E-2"/>
    <n v="0.11"/>
    <n v="0.16"/>
    <n v="4.4999999999999998E-2"/>
    <n v="2069"/>
    <s v="30.11.–03.12."/>
    <s v="INSA / YouGov"/>
    <d v="2018-11-20T00:00:00"/>
    <n v="0.27300000000000002"/>
    <n v="0.14550000000000002"/>
    <n v="0.20499999999999999"/>
    <n v="8.9499999999999982E-2"/>
    <n v="9.0999999999999998E-2"/>
    <n v="0.14849999999999999"/>
    <n v="4.7499999999999994E-2"/>
    <n v="18245"/>
    <n v="1.0498687664041995"/>
    <n v="1.1587485515643106"/>
  </r>
  <r>
    <x v="993"/>
    <n v="0.27500000000000002"/>
    <n v="0.14000000000000001"/>
    <n v="0.19"/>
    <n v="8.5000000000000006E-2"/>
    <n v="0.1"/>
    <n v="0.16"/>
    <n v="0.05"/>
    <n v="2062"/>
    <s v="23.11.–26.11."/>
    <s v="INSA / YouGov"/>
    <d v="2018-11-13T00:00:00"/>
    <n v="0.26624999999999999"/>
    <n v="0.143125"/>
    <n v="0.215"/>
    <n v="8.6249999999999993E-2"/>
    <n v="9.1249999999999984E-2"/>
    <n v="0.14687500000000001"/>
    <n v="5.1249999999999997E-2"/>
    <n v="16309"/>
    <n v="1.0540184453227932"/>
    <n v="1.1594202898550725"/>
  </r>
  <r>
    <x v="994"/>
    <n v="0.255"/>
    <n v="0.14499999999999999"/>
    <n v="0.2"/>
    <n v="9.5000000000000001E-2"/>
    <n v="0.1"/>
    <n v="0.155"/>
    <n v="0.05"/>
    <n v="2047"/>
    <s v="16.11.–19.11."/>
    <s v="INSA / YouGov"/>
    <d v="2018-11-06T00:00:00"/>
    <n v="0.26111111111111113"/>
    <n v="0.14277777777777778"/>
    <n v="0.21666666666666667"/>
    <n v="8.8333333333333319E-2"/>
    <n v="9.3333333333333324E-2"/>
    <n v="0.14555555555555555"/>
    <n v="5.2222222222222212E-2"/>
    <n v="16877"/>
    <n v="1.0550996483001174"/>
    <n v="1.1635423400129283"/>
  </r>
  <r>
    <x v="995"/>
    <n v="0.255"/>
    <n v="0.14000000000000001"/>
    <n v="0.2"/>
    <n v="0.09"/>
    <n v="0.1"/>
    <n v="0.16500000000000001"/>
    <n v="0.05"/>
    <n v="2070"/>
    <s v="09.11.–12.11."/>
    <s v="INSA / YouGov"/>
    <d v="2018-10-30T00:00:00"/>
    <n v="0.25750000000000001"/>
    <n v="0.13937500000000003"/>
    <n v="0.215"/>
    <n v="9.1249999999999984E-2"/>
    <n v="9.6249999999999988E-2"/>
    <n v="0.14874999999999999"/>
    <n v="5.1874999999999991E-2"/>
    <n v="16334"/>
    <n v="1.0547132498352012"/>
    <n v="1.1670313639679066"/>
  </r>
  <r>
    <x v="996"/>
    <n v="0.245"/>
    <n v="0.13500000000000001"/>
    <n v="0.19"/>
    <n v="0.1"/>
    <n v="0.11"/>
    <n v="0.16500000000000001"/>
    <n v="5.5E-2"/>
    <n v="3183"/>
    <s v="02.11.–05.11."/>
    <s v="INSA / YouGov"/>
    <d v="2018-10-23T00:00:00"/>
    <n v="0.25357142857142861"/>
    <n v="0.14071428571428574"/>
    <n v="0.20571428571428571"/>
    <n v="9.3571428571428555E-2"/>
    <n v="0.10214285714285713"/>
    <n v="0.1542857142857143"/>
    <n v="4.9999999999999996E-2"/>
    <n v="16027"/>
    <n v="1.0526315789473684"/>
    <n v="1.1676396997497915"/>
  </r>
  <r>
    <x v="997"/>
    <n v="0.25"/>
    <n v="0.14000000000000001"/>
    <n v="0.2"/>
    <n v="9.5000000000000001E-2"/>
    <n v="0.11"/>
    <n v="0.16500000000000001"/>
    <n v="0.04"/>
    <n v="2052"/>
    <s v="26.10.–29.10."/>
    <s v="INSA / YouGov"/>
    <d v="2018-10-16T00:00:00"/>
    <n v="0.26050000000000001"/>
    <n v="0.14899999999999997"/>
    <n v="0.19099999999999998"/>
    <n v="9.3499999999999986E-2"/>
    <n v="9.8999999999999991E-2"/>
    <n v="0.1585"/>
    <n v="4.8500000000000001E-2"/>
    <n v="18115"/>
    <n v="1.0509721492380453"/>
    <n v="1.1655011655011658"/>
  </r>
  <r>
    <x v="998"/>
    <n v="0.26"/>
    <n v="0.15"/>
    <n v="0.19"/>
    <n v="0.09"/>
    <n v="0.105"/>
    <n v="0.17"/>
    <n v="3.5000000000000003E-2"/>
    <n v="2061"/>
    <s v="19.10.–22.10."/>
    <s v="INSA / YouGov"/>
    <d v="2018-10-10T00:00:00"/>
    <n v="0.26590909090909093"/>
    <n v="0.15363636363636363"/>
    <n v="0.18090909090909088"/>
    <n v="9.3636363636363615E-2"/>
    <n v="9.8181818181818162E-2"/>
    <n v="0.15909090909090906"/>
    <n v="4.8636363636363637E-2"/>
    <n v="18567"/>
    <n v="1.0511227902532252"/>
    <n v="1.1658717541070482"/>
  </r>
  <r>
    <x v="999"/>
    <n v="0.26500000000000001"/>
    <n v="0.15"/>
    <n v="0.17"/>
    <n v="9.5000000000000001E-2"/>
    <n v="0.105"/>
    <n v="0.18"/>
    <n v="3.5000000000000003E-2"/>
    <n v="2061"/>
    <s v="12.10.–15.10."/>
    <s v="INSA / YouGov"/>
    <d v="2018-10-03T00:00:00"/>
    <n v="0.26812500000000006"/>
    <n v="0.15875"/>
    <n v="0.16874999999999998"/>
    <n v="9.4374999999999987E-2"/>
    <n v="0.10187499999999999"/>
    <n v="0.16125"/>
    <n v="4.6875000000000007E-2"/>
    <n v="14550"/>
    <n v="1.0491803278688523"/>
    <n v="1.1644832605531295"/>
  </r>
  <r>
    <x v="1000"/>
    <n v="0.26"/>
    <n v="0.16"/>
    <n v="0.15"/>
    <n v="0.1"/>
    <n v="0.11"/>
    <n v="0.18"/>
    <n v="0.04"/>
    <n v="2054"/>
    <s v="05.10.–08.10."/>
    <s v="INSA / YouGov"/>
    <d v="2018-09-26T00:00:00"/>
    <n v="0.27111111111111108"/>
    <n v="0.16333333333333333"/>
    <n v="0.15722222222222224"/>
    <n v="9.2222222222222219E-2"/>
    <n v="0.105"/>
    <n v="0.16722222222222222"/>
    <n v="4.3888888888888887E-2"/>
    <n v="15784"/>
    <n v="1.0459035444509006"/>
    <n v="1.157556270096463"/>
  </r>
  <r>
    <x v="1001"/>
    <n v="0.26"/>
    <n v="0.16"/>
    <n v="0.14499999999999999"/>
    <n v="0.1"/>
    <n v="0.115"/>
    <n v="0.185"/>
    <n v="3.5000000000000003E-2"/>
    <n v="2041"/>
    <s v="28.09.–01.10."/>
    <s v="INSA / YouGov"/>
    <d v="2018-09-18T00:00:00"/>
    <n v="0.27749999999999997"/>
    <n v="0.16749999999999998"/>
    <n v="0.14916666666666667"/>
    <n v="9.2083333333333336E-2"/>
    <n v="0.10500000000000002"/>
    <n v="0.16833333333333333"/>
    <n v="4.041666666666667E-2"/>
    <n v="20467"/>
    <n v="1.0421189752496745"/>
    <n v="1.1527377521613833"/>
  </r>
  <r>
    <x v="1002"/>
    <n v="0.27"/>
    <n v="0.16"/>
    <n v="0.14499999999999999"/>
    <n v="0.1"/>
    <n v="0.115"/>
    <n v="0.18"/>
    <n v="0.03"/>
    <n v="2051"/>
    <s v="21.09.–24.09."/>
    <s v="INSA / YouGov"/>
    <d v="2018-09-11T00:00:00"/>
    <n v="0.28791666666666665"/>
    <n v="0.17499999999999996"/>
    <n v="0.14333333333333334"/>
    <n v="8.8749999999999996E-2"/>
    <n v="0.10041666666666665"/>
    <n v="0.16125"/>
    <n v="4.3333333333333335E-2"/>
    <n v="21177"/>
    <n v="1.0452961672473868"/>
    <n v="1.1521843494959194"/>
  </r>
  <r>
    <x v="1003"/>
    <n v="0.27500000000000002"/>
    <n v="0.16500000000000001"/>
    <n v="0.14499999999999999"/>
    <n v="0.1"/>
    <n v="0.11"/>
    <n v="0.17499999999999999"/>
    <n v="0.03"/>
    <n v="1040"/>
    <s v="19.09."/>
    <s v="INSA / YouGov"/>
    <d v="2018-09-08T00:00:00"/>
    <n v="0.29318181818181815"/>
    <n v="0.17545454545454545"/>
    <n v="0.1422727272727273"/>
    <n v="8.7727272727272723E-2"/>
    <n v="9.8181818181818162E-2"/>
    <n v="0.15772727272727274"/>
    <n v="4.5454545454545456E-2"/>
    <n v="19235"/>
    <n v="1.0476190476190477"/>
    <n v="1.1536444677503932"/>
  </r>
  <r>
    <x v="1004"/>
    <n v="0.28499999999999998"/>
    <n v="0.17"/>
    <n v="0.13"/>
    <n v="0.09"/>
    <n v="0.105"/>
    <n v="0.17499999999999999"/>
    <n v="4.4999999999999998E-2"/>
    <n v="2054"/>
    <s v="14.09.–17.09."/>
    <s v="INSA / YouGov"/>
    <d v="2018-09-04T00:00:00"/>
    <n v="0.29388888888888892"/>
    <n v="0.17555555555555555"/>
    <n v="0.14277777777777778"/>
    <n v="8.5555555555555551E-2"/>
    <n v="9.7777777777777783E-2"/>
    <n v="0.15444444444444447"/>
    <n v="4.9999999999999996E-2"/>
    <n v="17404"/>
    <n v="1.0526315789473684"/>
    <n v="1.1568123393316194"/>
  </r>
  <r>
    <x v="744"/>
    <n v="0.28000000000000003"/>
    <n v="0.17"/>
    <n v="0.13500000000000001"/>
    <n v="0.09"/>
    <n v="0.105"/>
    <n v="0.17499999999999999"/>
    <n v="4.4999999999999998E-2"/>
    <n v="2042"/>
    <s v="07.09.–10.09."/>
    <s v="INSA / YouGov"/>
    <d v="2018-08-29T00:00:00"/>
    <n v="0.29350000000000004"/>
    <n v="0.17199999999999999"/>
    <n v="0.14100000000000001"/>
    <n v="8.7499999999999994E-2"/>
    <n v="9.5500000000000002E-2"/>
    <n v="0.1605"/>
    <n v="0.05"/>
    <n v="19242"/>
    <n v="1.0526315789473684"/>
    <n v="1.1594202898550725"/>
  </r>
  <r>
    <x v="1005"/>
    <n v="0.28499999999999998"/>
    <n v="0.16"/>
    <n v="0.13500000000000001"/>
    <n v="9.5000000000000001E-2"/>
    <n v="0.1"/>
    <n v="0.17"/>
    <n v="5.5E-2"/>
    <n v="2069"/>
    <s v="31.08.–03.09."/>
    <s v="INSA / YouGov"/>
    <d v="2018-08-21T00:00:00"/>
    <n v="0.29250000000000009"/>
    <n v="0.17399999999999999"/>
    <n v="0.14150000000000001"/>
    <n v="8.8499999999999995E-2"/>
    <n v="9.6500000000000002E-2"/>
    <n v="0.1595"/>
    <n v="4.7500000000000001E-2"/>
    <n v="20364"/>
    <n v="1.0498687664041992"/>
    <n v="1.1574074074074072"/>
  </r>
  <r>
    <x v="1006"/>
    <n v="0.28000000000000003"/>
    <n v="0.16500000000000001"/>
    <n v="0.13500000000000001"/>
    <n v="0.1"/>
    <n v="0.105"/>
    <n v="0.16500000000000001"/>
    <n v="0.05"/>
    <n v="2079"/>
    <s v="24.08.–27.08."/>
    <s v="INSA / YouGov"/>
    <d v="2018-08-15T00:00:00"/>
    <n v="0.29500000000000004"/>
    <n v="0.17749999999999999"/>
    <n v="0.141875"/>
    <n v="0.09"/>
    <n v="9.812499999999999E-2"/>
    <n v="0.15125"/>
    <n v="4.6249999999999999E-2"/>
    <n v="17388"/>
    <n v="1.0484927916120577"/>
    <n v="1.1577424023154848"/>
  </r>
  <r>
    <x v="1007"/>
    <n v="0.28000000000000003"/>
    <n v="0.16500000000000001"/>
    <n v="0.13500000000000001"/>
    <n v="0.1"/>
    <n v="0.12"/>
    <n v="0.16"/>
    <n v="0.04"/>
    <n v="3129"/>
    <s v="16.08.–20.08."/>
    <s v="INSA / YouGov"/>
    <d v="2018-08-08T00:00:00"/>
    <n v="0.30000000000000004"/>
    <n v="0.17749999999999999"/>
    <n v="0.14187500000000003"/>
    <n v="9.0624999999999983E-2"/>
    <n v="9.8749999999999991E-2"/>
    <n v="0.15062499999999998"/>
    <n v="4.0624999999999994E-2"/>
    <n v="18204"/>
    <n v="1.0423452768729642"/>
    <n v="1.1510791366906474"/>
  </r>
  <r>
    <x v="1008"/>
    <n v="0.28999999999999998"/>
    <n v="0.17499999999999999"/>
    <n v="0.125"/>
    <n v="9.5000000000000001E-2"/>
    <n v="0.11"/>
    <n v="0.17"/>
    <n v="3.5000000000000003E-2"/>
    <n v="2034"/>
    <s v="10.08.–13.08."/>
    <s v="INSA / YouGov"/>
    <d v="2018-08-01T00:00:00"/>
    <n v="0.30111111111111111"/>
    <n v="0.17611111111111108"/>
    <n v="0.14000000000000001"/>
    <n v="8.7777777777777788E-2"/>
    <n v="9.6666666666666651E-2"/>
    <n v="0.15555555555555556"/>
    <n v="4.2777777777777776E-2"/>
    <n v="17930"/>
    <n v="1.044689495066744"/>
    <n v="1.1501597444089458"/>
  </r>
  <r>
    <x v="1009"/>
    <n v="0.3"/>
    <n v="0.17"/>
    <n v="0.125"/>
    <n v="8.5000000000000006E-2"/>
    <n v="0.11"/>
    <n v="0.17"/>
    <n v="0.04"/>
    <n v="2096"/>
    <s v="03.08.–06.08."/>
    <s v="INSA / YouGov"/>
    <d v="2018-07-25T00:00:00"/>
    <n v="0.29999999999999993"/>
    <n v="0.17699999999999999"/>
    <n v="0.13450000000000001"/>
    <n v="8.7499999999999994E-2"/>
    <n v="9.6499999999999989E-2"/>
    <n v="0.1585"/>
    <n v="4.5999999999999999E-2"/>
    <n v="18742"/>
    <n v="1.0482180293501049"/>
    <n v="1.154068090017311"/>
  </r>
  <r>
    <x v="1010"/>
    <n v="0.28999999999999998"/>
    <n v="0.18"/>
    <n v="0.12"/>
    <n v="0.09"/>
    <n v="0.105"/>
    <n v="0.17499999999999999"/>
    <n v="0.04"/>
    <n v="2074"/>
    <s v="27.07.–30.07."/>
    <s v="INSA / YouGov"/>
    <d v="2018-07-18T00:00:00"/>
    <n v="0.3"/>
    <n v="0.17999999999999997"/>
    <n v="0.12875"/>
    <n v="8.7499999999999994E-2"/>
    <n v="9.8750000000000004E-2"/>
    <n v="0.15875"/>
    <n v="4.6249999999999993E-2"/>
    <n v="16184"/>
    <n v="1.0484927916120577"/>
    <n v="1.1544011544011543"/>
  </r>
  <r>
    <x v="1011"/>
    <n v="0.28999999999999998"/>
    <n v="0.18"/>
    <n v="0.12"/>
    <n v="0.09"/>
    <n v="0.105"/>
    <n v="0.17499999999999999"/>
    <n v="0.04"/>
    <n v="2056"/>
    <s v="20.07.–23.07."/>
    <s v="INSA / YouGov"/>
    <d v="2018-07-11T00:00:00"/>
    <n v="0.30166666666666669"/>
    <n v="0.18"/>
    <n v="0.12555555555555553"/>
    <n v="8.7777777777777788E-2"/>
    <n v="9.9444444444444433E-2"/>
    <n v="0.16000000000000003"/>
    <n v="4.5555555555555544E-2"/>
    <n v="17635"/>
    <n v="1.0477299185098952"/>
    <n v="1.1538461538461537"/>
  </r>
  <r>
    <x v="1012"/>
    <n v="0.28999999999999998"/>
    <n v="0.17"/>
    <n v="0.13"/>
    <n v="9.5000000000000001E-2"/>
    <n v="0.1"/>
    <n v="0.17499999999999999"/>
    <n v="0.04"/>
    <n v="2084"/>
    <s v="13.07.–16.07."/>
    <s v="INSA / YouGov"/>
    <d v="2018-07-03T00:00:00"/>
    <n v="0.29900000000000004"/>
    <n v="0.17499999999999999"/>
    <n v="0.127"/>
    <n v="8.8999999999999996E-2"/>
    <n v="9.8999999999999991E-2"/>
    <n v="0.16450000000000004"/>
    <n v="4.65E-2"/>
    <n v="19354"/>
    <n v="1.048767697954903"/>
    <n v="1.156737998843262"/>
  </r>
  <r>
    <x v="1013"/>
    <n v="0.28999999999999998"/>
    <n v="0.17"/>
    <n v="0.12"/>
    <n v="9.5000000000000001E-2"/>
    <n v="0.11"/>
    <n v="0.17499999999999999"/>
    <n v="0.04"/>
    <n v="2061"/>
    <s v="06.07.–09.07."/>
    <s v="INSA / YouGov"/>
    <d v="2018-06-26T00:00:00"/>
    <n v="0.30363636363636365"/>
    <n v="0.17954545454545454"/>
    <n v="0.12454545454545456"/>
    <n v="9.1363636363636355E-2"/>
    <n v="9.9090909090909077E-2"/>
    <n v="0.15636363636363637"/>
    <n v="4.5454545454545456E-2"/>
    <n v="20389"/>
    <n v="1.0476190476190477"/>
    <n v="1.1585044760400212"/>
  </r>
  <r>
    <x v="1014"/>
    <n v="0.28999999999999998"/>
    <n v="0.19"/>
    <n v="0.12"/>
    <n v="0.09"/>
    <n v="0.11"/>
    <n v="0.16500000000000001"/>
    <n v="3.5000000000000003E-2"/>
    <n v="2089"/>
    <s v="29.06.–02.07."/>
    <s v="INSA / YouGov"/>
    <d v="2018-06-20T00:00:00"/>
    <n v="0.309"/>
    <n v="0.1845"/>
    <n v="0.12200000000000003"/>
    <n v="9.1499999999999984E-2"/>
    <n v="0.10049999999999999"/>
    <n v="0.14950000000000002"/>
    <n v="4.2999999999999997E-2"/>
    <n v="18545"/>
    <n v="1.044932079414838"/>
    <n v="1.1554015020219526"/>
  </r>
  <r>
    <x v="1015"/>
    <n v="0.28999999999999998"/>
    <n v="0.19500000000000001"/>
    <n v="0.11"/>
    <n v="0.09"/>
    <n v="0.11"/>
    <n v="0.16"/>
    <n v="4.4999999999999998E-2"/>
    <n v="2036"/>
    <s v="22.06.–25.06."/>
    <s v="INSA / YouGov"/>
    <d v="2018-06-13T00:00:00"/>
    <n v="0.31111111111111112"/>
    <n v="0.18277777777777779"/>
    <n v="0.12000000000000001"/>
    <n v="8.8333333333333319E-2"/>
    <n v="0.10055555555555555"/>
    <n v="0.14888888888888888"/>
    <n v="4.8333333333333332E-2"/>
    <n v="16532"/>
    <n v="1.0507880910683012"/>
    <n v="1.1583011583011584"/>
  </r>
  <r>
    <x v="1016"/>
    <n v="0.28999999999999998"/>
    <n v="0.19"/>
    <n v="0.11"/>
    <n v="0.08"/>
    <n v="0.12"/>
    <n v="0.16"/>
    <n v="0.05"/>
    <n v="2060"/>
    <s v="15.06.–18.06."/>
    <s v="INSA / YouGov"/>
    <d v="2018-06-06T00:00:00"/>
    <n v="0.31777777777777783"/>
    <n v="0.18111111111111108"/>
    <n v="0.12111111111111111"/>
    <n v="8.4444444444444419E-2"/>
    <n v="0.10333333333333333"/>
    <n v="0.14444444444444446"/>
    <n v="4.777777777777778E-2"/>
    <n v="16154"/>
    <n v="1.0501750291715284"/>
    <n v="1.1523687580025606"/>
  </r>
  <r>
    <x v="1017"/>
    <n v="0.31"/>
    <n v="0.17"/>
    <n v="0.11"/>
    <n v="0.08"/>
    <n v="0.12"/>
    <n v="0.16"/>
    <n v="0.05"/>
    <n v="2038"/>
    <s v="08.06.–11.06."/>
    <s v="INSA / YouGov"/>
    <d v="2018-05-30T00:00:00"/>
    <n v="0.32500000000000001"/>
    <n v="0.17999999999999997"/>
    <n v="0.11874999999999999"/>
    <n v="8.1250000000000003E-2"/>
    <n v="0.108125"/>
    <n v="0.14499999999999999"/>
    <n v="4.1874999999999996E-2"/>
    <n v="15302"/>
    <n v="1.0437051532941943"/>
    <n v="1.1404133998574482"/>
  </r>
  <r>
    <x v="1018"/>
    <n v="0.32"/>
    <n v="0.17"/>
    <n v="0.11"/>
    <n v="0.08"/>
    <n v="0.115"/>
    <n v="0.16"/>
    <n v="4.4999999999999998E-2"/>
    <n v="2067"/>
    <s v="01.06.–04.06."/>
    <s v="INSA / YouGov"/>
    <d v="2018-05-22T00:00:00"/>
    <n v="0.32687500000000003"/>
    <n v="0.173125"/>
    <n v="0.12"/>
    <n v="0.08"/>
    <n v="0.109375"/>
    <n v="0.14749999999999999"/>
    <n v="4.3124999999999997E-2"/>
    <n v="15580"/>
    <n v="1.0450685826257349"/>
    <n v="1.1404133998574484"/>
  </r>
  <r>
    <x v="1019"/>
    <n v="0.32"/>
    <n v="0.17"/>
    <n v="0.115"/>
    <n v="0.08"/>
    <n v="0.12"/>
    <n v="0.155"/>
    <n v="0.04"/>
    <n v="2062"/>
    <s v="25.05.–28.05."/>
    <s v="INSA / YouGov"/>
    <d v="2018-05-16T00:00:00"/>
    <n v="0.33150000000000002"/>
    <n v="0.17649999999999996"/>
    <n v="0.122"/>
    <n v="8.3999999999999991E-2"/>
    <n v="0.10200000000000001"/>
    <n v="0.13850000000000001"/>
    <n v="4.5499999999999999E-2"/>
    <n v="17051"/>
    <n v="1.0476689366160294"/>
    <n v="1.1487650775416429"/>
  </r>
  <r>
    <x v="1020"/>
    <n v="0.32500000000000001"/>
    <n v="0.16500000000000001"/>
    <n v="0.115"/>
    <n v="0.08"/>
    <n v="0.11"/>
    <n v="0.155"/>
    <n v="0.05"/>
    <n v="2044"/>
    <s v="18.05.–22.05."/>
    <s v="INSA / YouGov"/>
    <d v="2018-05-10T00:00:00"/>
    <n v="0.33300000000000007"/>
    <n v="0.17549999999999999"/>
    <n v="0.121"/>
    <n v="8.4999999999999992E-2"/>
    <n v="9.9999999999999992E-2"/>
    <n v="0.13850000000000001"/>
    <n v="4.7E-2"/>
    <n v="16632"/>
    <n v="1.0493179433368309"/>
    <n v="1.1520737327188939"/>
  </r>
  <r>
    <x v="1021"/>
    <n v="0.32500000000000001"/>
    <n v="0.17"/>
    <n v="0.115"/>
    <n v="0.08"/>
    <n v="0.11"/>
    <n v="0.155"/>
    <n v="4.4999999999999998E-2"/>
    <n v="2098"/>
    <s v="11.05.–14.05."/>
    <s v="INSA / YouGov"/>
    <d v="2018-05-01T00:00:00"/>
    <n v="0.33142857142857146"/>
    <n v="0.17285714285714282"/>
    <n v="0.12"/>
    <n v="8.357142857142856E-2"/>
    <n v="0.10071428571428571"/>
    <n v="0.14285714285714285"/>
    <n v="4.8571428571428564E-2"/>
    <n v="12673"/>
    <n v="1.0510510510510511"/>
    <n v="1.1522633744855968"/>
  </r>
  <r>
    <x v="1022"/>
    <n v="0.32500000000000001"/>
    <n v="0.17"/>
    <n v="0.115"/>
    <n v="8.5000000000000006E-2"/>
    <n v="0.105"/>
    <n v="0.155"/>
    <n v="4.4999999999999998E-2"/>
    <n v="2065"/>
    <s v="04.05.–07.05."/>
    <s v="INSA / YouGov"/>
    <d v="2018-04-25T00:00:00"/>
    <n v="0.33250000000000002"/>
    <n v="0.17949999999999997"/>
    <n v="0.11899999999999999"/>
    <n v="8.7499999999999994E-2"/>
    <n v="0.10200000000000001"/>
    <n v="0.13699999999999998"/>
    <n v="4.2499999999999996E-2"/>
    <n v="17671"/>
    <n v="1.0443864229765012"/>
    <n v="1.1494252873563218"/>
  </r>
  <r>
    <x v="1023"/>
    <n v="0.33"/>
    <n v="0.17"/>
    <n v="0.115"/>
    <n v="0.09"/>
    <n v="0.105"/>
    <n v="0.155"/>
    <n v="3.5000000000000003E-2"/>
    <n v="2097"/>
    <s v="27.04.–30.04."/>
    <s v="INSA / YouGov"/>
    <d v="2018-04-17T00:00:00"/>
    <n v="0.32833333333333331"/>
    <n v="0.18083333333333332"/>
    <n v="0.12083333333333331"/>
    <n v="9.0416666666666659E-2"/>
    <n v="0.10333333333333335"/>
    <n v="0.13749999999999998"/>
    <n v="3.875E-2"/>
    <n v="22220"/>
    <n v="1.0403120936280883"/>
    <n v="1.1483253588516746"/>
  </r>
  <r>
    <x v="1024"/>
    <n v="0.315"/>
    <n v="0.18"/>
    <n v="0.12"/>
    <n v="9.5000000000000001E-2"/>
    <n v="0.105"/>
    <n v="0.155"/>
    <n v="0.03"/>
    <n v="2091"/>
    <s v="20.04.–23.04."/>
    <s v="INSA / YouGov"/>
    <d v="2018-04-11T00:00:00"/>
    <n v="0.32750000000000001"/>
    <n v="0.18187499999999998"/>
    <n v="0.121875"/>
    <n v="9.0624999999999997E-2"/>
    <n v="0.10312499999999999"/>
    <n v="0.136875"/>
    <n v="3.8125000000000006E-2"/>
    <n v="15575"/>
    <n v="1.0396361273554258"/>
    <n v="1.1477761836441893"/>
  </r>
  <r>
    <x v="1025"/>
    <n v="0.315"/>
    <n v="0.185"/>
    <n v="0.115"/>
    <n v="0.09"/>
    <n v="0.11"/>
    <n v="0.15"/>
    <n v="3.5000000000000003E-2"/>
    <n v="2054"/>
    <s v="13.04.–16.04."/>
    <s v="INSA / YouGov"/>
    <d v="2018-04-04T00:00:00"/>
    <n v="0.32750000000000001"/>
    <n v="0.18375"/>
    <n v="0.11874999999999999"/>
    <n v="8.7499999999999994E-2"/>
    <n v="0.105"/>
    <n v="0.136875"/>
    <n v="4.0625000000000008E-2"/>
    <n v="14475"/>
    <n v="1.0423452768729642"/>
    <n v="1.1469534050179213"/>
  </r>
  <r>
    <x v="1026"/>
    <n v="0.315"/>
    <n v="0.17499999999999999"/>
    <n v="0.115"/>
    <n v="0.09"/>
    <n v="0.12"/>
    <n v="0.155"/>
    <n v="0.03"/>
    <n v="2048"/>
    <s v="06.04.–09.04."/>
    <s v="INSA / YouGov"/>
    <d v="2018-03-28T00:00:00"/>
    <n v="0.32937499999999997"/>
    <n v="0.17937499999999998"/>
    <n v="0.11437499999999999"/>
    <n v="8.7499999999999981E-2"/>
    <n v="0.10875"/>
    <n v="0.138125"/>
    <n v="4.2500000000000003E-2"/>
    <n v="13608"/>
    <n v="1.0443864229765012"/>
    <n v="1.1494252873563218"/>
  </r>
  <r>
    <x v="1027"/>
    <n v="0.32"/>
    <n v="0.18"/>
    <n v="0.1"/>
    <n v="0.1"/>
    <n v="0.12"/>
    <n v="0.15"/>
    <n v="0.03"/>
    <n v="1074"/>
    <s v="29.03.–31.03."/>
    <s v="INSA / YouGov"/>
    <d v="2018-03-21T00:00:00"/>
    <n v="0.33050000000000002"/>
    <n v="0.18099999999999997"/>
    <n v="0.1135"/>
    <n v="9.1999999999999985E-2"/>
    <n v="0.10700000000000001"/>
    <n v="0.13549999999999998"/>
    <n v="4.0499999999999994E-2"/>
    <n v="16460"/>
    <n v="1.0422094841063054"/>
    <n v="1.1527377521613833"/>
  </r>
  <r>
    <x v="1028"/>
    <n v="0.32500000000000001"/>
    <n v="0.17"/>
    <n v="0.105"/>
    <n v="0.1"/>
    <n v="0.12"/>
    <n v="0.15"/>
    <n v="0.03"/>
    <n v="2051"/>
    <s v="23.03.–26.03."/>
    <s v="INSA / YouGov"/>
    <d v="2018-03-13T00:00:00"/>
    <n v="0.3277272727272727"/>
    <n v="0.1836363636363636"/>
    <n v="0.11272727272727273"/>
    <n v="9.3181818181818171E-2"/>
    <n v="0.10727272727272728"/>
    <n v="0.13681818181818181"/>
    <n v="3.8636363636363642E-2"/>
    <n v="19596"/>
    <n v="1.0401891252955084"/>
    <n v="1.1518324607329844"/>
  </r>
  <r>
    <x v="1029"/>
    <n v="0.32"/>
    <n v="0.17499999999999999"/>
    <n v="0.105"/>
    <n v="0.1"/>
    <n v="0.12"/>
    <n v="0.15"/>
    <n v="0.03"/>
    <n v="2066"/>
    <s v="16.03.–19.03."/>
    <s v="INSA / YouGov"/>
    <d v="2018-03-07T00:00:00"/>
    <n v="0.32857142857142863"/>
    <n v="0.1842857142857143"/>
    <n v="0.11499999999999999"/>
    <n v="8.9285714285714274E-2"/>
    <n v="0.10714285714285714"/>
    <n v="0.13571428571428573"/>
    <n v="0.04"/>
    <n v="14150"/>
    <n v="1.0416666666666667"/>
    <n v="1.1484823625922889"/>
  </r>
  <r>
    <x v="1030"/>
    <n v="0.32"/>
    <n v="0.17499999999999999"/>
    <n v="0.11"/>
    <n v="9.5000000000000001E-2"/>
    <n v="0.12"/>
    <n v="0.15"/>
    <n v="0.03"/>
    <n v="2033"/>
    <s v="09.03.–12.03."/>
    <s v="INSA / YouGov"/>
    <d v="2018-02-28T00:00:00"/>
    <n v="0.33333333333333326"/>
    <n v="0.17388888888888887"/>
    <n v="0.11888888888888888"/>
    <n v="8.9444444444444424E-2"/>
    <n v="0.10444444444444444"/>
    <n v="0.1411111111111111"/>
    <n v="3.888888888888889E-2"/>
    <n v="16445"/>
    <n v="1.0404624277456649"/>
    <n v="1.1472275334608031"/>
  </r>
  <r>
    <x v="469"/>
    <n v="0.33"/>
    <n v="0.15"/>
    <n v="0.12"/>
    <n v="0.1"/>
    <n v="0.12"/>
    <n v="0.15"/>
    <n v="0.03"/>
    <n v="1052"/>
    <s v="05.03."/>
    <s v="INSA / YouGov"/>
    <d v="2018-02-20T00:00:00"/>
    <n v="0.33374999999999999"/>
    <n v="0.16999999999999996"/>
    <n v="0.11833333333333336"/>
    <n v="9.166666666666666E-2"/>
    <n v="0.10375000000000001"/>
    <n v="0.14333333333333331"/>
    <n v="3.9166666666666669E-2"/>
    <n v="19273"/>
    <n v="1.0407632263660018"/>
    <n v="1.1505273250239694"/>
  </r>
  <r>
    <x v="1031"/>
    <n v="0.32500000000000001"/>
    <n v="0.155"/>
    <n v="0.12"/>
    <n v="0.09"/>
    <n v="0.12"/>
    <n v="0.16"/>
    <n v="0.03"/>
    <n v="1063"/>
    <s v="23.02.–26.02."/>
    <s v="INSA / YouGov"/>
    <d v="2018-02-13T00:00:00"/>
    <n v="0.33150000000000002"/>
    <n v="0.16849999999999998"/>
    <n v="0.121"/>
    <n v="9.1999999999999985E-2"/>
    <n v="0.1045"/>
    <n v="0.14299999999999999"/>
    <n v="3.95E-2"/>
    <n v="16257"/>
    <n v="1.0411244143675169"/>
    <n v="1.1514104778353482"/>
  </r>
  <r>
    <x v="1032"/>
    <n v="0.32"/>
    <n v="0.155"/>
    <n v="0.13"/>
    <n v="0.09"/>
    <n v="0.11"/>
    <n v="0.16"/>
    <n v="3.5000000000000003E-2"/>
    <n v="2040"/>
    <s v="16.02.–19.02."/>
    <s v="INSA / YouGov"/>
    <d v="2018-02-06T00:00:00"/>
    <n v="0.323125"/>
    <n v="0.17374999999999999"/>
    <n v="0.125"/>
    <n v="9.3124999999999986E-2"/>
    <n v="0.10187499999999999"/>
    <n v="0.14000000000000001"/>
    <n v="4.3125000000000004E-2"/>
    <n v="12864"/>
    <n v="1.0450685826257349"/>
    <n v="1.1577424023154848"/>
  </r>
  <r>
    <x v="1033"/>
    <n v="0.29499999999999998"/>
    <n v="0.16500000000000001"/>
    <n v="0.13"/>
    <n v="0.105"/>
    <n v="0.115"/>
    <n v="0.15"/>
    <n v="0.04"/>
    <n v="2608"/>
    <s v="09.02.–12.02."/>
    <s v="INSA / YouGov"/>
    <d v="2018-01-30T00:00:00"/>
    <n v="0.31888888888888889"/>
    <n v="0.18277777777777776"/>
    <n v="0.12388888888888888"/>
    <n v="9.2777777777777778E-2"/>
    <n v="0.10166666666666666"/>
    <n v="0.13666666666666666"/>
    <n v="4.3333333333333335E-2"/>
    <n v="14436"/>
    <n v="1.0452961672473866"/>
    <n v="1.1575562700964628"/>
  </r>
  <r>
    <x v="471"/>
    <n v="0.30499999999999999"/>
    <n v="0.17"/>
    <n v="0.125"/>
    <n v="0.1"/>
    <n v="0.11"/>
    <n v="0.15"/>
    <n v="0.04"/>
    <n v="2034"/>
    <s v="02.02.–05.02."/>
    <s v="INSA / YouGov"/>
    <d v="2018-01-23T00:00:00"/>
    <n v="0.32875000000000004"/>
    <n v="0.1870833333333333"/>
    <n v="0.11416666666666669"/>
    <n v="9.0833333333333335E-2"/>
    <n v="0.10291666666666667"/>
    <n v="0.13250000000000003"/>
    <n v="4.374999999999999E-2"/>
    <n v="19682"/>
    <n v="1.0457516339869279"/>
    <n v="1.1555127587867113"/>
  </r>
  <r>
    <x v="472"/>
    <n v="0.33500000000000002"/>
    <n v="0.17499999999999999"/>
    <n v="0.11"/>
    <n v="0.09"/>
    <n v="0.11"/>
    <n v="0.14000000000000001"/>
    <n v="0.04"/>
    <n v="2073"/>
    <s v="26.01.–29.01."/>
    <s v="INSA / YouGov"/>
    <d v="2018-01-16T00:00:00"/>
    <n v="0.33500000000000002"/>
    <n v="0.18875"/>
    <n v="0.11125000000000002"/>
    <n v="8.6666666666666656E-2"/>
    <n v="0.10208333333333335"/>
    <n v="0.12666666666666671"/>
    <n v="4.9583333333333333E-2"/>
    <n v="19128"/>
    <n v="1.052170100832968"/>
    <n v="1.1577424023154848"/>
  </r>
  <r>
    <x v="1034"/>
    <n v="0.315"/>
    <n v="0.18"/>
    <n v="0.1"/>
    <n v="0.1"/>
    <n v="0.11"/>
    <n v="0.14000000000000001"/>
    <n v="5.5E-2"/>
    <n v="1169"/>
    <s v="22.01."/>
    <s v="INSA / YouGov"/>
    <d v="2018-01-10T00:00:00"/>
    <n v="0.33111111111111113"/>
    <n v="0.19055555555555553"/>
    <n v="0.11222222222222222"/>
    <n v="8.4999999999999992E-2"/>
    <n v="0.10166666666666666"/>
    <n v="0.12666666666666668"/>
    <n v="5.2777777777777778E-2"/>
    <n v="15607"/>
    <n v="1.0557184750733137"/>
    <n v="1.1597938144329896"/>
  </r>
  <r>
    <x v="476"/>
    <n v="0.315"/>
    <n v="0.185"/>
    <n v="0.1"/>
    <n v="9.5000000000000001E-2"/>
    <n v="0.115"/>
    <n v="0.14000000000000001"/>
    <n v="0.05"/>
    <n v="2000"/>
    <s v="12.01.–15.01."/>
    <s v="INSA / YouGov"/>
    <d v="2018-01-02T00:00:00"/>
    <n v="0.32722222222222225"/>
    <n v="0.19944444444444445"/>
    <n v="0.10999999999999999"/>
    <n v="9.1666666666666646E-2"/>
    <n v="9.8333333333333328E-2"/>
    <n v="0.12611111111111109"/>
    <n v="4.7222222222222214E-2"/>
    <n v="16394"/>
    <n v="1.0495626822157436"/>
    <n v="1.1612903225806452"/>
  </r>
  <r>
    <x v="1035"/>
    <n v="0.315"/>
    <n v="0.19500000000000001"/>
    <n v="0.1"/>
    <n v="0.1"/>
    <n v="0.11"/>
    <n v="0.13500000000000001"/>
    <n v="4.4999999999999998E-2"/>
    <n v="2028"/>
    <s v="05.01.–08.01."/>
    <s v="INSA / YouGov"/>
    <d v="2017-12-26T00:00:00"/>
    <n v="0.32875000000000004"/>
    <n v="0.2"/>
    <n v="0.10999999999999999"/>
    <n v="9.1249999999999984E-2"/>
    <n v="9.8749999999999991E-2"/>
    <n v="0.12562499999999999"/>
    <n v="4.5624999999999999E-2"/>
    <n v="13987"/>
    <n v="1.0478061558611658"/>
    <n v="1.1585807385952207"/>
  </r>
  <r>
    <x v="1036"/>
    <n v="0.32500000000000001"/>
    <n v="0.19500000000000001"/>
    <n v="0.1"/>
    <n v="0.1"/>
    <n v="0.11"/>
    <n v="0.13"/>
    <n v="0.04"/>
    <n v="2012"/>
    <s v="29.12.–02.01."/>
    <s v="INSA / YouGov"/>
    <d v="2017-12-20T00:00:00"/>
    <n v="0.33250000000000002"/>
    <n v="0.20333333333333334"/>
    <n v="0.10666666666666665"/>
    <n v="9.2499999999999985E-2"/>
    <n v="9.9999999999999992E-2"/>
    <n v="0.12333333333333334"/>
    <n v="4.1666666666666664E-2"/>
    <n v="11512"/>
    <n v="1.0434782608695652"/>
    <n v="1.1549566891241578"/>
  </r>
  <r>
    <x v="225"/>
    <n v="0.33"/>
    <n v="0.20499999999999999"/>
    <n v="9.5000000000000001E-2"/>
    <n v="0.105"/>
    <n v="0.1"/>
    <n v="0.13"/>
    <n v="3.5000000000000003E-2"/>
    <n v="2203"/>
    <s v="21.12.–22.12."/>
    <s v="INSA / YouGov"/>
    <d v="2017-12-10T00:00:00"/>
    <n v="0.32700000000000001"/>
    <n v="0.20750000000000002"/>
    <n v="0.1115"/>
    <n v="8.7499999999999994E-2"/>
    <n v="9.6499999999999989E-2"/>
    <n v="0.12350000000000001"/>
    <n v="4.65E-2"/>
    <n v="19012"/>
    <n v="1.0487676979549028"/>
    <n v="1.1547344110854503"/>
  </r>
  <r>
    <x v="1037"/>
    <n v="0.31"/>
    <n v="0.21"/>
    <n v="0.1"/>
    <n v="0.09"/>
    <n v="0.11"/>
    <n v="0.14000000000000001"/>
    <n v="0.04"/>
    <n v="2031"/>
    <s v="15.12.–18.12."/>
    <s v="INSA / YouGov"/>
    <d v="2017-12-06T00:00:00"/>
    <n v="0.32400000000000001"/>
    <n v="0.21000000000000002"/>
    <n v="0.1135"/>
    <n v="8.4999999999999992E-2"/>
    <n v="9.6499999999999989E-2"/>
    <n v="0.12449999999999999"/>
    <n v="4.65E-2"/>
    <n v="18242"/>
    <n v="1.048767697954903"/>
    <n v="1.1514104778353482"/>
  </r>
  <r>
    <x v="1038"/>
    <n v="0.31"/>
    <n v="0.22"/>
    <n v="0.105"/>
    <n v="0.09"/>
    <n v="0.105"/>
    <n v="0.13500000000000001"/>
    <n v="3.5000000000000003E-2"/>
    <n v="2013"/>
    <s v="08.12.–11.12."/>
    <s v="INSA / YouGov"/>
    <d v="2017-11-29T00:00:00"/>
    <n v="0.32583333333333331"/>
    <n v="0.21125000000000002"/>
    <n v="0.11041666666666668"/>
    <n v="8.9166666666666658E-2"/>
    <n v="9.7083333333333341E-2"/>
    <n v="0.12041666666666666"/>
    <n v="4.5833333333333337E-2"/>
    <n v="21148"/>
    <n v="1.0480349344978166"/>
    <n v="1.1560693641618498"/>
  </r>
  <r>
    <x v="1039"/>
    <n v="0.31"/>
    <n v="0.22"/>
    <n v="0.1"/>
    <n v="0.1"/>
    <n v="0.11"/>
    <n v="0.13"/>
    <n v="0.03"/>
    <n v="2063"/>
    <s v="01.12.–04.12."/>
    <s v="INSA / YouGov"/>
    <d v="2017-11-22T00:00:00"/>
    <n v="0.32499999999999996"/>
    <n v="0.21049999999999999"/>
    <n v="0.10600000000000001"/>
    <n v="9.7000000000000003E-2"/>
    <n v="9.799999999999999E-2"/>
    <n v="0.11899999999999999"/>
    <n v="4.4499999999999998E-2"/>
    <n v="17137"/>
    <n v="1.0465724751439038"/>
    <n v="1.1648223645894002"/>
  </r>
  <r>
    <x v="481"/>
    <n v="0.32"/>
    <n v="0.22"/>
    <n v="0.1"/>
    <n v="0.1"/>
    <n v="0.1"/>
    <n v="0.13"/>
    <n v="0.03"/>
    <n v="2003"/>
    <s v="24.11.–27.11."/>
    <s v="INSA / YouGov"/>
    <d v="2017-11-14T00:00:00"/>
    <n v="0.31769230769230766"/>
    <n v="0.20923076923076925"/>
    <n v="0.10653846153846155"/>
    <n v="0.10423076923076925"/>
    <n v="9.7692307692307689E-2"/>
    <n v="0.12269230769230773"/>
    <n v="4.1923076923076924E-2"/>
    <n v="21747"/>
    <n v="1.043757527097551"/>
    <n v="1.171171171171171"/>
  </r>
  <r>
    <x v="1040"/>
    <n v="0.32"/>
    <n v="0.21"/>
    <n v="0.1"/>
    <n v="0.12"/>
    <n v="0.1"/>
    <n v="0.12"/>
    <n v="0.03"/>
    <n v="1069"/>
    <s v="21.11.–22.11."/>
    <s v="INSA / YouGov"/>
    <d v="2017-11-10T00:00:00"/>
    <n v="0.31416666666666665"/>
    <n v="0.2091666666666667"/>
    <n v="0.10541666666666667"/>
    <n v="0.10791666666666667"/>
    <n v="9.7499999999999989E-2"/>
    <n v="0.12458333333333337"/>
    <n v="4.1249999999999995E-2"/>
    <n v="19909"/>
    <n v="1.043024771838331"/>
    <n v="1.1753183153770812"/>
  </r>
  <r>
    <x v="1041"/>
    <n v="0.3"/>
    <n v="0.21"/>
    <n v="0.1"/>
    <n v="0.11"/>
    <n v="0.11"/>
    <n v="0.14000000000000001"/>
    <n v="0.03"/>
    <n v="1034"/>
    <s v="20.11."/>
    <s v="INSA / YouGov"/>
    <d v="2017-11-08T00:00:00"/>
    <n v="0.31249999999999994"/>
    <n v="0.2091666666666667"/>
    <n v="0.10625000000000001"/>
    <n v="0.10791666666666667"/>
    <n v="9.6666666666666665E-2"/>
    <n v="0.12541666666666668"/>
    <n v="4.2083333333333334E-2"/>
    <n v="20345"/>
    <n v="1.0439321444106133"/>
    <n v="1.1764705882352939"/>
  </r>
  <r>
    <x v="1041"/>
    <n v="0.31"/>
    <n v="0.21"/>
    <n v="9.5000000000000001E-2"/>
    <n v="0.1"/>
    <n v="0.115"/>
    <n v="0.14000000000000001"/>
    <n v="0.03"/>
    <n v="2027"/>
    <s v="17.11.–19.11."/>
    <s v="INSA / YouGov"/>
    <d v="2017-11-08T00:00:00"/>
    <n v="0.31249999999999994"/>
    <n v="0.2091666666666667"/>
    <n v="0.10625000000000001"/>
    <n v="0.10791666666666667"/>
    <n v="9.6666666666666665E-2"/>
    <n v="0.12541666666666668"/>
    <n v="4.2083333333333334E-2"/>
    <n v="20345"/>
    <n v="1.0439321444106133"/>
    <n v="1.1764705882352939"/>
  </r>
  <r>
    <x v="1042"/>
    <n v="0.32"/>
    <n v="0.2"/>
    <n v="0.09"/>
    <n v="0.105"/>
    <n v="0.105"/>
    <n v="0.13500000000000001"/>
    <n v="4.4999999999999998E-2"/>
    <n v="2049"/>
    <s v="10.11.–13.11."/>
    <s v="INSA / YouGov"/>
    <d v="2017-11-01T00:00:00"/>
    <n v="0.31375000000000003"/>
    <n v="0.20874999999999999"/>
    <n v="0.10062499999999999"/>
    <n v="0.11"/>
    <n v="9.6249999999999988E-2"/>
    <n v="0.125"/>
    <n v="4.5624999999999992E-2"/>
    <n v="15456"/>
    <n v="1.0478061558611658"/>
    <n v="1.1843079200592155"/>
  </r>
  <r>
    <x v="1043"/>
    <n v="0.31"/>
    <n v="0.22"/>
    <n v="8.5000000000000006E-2"/>
    <n v="0.105"/>
    <n v="0.105"/>
    <n v="0.13500000000000001"/>
    <n v="0.04"/>
    <n v="2023"/>
    <s v="03.11.–06.11."/>
    <s v="INSA / YouGov"/>
    <d v="2017-10-25T00:00:00"/>
    <n v="0.31777777777777783"/>
    <n v="0.21166666666666664"/>
    <n v="0.1011111111111111"/>
    <n v="0.10833333333333334"/>
    <n v="9.4999999999999987E-2"/>
    <n v="0.12055555555555555"/>
    <n v="4.5555555555555544E-2"/>
    <n v="16606"/>
    <n v="1.0477299185098952"/>
    <n v="1.1818778726198294"/>
  </r>
  <r>
    <x v="1044"/>
    <n v="0.31"/>
    <n v="0.21"/>
    <n v="0.1"/>
    <n v="0.11"/>
    <n v="0.1"/>
    <n v="0.13"/>
    <n v="0.04"/>
    <n v="1024"/>
    <s v="27.10.–28.10."/>
    <s v="INSA / YouGov"/>
    <d v="2017-10-17T00:00:00"/>
    <n v="0.318"/>
    <n v="0.21049999999999999"/>
    <n v="0.10049999999999999"/>
    <n v="0.11100000000000002"/>
    <n v="9.3999999999999986E-2"/>
    <n v="0.12199999999999997"/>
    <n v="4.3999999999999991E-2"/>
    <n v="16440"/>
    <n v="1.0460251046025104"/>
    <n v="1.1834319526627219"/>
  </r>
  <r>
    <x v="1045"/>
    <n v="0.33"/>
    <n v="0.21"/>
    <n v="0.09"/>
    <n v="0.1"/>
    <n v="0.1"/>
    <n v="0.13"/>
    <n v="0.04"/>
    <n v="1002"/>
    <s v="23.10.–23.10."/>
    <s v="INSA / YouGov"/>
    <d v="2017-10-11T00:00:00"/>
    <n v="0.317"/>
    <n v="0.20749999999999996"/>
    <n v="0.10149999999999999"/>
    <n v="0.11000000000000001"/>
    <n v="9.4999999999999987E-2"/>
    <n v="0.12199999999999997"/>
    <n v="4.7E-2"/>
    <n v="16496"/>
    <n v="1.0493179433368311"/>
    <n v="1.1862396204033214"/>
  </r>
  <r>
    <x v="1046"/>
    <n v="0.32"/>
    <n v="0.215"/>
    <n v="9.5000000000000001E-2"/>
    <n v="0.1"/>
    <n v="0.09"/>
    <n v="0.13"/>
    <n v="0.05"/>
    <n v="2011"/>
    <s v="13.10.–16.10."/>
    <s v="INSA / YouGov"/>
    <d v="2017-10-03T00:00:00"/>
    <n v="0.3175"/>
    <n v="0.20937500000000001"/>
    <n v="9.9374999999999991E-2"/>
    <n v="0.1075"/>
    <n v="9.6249999999999988E-2"/>
    <n v="0.12125"/>
    <n v="4.8750000000000002E-2"/>
    <n v="14168"/>
    <n v="1.0512483574244416"/>
    <n v="1.1851851851851853"/>
  </r>
  <r>
    <x v="1047"/>
    <n v="0.32"/>
    <n v="0.22"/>
    <n v="0.09"/>
    <n v="0.11"/>
    <n v="0.09"/>
    <n v="0.13"/>
    <n v="0.04"/>
    <n v="2015"/>
    <s v="06.10.–09.10."/>
    <s v="INSA / YouGov"/>
    <d v="2017-09-27T00:00:00"/>
    <n v="0.32"/>
    <n v="0.21166666666666667"/>
    <n v="9.8333333333333328E-2"/>
    <n v="0.10833333333333334"/>
    <n v="9.6666666666666665E-2"/>
    <n v="0.12333333333333334"/>
    <n v="4.1666666666666664E-2"/>
    <n v="9044"/>
    <n v="1.043478260869565"/>
    <n v="1.1764705882352939"/>
  </r>
  <r>
    <x v="1048"/>
    <n v="0.31"/>
    <n v="0.21"/>
    <n v="0.1"/>
    <n v="0.12"/>
    <n v="0.09"/>
    <n v="0.13"/>
    <n v="0.04"/>
    <n v="1071"/>
    <s v="27.09.–28.09."/>
    <s v="INSA / YouGov"/>
    <d v="2017-09-18T00:00:00"/>
    <n v="0.34681818181818175"/>
    <n v="0.21818181818181817"/>
    <n v="8.3636363636363648E-2"/>
    <n v="9.9090909090909077E-2"/>
    <n v="9.9090909090909077E-2"/>
    <n v="0.11090909090909093"/>
    <n v="4.2272727272727267E-2"/>
    <n v="18096"/>
    <n v="1.0441385856668248"/>
    <n v="1.1646373742721017"/>
  </r>
  <r>
    <x v="36"/>
    <n v="0.34"/>
    <n v="0.21"/>
    <n v="0.08"/>
    <n v="0.09"/>
    <n v="0.11"/>
    <n v="0.13"/>
    <n v="0.04"/>
    <n v="2000"/>
    <s v="21.09.–22.09."/>
    <s v="INSA / YouGov"/>
    <d v="2017-09-09T00:00:00"/>
    <n v="0.36071428571428577"/>
    <n v="0.22321428571428573"/>
    <n v="7.6071428571428581E-2"/>
    <n v="9.178571428571429E-2"/>
    <n v="9.8928571428571435E-2"/>
    <n v="0.10500000000000001"/>
    <n v="4.4285714285714282E-2"/>
    <n v="25981"/>
    <n v="1.0463378176382661"/>
    <n v="1.1575031004547334"/>
  </r>
  <r>
    <x v="1049"/>
    <n v="0.36"/>
    <n v="0.22"/>
    <n v="7.0000000000000007E-2"/>
    <n v="0.09"/>
    <n v="0.11"/>
    <n v="0.11"/>
    <n v="0.04"/>
    <n v="2042"/>
    <s v="15.09.–18.09."/>
    <s v="INSA / YouGov"/>
    <d v="2017-09-05T00:00:00"/>
    <n v="0.3666666666666667"/>
    <n v="0.2270833333333333"/>
    <n v="7.5833333333333322E-2"/>
    <n v="8.8749999999999996E-2"/>
    <n v="9.6250000000000002E-2"/>
    <n v="0.10083333333333333"/>
    <n v="4.4583333333333329E-2"/>
    <n v="22128"/>
    <n v="1.0466637592673356"/>
    <n v="1.153846153846154"/>
  </r>
  <r>
    <x v="1050"/>
    <n v="0.36499999999999999"/>
    <n v="0.23499999999999999"/>
    <n v="0.06"/>
    <n v="0.09"/>
    <n v="0.105"/>
    <n v="0.11"/>
    <n v="3.5000000000000003E-2"/>
    <n v="2054"/>
    <s v="08.09.–11.09."/>
    <s v="INSA / YouGov"/>
    <d v="2017-08-29T00:00:00"/>
    <n v="0.36961538461538468"/>
    <n v="0.23538461538461536"/>
    <n v="7.3461538461538467E-2"/>
    <n v="8.4230769230769234E-2"/>
    <n v="9.4230769230769243E-2"/>
    <n v="9.7307692307692317E-2"/>
    <n v="4.576923076923077E-2"/>
    <n v="24030"/>
    <n v="1.0479645304312777"/>
    <n v="1.1494252873563218"/>
  </r>
  <r>
    <x v="1051"/>
    <n v="0.36499999999999999"/>
    <n v="0.23499999999999999"/>
    <n v="6.5000000000000002E-2"/>
    <n v="8.5000000000000006E-2"/>
    <n v="0.1"/>
    <n v="0.105"/>
    <n v="4.4999999999999998E-2"/>
    <n v="2048"/>
    <s v="01.09.–04.09."/>
    <s v="INSA / YouGov"/>
    <d v="2017-08-22T00:00:00"/>
    <n v="0.37583333333333341"/>
    <n v="0.23791666666666669"/>
    <n v="7.2083333333333346E-2"/>
    <n v="8.3749999999999991E-2"/>
    <n v="9.166666666666666E-2"/>
    <n v="9.2916666666666661E-2"/>
    <n v="4.583333333333333E-2"/>
    <n v="21932"/>
    <n v="1.0480349344978164"/>
    <n v="1.1488750598372424"/>
  </r>
  <r>
    <x v="1052"/>
    <n v="0.37"/>
    <n v="0.24"/>
    <n v="6.5000000000000002E-2"/>
    <n v="0.08"/>
    <n v="0.1"/>
    <n v="0.1"/>
    <n v="4.4999999999999998E-2"/>
    <n v="2034"/>
    <s v="25.08.–28.08."/>
    <s v="INSA / YouGov"/>
    <d v="2017-08-16T00:00:00"/>
    <n v="0.3805"/>
    <n v="0.23799999999999999"/>
    <n v="7.3000000000000023E-2"/>
    <n v="8.5999999999999993E-2"/>
    <n v="8.9999999999999983E-2"/>
    <n v="8.6999999999999994E-2"/>
    <n v="4.5499999999999999E-2"/>
    <n v="17997"/>
    <n v="1.0476689366160292"/>
    <n v="1.1514104778353482"/>
  </r>
  <r>
    <x v="39"/>
    <n v="0.38"/>
    <n v="0.24"/>
    <n v="7.0000000000000007E-2"/>
    <n v="0.09"/>
    <n v="0.09"/>
    <n v="0.1"/>
    <n v="0.03"/>
    <n v="2036"/>
    <s v="18.08.–21.08."/>
    <s v="INSA / YouGov"/>
    <d v="2017-08-09T00:00:00"/>
    <n v="0.38450000000000001"/>
    <n v="0.24000000000000005"/>
    <n v="7.350000000000001E-2"/>
    <n v="8.4999999999999992E-2"/>
    <n v="8.8999999999999996E-2"/>
    <n v="8.3999999999999991E-2"/>
    <n v="4.3999999999999997E-2"/>
    <n v="18360"/>
    <n v="1.0460251046025104"/>
    <n v="1.1481056257175659"/>
  </r>
  <r>
    <x v="1053"/>
    <n v="0.37"/>
    <n v="0.25"/>
    <n v="7.0000000000000007E-2"/>
    <n v="0.09"/>
    <n v="0.09"/>
    <n v="0.1"/>
    <n v="0.03"/>
    <n v="2025"/>
    <s v="11.08.–14.08."/>
    <s v="INSA / YouGov"/>
    <d v="2017-08-02T00:00:00"/>
    <n v="0.38222222222222224"/>
    <n v="0.23888888888888887"/>
    <n v="7.2777777777777802E-2"/>
    <n v="8.3333333333333315E-2"/>
    <n v="9.166666666666666E-2"/>
    <n v="8.4444444444444433E-2"/>
    <n v="4.6666666666666669E-2"/>
    <n v="18432"/>
    <n v="1.048951048951049"/>
    <n v="1.1494252873563218"/>
  </r>
  <r>
    <x v="1054"/>
    <n v="0.37"/>
    <n v="0.25"/>
    <n v="6.5000000000000002E-2"/>
    <n v="0.09"/>
    <n v="0.105"/>
    <n v="0.09"/>
    <n v="0.03"/>
    <n v="2046"/>
    <s v="04.08.–07.08."/>
    <s v="INSA / YouGov"/>
    <d v="2017-07-25T00:00:00"/>
    <n v="0.38250000000000001"/>
    <n v="0.23849999999999999"/>
    <n v="7.4000000000000024E-2"/>
    <n v="8.4499999999999992E-2"/>
    <n v="9.2999999999999999E-2"/>
    <n v="8.4499999999999992E-2"/>
    <n v="4.3000000000000003E-2"/>
    <n v="20487"/>
    <n v="1.044932079414838"/>
    <n v="1.1461318051575931"/>
  </r>
  <r>
    <x v="1055"/>
    <n v="0.37"/>
    <n v="0.245"/>
    <n v="7.0000000000000007E-2"/>
    <n v="0.09"/>
    <n v="0.1"/>
    <n v="9.5000000000000001E-2"/>
    <n v="0.03"/>
    <n v="2046"/>
    <s v="28.07.–31.07."/>
    <s v="INSA / YouGov"/>
    <d v="2017-07-19T00:00:00"/>
    <n v="0.385625"/>
    <n v="0.23812499999999998"/>
    <n v="7.5624999999999998E-2"/>
    <n v="8.3124999999999991E-2"/>
    <n v="9.1874999999999998E-2"/>
    <n v="8.3124999999999991E-2"/>
    <n v="4.2500000000000003E-2"/>
    <n v="16338"/>
    <n v="1.0443864229765012"/>
    <n v="1.1436740528949247"/>
  </r>
  <r>
    <x v="1056"/>
    <n v="0.375"/>
    <n v="0.25"/>
    <n v="6.5000000000000002E-2"/>
    <n v="8.5000000000000006E-2"/>
    <n v="0.105"/>
    <n v="0.09"/>
    <n v="0.03"/>
    <n v="2009"/>
    <s v="21.07.–24.07."/>
    <s v="INSA / YouGov"/>
    <d v="2017-07-12T00:00:00"/>
    <n v="0.38142857142857139"/>
    <n v="0.24428571428571427"/>
    <n v="7.4285714285714288E-2"/>
    <n v="8.2857142857142865E-2"/>
    <n v="9.2857142857142846E-2"/>
    <n v="8.142857142857142E-2"/>
    <n v="4.2857142857142858E-2"/>
    <n v="13087"/>
    <n v="1.0447761194029852"/>
    <n v="1.1437908496732028"/>
  </r>
  <r>
    <x v="40"/>
    <n v="0.36"/>
    <n v="0.25"/>
    <n v="6.5000000000000002E-2"/>
    <n v="8.5000000000000006E-2"/>
    <n v="9.5000000000000001E-2"/>
    <n v="0.1"/>
    <n v="4.4999999999999998E-2"/>
    <n v="2026"/>
    <s v="14.07.–17.07."/>
    <s v="INSA / YouGov"/>
    <d v="2017-07-05T00:00:00"/>
    <n v="0.38055555555555554"/>
    <n v="0.24111111111111111"/>
    <n v="7.5555555555555556E-2"/>
    <n v="8.3888888888888874E-2"/>
    <n v="9.1111111111111087E-2"/>
    <n v="8.1666666666666665E-2"/>
    <n v="4.611111111111111E-2"/>
    <n v="16618"/>
    <n v="1.0483401281304601"/>
    <n v="1.1494252873563218"/>
  </r>
  <r>
    <x v="1057"/>
    <n v="0.36"/>
    <n v="0.25"/>
    <n v="6.5000000000000002E-2"/>
    <n v="0.09"/>
    <n v="9.5000000000000001E-2"/>
    <n v="9.5000000000000001E-2"/>
    <n v="4.4999999999999998E-2"/>
    <n v="2009"/>
    <s v="07.07.–10.07."/>
    <s v="INSA / YouGov"/>
    <d v="2017-06-27T00:00:00"/>
    <n v="0.38250000000000001"/>
    <n v="0.24199999999999999"/>
    <n v="7.7499999999999986E-2"/>
    <n v="8.299999999999999E-2"/>
    <n v="9.2999999999999985E-2"/>
    <n v="7.8999999999999987E-2"/>
    <n v="4.2999999999999997E-2"/>
    <n v="18935"/>
    <n v="1.044932079414838"/>
    <n v="1.1441647597254005"/>
  </r>
  <r>
    <x v="1058"/>
    <n v="0.36499999999999999"/>
    <n v="0.25"/>
    <n v="6.5000000000000002E-2"/>
    <n v="0.09"/>
    <n v="0.105"/>
    <n v="0.09"/>
    <n v="3.5000000000000003E-2"/>
    <n v="2044"/>
    <s v="30.06.–03.07."/>
    <s v="INSA / YouGov"/>
    <d v="2017-06-20T00:00:00"/>
    <n v="0.3827272727272728"/>
    <n v="0.24272727272727271"/>
    <n v="7.6818181818181813E-2"/>
    <n v="8.4090909090909091E-2"/>
    <n v="9.5454545454545445E-2"/>
    <n v="7.6363636363636356E-2"/>
    <n v="4.1818181818181824E-2"/>
    <n v="19913"/>
    <n v="1.0436432637571156"/>
    <n v="1.1440457618304731"/>
  </r>
  <r>
    <x v="1059"/>
    <n v="0.37"/>
    <n v="0.26"/>
    <n v="6.5000000000000002E-2"/>
    <n v="0.09"/>
    <n v="0.1"/>
    <n v="8.5000000000000006E-2"/>
    <n v="0.03"/>
    <n v="2056"/>
    <s v="23.06.–26.06."/>
    <s v="INSA / YouGov"/>
    <d v="2017-06-14T00:00:00"/>
    <n v="0.38187500000000002"/>
    <n v="0.245"/>
    <n v="7.2499999999999995E-2"/>
    <n v="8.5624999999999993E-2"/>
    <n v="9.4375000000000001E-2"/>
    <n v="7.7500000000000013E-2"/>
    <n v="4.3125000000000004E-2"/>
    <n v="13996"/>
    <n v="1.0450685826257349"/>
    <n v="1.1477761836441893"/>
  </r>
  <r>
    <x v="41"/>
    <n v="0.36499999999999999"/>
    <n v="0.25"/>
    <n v="6.5000000000000002E-2"/>
    <n v="0.09"/>
    <n v="0.11"/>
    <n v="0.09"/>
    <n v="0.03"/>
    <n v="2040"/>
    <s v="16.06.–19.06."/>
    <s v="INSA / YouGov"/>
    <d v="2017-06-07T00:00:00"/>
    <n v="0.38444444444444442"/>
    <n v="0.24277777777777779"/>
    <n v="7.2222222222222215E-2"/>
    <n v="8.7222222222222215E-2"/>
    <n v="8.9444444444444438E-2"/>
    <n v="7.9444444444444443E-2"/>
    <n v="4.4444444444444446E-2"/>
    <n v="16006"/>
    <n v="1.0465116279069768"/>
    <n v="1.1516314779270633"/>
  </r>
  <r>
    <x v="1060"/>
    <n v="0.375"/>
    <n v="0.23499999999999999"/>
    <n v="6.5000000000000002E-2"/>
    <n v="0.09"/>
    <n v="0.11"/>
    <n v="0.09"/>
    <n v="3.5000000000000003E-2"/>
    <n v="2051"/>
    <s v="09.06.–12.06."/>
    <s v="INSA / YouGov"/>
    <d v="2017-05-30T00:00:00"/>
    <n v="0.38062499999999999"/>
    <n v="0.24312499999999998"/>
    <n v="7.3125000000000009E-2"/>
    <n v="8.4999999999999992E-2"/>
    <n v="9.1249999999999998E-2"/>
    <n v="8.1249999999999989E-2"/>
    <n v="4.5624999999999999E-2"/>
    <n v="15369"/>
    <n v="1.0478061558611658"/>
    <n v="1.1502516175413371"/>
  </r>
  <r>
    <x v="1061"/>
    <n v="0.38"/>
    <n v="0.23"/>
    <n v="7.0000000000000007E-2"/>
    <n v="0.09"/>
    <n v="0.11"/>
    <n v="0.08"/>
    <n v="0.04"/>
    <n v="2037"/>
    <s v="02.06.–06.06."/>
    <s v="INSA / YouGov"/>
    <d v="2017-05-24T00:00:00"/>
    <n v="0.37357142857142855"/>
    <n v="0.25"/>
    <n v="7.2857142857142856E-2"/>
    <n v="8.7142857142857119E-2"/>
    <n v="0.09"/>
    <n v="8.142857142857142E-2"/>
    <n v="4.4999999999999998E-2"/>
    <n v="13129"/>
    <n v="1.0471204188481678"/>
    <n v="1.1522633744855968"/>
  </r>
  <r>
    <x v="1062"/>
    <n v="0.35499999999999998"/>
    <n v="0.26"/>
    <n v="0.06"/>
    <n v="0.1"/>
    <n v="0.1"/>
    <n v="0.09"/>
    <n v="3.5000000000000003E-2"/>
    <n v="2053"/>
    <s v="26.05.–29.05."/>
    <s v="INSA / YouGov"/>
    <d v="2017-05-16T00:00:00"/>
    <n v="0.374"/>
    <n v="0.25800000000000001"/>
    <n v="7.0000000000000021E-2"/>
    <n v="8.6499999999999994E-2"/>
    <n v="8.4999999999999992E-2"/>
    <n v="8.299999999999999E-2"/>
    <n v="4.3499999999999997E-2"/>
    <n v="19730"/>
    <n v="1.0454783063251438"/>
    <n v="1.1494252873563218"/>
  </r>
  <r>
    <x v="1063"/>
    <n v="0.36499999999999999"/>
    <n v="0.26"/>
    <n v="0.06"/>
    <n v="9.5000000000000001E-2"/>
    <n v="0.1"/>
    <n v="0.08"/>
    <n v="0.04"/>
    <n v="2042"/>
    <s v="19.05.–22.05."/>
    <s v="INSA / YouGov"/>
    <d v="2017-05-09T00:00:00"/>
    <n v="0.36954545454545451"/>
    <n v="0.26454545454545458"/>
    <n v="7.0909090909090935E-2"/>
    <n v="7.9545454545454544E-2"/>
    <n v="8.545454545454545E-2"/>
    <n v="8.6363636363636351E-2"/>
    <n v="4.3636363636363633E-2"/>
    <n v="21433"/>
    <n v="1.0456273764258557"/>
    <n v="1.1404872991187145"/>
  </r>
  <r>
    <x v="1064"/>
    <n v="0.36"/>
    <n v="0.27"/>
    <n v="0.06"/>
    <n v="0.08"/>
    <n v="0.09"/>
    <n v="0.1"/>
    <n v="0.04"/>
    <n v="2037"/>
    <s v="12.05.–15.05."/>
    <s v="INSA / YouGov"/>
    <d v="2017-05-03T00:00:00"/>
    <n v="0.3611111111111111"/>
    <n v="0.27333333333333332"/>
    <n v="7.2222222222222243E-2"/>
    <n v="7.2222222222222243E-2"/>
    <n v="8.6666666666666656E-2"/>
    <n v="8.8888888888888878E-2"/>
    <n v="4.5555555555555551E-2"/>
    <n v="17849"/>
    <n v="1.0477299185098954"/>
    <n v="1.133501259445844"/>
  </r>
  <r>
    <x v="1065"/>
    <n v="0.35"/>
    <n v="0.27"/>
    <n v="7.0000000000000007E-2"/>
    <n v="7.0000000000000007E-2"/>
    <n v="0.1"/>
    <n v="0.1"/>
    <n v="0.04"/>
    <n v="2067"/>
    <s v="05.05.–08.05."/>
    <s v="INSA / YouGov"/>
    <d v="2017-04-26T00:00:00"/>
    <n v="0.35428571428571426"/>
    <n v="0.28357142857142859"/>
    <n v="7.0714285714285716E-2"/>
    <n v="6.5714285714285711E-2"/>
    <n v="9.071428571428572E-2"/>
    <n v="8.9999999999999983E-2"/>
    <n v="4.4999999999999998E-2"/>
    <n v="14937"/>
    <n v="1.0471204188481675"/>
    <n v="1.1244979919678715"/>
  </r>
  <r>
    <x v="1066"/>
    <n v="0.34"/>
    <n v="0.28499999999999998"/>
    <n v="6.5000000000000002E-2"/>
    <n v="7.0000000000000007E-2"/>
    <n v="0.105"/>
    <n v="0.09"/>
    <n v="4.4999999999999998E-2"/>
    <n v="2035"/>
    <s v="28.04.–02.05."/>
    <s v="INSA / YouGov"/>
    <d v="2017-04-19T00:00:00"/>
    <n v="0.35222222222222216"/>
    <n v="0.30000000000000004"/>
    <n v="6.5555555555555561E-2"/>
    <n v="6.1111111111111116E-2"/>
    <n v="0.09"/>
    <n v="0.09"/>
    <n v="4.1111111111111105E-2"/>
    <n v="16315"/>
    <n v="1.0428736964078795"/>
    <n v="1.113861386138614"/>
  </r>
  <r>
    <x v="43"/>
    <n v="0.34"/>
    <n v="0.3"/>
    <n v="6.5000000000000002E-2"/>
    <n v="6.5000000000000002E-2"/>
    <n v="9.5000000000000001E-2"/>
    <n v="0.1"/>
    <n v="3.5000000000000003E-2"/>
    <n v="2041"/>
    <s v="21.04.–24.04."/>
    <s v="INSA / YouGov"/>
    <d v="2017-04-12T00:00:00"/>
    <n v="0.34999999999999992"/>
    <n v="0.30562500000000004"/>
    <n v="6.6875000000000004E-2"/>
    <n v="0.06"/>
    <n v="8.6874999999999994E-2"/>
    <n v="9.2499999999999999E-2"/>
    <n v="3.8124999999999999E-2"/>
    <n v="13777"/>
    <n v="1.0396361273554255"/>
    <n v="1.1088011088011087"/>
  </r>
  <r>
    <x v="511"/>
    <n v="0.34"/>
    <n v="0.30499999999999999"/>
    <n v="0.06"/>
    <n v="6.5000000000000002E-2"/>
    <n v="0.09"/>
    <n v="0.1"/>
    <n v="0.04"/>
    <n v="2038"/>
    <s v="14.04.–18.04."/>
    <s v="INSA / YouGov"/>
    <d v="2017-04-06T00:00:00"/>
    <n v="0.34714285714285714"/>
    <n v="0.31"/>
    <n v="6.7857142857142866E-2"/>
    <n v="0.06"/>
    <n v="8.357142857142856E-2"/>
    <n v="9.285714285714286E-2"/>
    <n v="3.8571428571428576E-2"/>
    <n v="14473"/>
    <n v="1.0401188707280833"/>
    <n v="1.1093502377179083"/>
  </r>
  <r>
    <x v="1067"/>
    <n v="0.33"/>
    <n v="0.315"/>
    <n v="6.5000000000000002E-2"/>
    <n v="6.5000000000000002E-2"/>
    <n v="8.5000000000000006E-2"/>
    <n v="0.1"/>
    <n v="0.04"/>
    <n v="2030"/>
    <s v="07.04.–10.04."/>
    <s v="INSA / YouGov"/>
    <d v="2017-03-28T00:00:00"/>
    <n v="0.33857142857142852"/>
    <n v="0.32"/>
    <n v="6.9285714285714298E-2"/>
    <n v="5.9285714285714282E-2"/>
    <n v="8.357142857142856E-2"/>
    <n v="8.2857142857142851E-2"/>
    <n v="4.6428571428571423E-2"/>
    <n v="14839"/>
    <n v="1.0486891385767791"/>
    <n v="1.1182108626198084"/>
  </r>
  <r>
    <x v="1068"/>
    <n v="0.32"/>
    <n v="0.32500000000000001"/>
    <n v="6.5000000000000002E-2"/>
    <n v="6.5000000000000002E-2"/>
    <n v="0.09"/>
    <n v="0.09"/>
    <n v="4.4999999999999998E-2"/>
    <n v="2033"/>
    <s v="31.03.–03.04."/>
    <s v="INSA / YouGov"/>
    <d v="2017-03-21T00:00:00"/>
    <n v="0.32999999999999996"/>
    <n v="0.323125"/>
    <n v="7.1874999999999994E-2"/>
    <n v="0.06"/>
    <n v="7.9375000000000001E-2"/>
    <n v="8.8749999999999996E-2"/>
    <n v="4.6874999999999993E-2"/>
    <n v="16358"/>
    <n v="1.0491803278688525"/>
    <n v="1.1196641007697692"/>
  </r>
  <r>
    <x v="1069"/>
    <n v="0.32"/>
    <n v="0.32"/>
    <n v="6.5000000000000002E-2"/>
    <n v="0.06"/>
    <n v="8.5000000000000006E-2"/>
    <n v="0.11"/>
    <n v="0.04"/>
    <n v="2034"/>
    <s v="24.03.–27.03."/>
    <s v="INSA / YouGov"/>
    <d v="2017-03-14T00:00:00"/>
    <n v="0.32571428571428573"/>
    <n v="0.32"/>
    <n v="7.2857142857142856E-2"/>
    <n v="5.7857142857142864E-2"/>
    <n v="7.7142857142857152E-2"/>
    <n v="9.9285714285714283E-2"/>
    <n v="4.7142857142857139E-2"/>
    <n v="14281"/>
    <n v="1.0494752623688155"/>
    <n v="1.1173184357541899"/>
  </r>
  <r>
    <x v="1070"/>
    <n v="0.31"/>
    <n v="0.32"/>
    <n v="6.5000000000000002E-2"/>
    <n v="6.5000000000000002E-2"/>
    <n v="8.5000000000000006E-2"/>
    <n v="0.115"/>
    <n v="0.04"/>
    <n v="1933"/>
    <s v="17.03.–20.03."/>
    <s v="INSA / YouGov"/>
    <d v="2017-03-07T00:00:00"/>
    <n v="0.32062500000000005"/>
    <n v="0.31812499999999999"/>
    <n v="7.1874999999999994E-2"/>
    <n v="6.25E-2"/>
    <n v="7.9375000000000001E-2"/>
    <n v="9.8750000000000004E-2"/>
    <n v="4.8749999999999995E-2"/>
    <n v="16229"/>
    <n v="1.0512483574244416"/>
    <n v="1.1251758087201125"/>
  </r>
  <r>
    <x v="1071"/>
    <n v="0.31"/>
    <n v="0.31"/>
    <n v="6.5000000000000002E-2"/>
    <n v="7.0000000000000007E-2"/>
    <n v="8.5000000000000006E-2"/>
    <n v="0.115"/>
    <n v="4.4999999999999998E-2"/>
    <n v="2051"/>
    <s v="10.03.–13.03."/>
    <s v="INSA / YouGov"/>
    <d v="2017-02-28T00:00:00"/>
    <n v="0.32000000000000006"/>
    <n v="0.31687500000000002"/>
    <n v="7.1874999999999994E-2"/>
    <n v="6.5625000000000003E-2"/>
    <n v="7.8750000000000001E-2"/>
    <n v="9.9374999999999991E-2"/>
    <n v="4.7500000000000001E-2"/>
    <n v="15866"/>
    <n v="1.0498687664041992"/>
    <n v="1.1275546159267089"/>
  </r>
  <r>
    <x v="1072"/>
    <n v="0.30499999999999999"/>
    <n v="0.315"/>
    <n v="6.5000000000000002E-2"/>
    <n v="7.4999999999999997E-2"/>
    <n v="8.5000000000000006E-2"/>
    <n v="0.11"/>
    <n v="4.4999999999999998E-2"/>
    <n v="2022"/>
    <s v="03.03.–06.03."/>
    <s v="INSA / YouGov"/>
    <d v="2017-02-22T00:00:00"/>
    <n v="0.32125000000000004"/>
    <n v="0.315"/>
    <n v="7.2500000000000009E-2"/>
    <n v="6.6875000000000004E-2"/>
    <n v="7.8125E-2"/>
    <n v="9.6875000000000003E-2"/>
    <n v="4.9374999999999995E-2"/>
    <n v="14900"/>
    <n v="1.051939513477975"/>
    <n v="1.1315417256011315"/>
  </r>
  <r>
    <x v="1073"/>
    <n v="0.30499999999999999"/>
    <n v="0.32"/>
    <n v="6.5000000000000002E-2"/>
    <n v="7.0000000000000007E-2"/>
    <n v="0.08"/>
    <n v="0.11"/>
    <n v="0.05"/>
    <n v="2004"/>
    <s v="24.02.–27.02."/>
    <s v="INSA / YouGov"/>
    <d v="2017-02-15T00:00:00"/>
    <n v="0.32250000000000001"/>
    <n v="0.31437500000000002"/>
    <n v="7.1250000000000008E-2"/>
    <n v="6.1874999999999999E-2"/>
    <n v="8.0625000000000002E-2"/>
    <n v="9.5625000000000002E-2"/>
    <n v="5.3749999999999999E-2"/>
    <n v="15392"/>
    <n v="1.0568031704095111"/>
    <n v="1.1307420494699645"/>
  </r>
  <r>
    <x v="1074"/>
    <n v="0.315"/>
    <n v="0.3"/>
    <n v="6.5000000000000002E-2"/>
    <n v="5.5E-2"/>
    <n v="9.5000000000000001E-2"/>
    <n v="0.11"/>
    <n v="0.06"/>
    <n v="2030"/>
    <s v="17.02.–20.02."/>
    <s v="INSA / YouGov"/>
    <d v="2017-02-08T00:00:00"/>
    <n v="0.32416666666666666"/>
    <n v="0.31333333333333335"/>
    <n v="7.0833333333333345E-2"/>
    <n v="5.4166666666666662E-2"/>
    <n v="8.5833333333333331E-2"/>
    <n v="0.10166666666666667"/>
    <n v="4.9999999999999996E-2"/>
    <n v="12912"/>
    <n v="1.0526315789473684"/>
    <n v="1.1162790697674418"/>
  </r>
  <r>
    <x v="1075"/>
    <n v="0.3"/>
    <n v="0.31"/>
    <n v="7.0000000000000007E-2"/>
    <n v="0.05"/>
    <n v="0.1"/>
    <n v="0.12"/>
    <n v="0.05"/>
    <n v="2028"/>
    <s v="10.02.–13.02."/>
    <s v="INSA / YouGov"/>
    <d v="2017-01-31T00:00:00"/>
    <n v="0.32714285714285712"/>
    <n v="0.29714285714285715"/>
    <n v="7.571428571428572E-2"/>
    <n v="5.7142857142857141E-2"/>
    <n v="8.7142857142857147E-2"/>
    <n v="0.11142857142857143"/>
    <n v="4.4285714285714282E-2"/>
    <n v="14778"/>
    <n v="1.0463378176382658"/>
    <n v="1.1128775834658187"/>
  </r>
  <r>
    <x v="1076"/>
    <n v="0.3"/>
    <n v="0.31"/>
    <n v="7.0000000000000007E-2"/>
    <n v="0.06"/>
    <n v="0.1"/>
    <n v="0.12"/>
    <n v="0.04"/>
    <n v="2042"/>
    <s v="03.02.–06.02."/>
    <s v="INSA / YouGov"/>
    <d v="2017-01-24T00:00:00"/>
    <n v="0.34388888888888891"/>
    <n v="0.25555555555555554"/>
    <n v="8.4999999999999992E-2"/>
    <n v="6.1666666666666661E-2"/>
    <n v="9.1111111111111087E-2"/>
    <n v="0.11944444444444444"/>
    <n v="4.3333333333333321E-2"/>
    <n v="17341"/>
    <n v="1.0452961672473868"/>
    <n v="1.1173184357541901"/>
  </r>
  <r>
    <x v="828"/>
    <m/>
    <m/>
    <m/>
    <m/>
    <m/>
    <m/>
    <m/>
    <m/>
    <s v="31.01.–01.02."/>
    <s v="INSA / YouGov"/>
    <d v="2017-01-20T00:00:00"/>
    <n v="0.35000000000000003"/>
    <n v="0.23555555555555557"/>
    <n v="8.7777777777777774E-2"/>
    <n v="6.3333333333333325E-2"/>
    <n v="9.5555555555555546E-2"/>
    <n v="0.12333333333333332"/>
    <n v="4.4444444444444439E-2"/>
    <n v="17863"/>
    <n v="1.0465116279069768"/>
    <n v="1.1207970112079702"/>
  </r>
  <r>
    <x v="1077"/>
    <n v="0.32500000000000001"/>
    <n v="0.26"/>
    <n v="7.4999999999999997E-2"/>
    <n v="6.5000000000000002E-2"/>
    <n v="0.105"/>
    <n v="0.13"/>
    <n v="0.04"/>
    <n v="2088"/>
    <s v="27.01.–30.01."/>
    <s v="INSA / YouGov"/>
    <d v="2017-01-17T00:00:00"/>
    <n v="0.3527777777777778"/>
    <n v="0.22222222222222221"/>
    <n v="8.9444444444444424E-2"/>
    <n v="6.5000000000000002E-2"/>
    <n v="9.8888888888888873E-2"/>
    <n v="0.125"/>
    <n v="4.6666666666666662E-2"/>
    <n v="18389"/>
    <n v="1.048951048951049"/>
    <n v="1.1257035647279552"/>
  </r>
  <r>
    <x v="1078"/>
    <n v="0.32500000000000001"/>
    <n v="0.21"/>
    <n v="8.5000000000000006E-2"/>
    <n v="7.4999999999999997E-2"/>
    <n v="0.11"/>
    <n v="0.14499999999999999"/>
    <n v="0.05"/>
    <n v="1992"/>
    <s v="20.01.–23.01."/>
    <s v="INSA / YouGov"/>
    <d v="2017-01-10T00:00:00"/>
    <n v="0.35666666666666669"/>
    <n v="0.20833333333333334"/>
    <n v="9.1666666666666674E-2"/>
    <n v="6.5000000000000002E-2"/>
    <n v="0.10166666666666667"/>
    <n v="0.125"/>
    <n v="5.1666666666666666E-2"/>
    <n v="13710"/>
    <n v="1.0544815465729349"/>
    <n v="1.1320754716981132"/>
  </r>
  <r>
    <x v="1079"/>
    <n v="0.33500000000000002"/>
    <n v="0.21"/>
    <n v="8.5000000000000006E-2"/>
    <n v="7.4999999999999997E-2"/>
    <n v="0.11"/>
    <n v="0.13500000000000001"/>
    <n v="0.05"/>
    <n v="2031"/>
    <s v="13.01.–16.01."/>
    <s v="INSA / YouGov"/>
    <d v="2017-01-04T00:00:00"/>
    <n v="0.35928571428571432"/>
    <n v="0.20857142857142857"/>
    <n v="9.4999999999999987E-2"/>
    <n v="6.0714285714285714E-2"/>
    <n v="9.7142857142857128E-2"/>
    <n v="0.13071428571428573"/>
    <n v="4.8571428571428564E-2"/>
    <n v="12804"/>
    <n v="1.0510510510510511"/>
    <n v="1.1226944667201284"/>
  </r>
  <r>
    <x v="1080"/>
    <n v="0.32"/>
    <n v="0.21"/>
    <n v="0.09"/>
    <n v="7.0000000000000007E-2"/>
    <n v="0.11"/>
    <n v="0.15"/>
    <n v="0.05"/>
    <n v="2054"/>
    <s v="06.01.–09.01."/>
    <s v="INSA / YouGov"/>
    <d v="2016-12-27T00:00:00"/>
    <n v="0.35666666666666669"/>
    <n v="0.20833333333333334"/>
    <n v="9.6666666666666665E-2"/>
    <n v="5.6666666666666671E-2"/>
    <n v="9.7499999999999989E-2"/>
    <n v="0.13500000000000001"/>
    <n v="4.9166666666666664E-2"/>
    <n v="10997"/>
    <n v="1.0517090271691498"/>
    <n v="1.118359739049394"/>
  </r>
  <r>
    <x v="1081"/>
    <n v="0.32"/>
    <n v="0.21"/>
    <n v="0.1"/>
    <n v="0.06"/>
    <n v="0.115"/>
    <n v="0.15"/>
    <n v="4.4999999999999998E-2"/>
    <n v="2099"/>
    <s v="30.12.–02.01."/>
    <s v="INSA / YouGov"/>
    <d v="2016-12-21T00:00:00"/>
    <n v="0.34599999999999997"/>
    <n v="0.20899999999999999"/>
    <n v="0.1"/>
    <n v="6.0999999999999999E-2"/>
    <n v="0.10300000000000001"/>
    <n v="0.13200000000000001"/>
    <n v="4.9000000000000002E-2"/>
    <n v="10471"/>
    <n v="1.0515247108307046"/>
    <n v="1.1235955056179776"/>
  </r>
  <r>
    <x v="1082"/>
    <n v="0.315"/>
    <n v="0.20499999999999999"/>
    <n v="0.1"/>
    <n v="0.06"/>
    <n v="0.115"/>
    <n v="0.155"/>
    <n v="0.05"/>
    <n v="2083"/>
    <s v="21.12.–23.12."/>
    <s v="INSA / YouGov"/>
    <d v="2016-12-10T00:00:00"/>
    <n v="0.34777777777777774"/>
    <n v="0.21500000000000002"/>
    <n v="0.10277777777777777"/>
    <n v="5.9444444444444446E-2"/>
    <n v="0.10166666666666666"/>
    <n v="0.12444444444444445"/>
    <n v="4.8888888888888885E-2"/>
    <n v="17963"/>
    <n v="1.0514018691588785"/>
    <n v="1.1214953271028036"/>
  </r>
  <r>
    <x v="527"/>
    <n v="0.33"/>
    <n v="0.215"/>
    <n v="0.1"/>
    <n v="6.5000000000000002E-2"/>
    <n v="0.115"/>
    <n v="0.13"/>
    <n v="4.4999999999999998E-2"/>
    <n v="2116"/>
    <s v="16.12.–19.12."/>
    <s v="INSA / YouGov"/>
    <d v="2016-12-07T00:00:00"/>
    <n v="0.35222222222222221"/>
    <n v="0.21666666666666667"/>
    <n v="0.105"/>
    <n v="5.6666666666666671E-2"/>
    <n v="9.9444444444444433E-2"/>
    <n v="0.1211111111111111"/>
    <n v="4.8888888888888885E-2"/>
    <n v="18426"/>
    <n v="1.0514018691588787"/>
    <n v="1.1180124223602486"/>
  </r>
  <r>
    <x v="1083"/>
    <n v="0.32"/>
    <n v="0.215"/>
    <n v="0.115"/>
    <n v="5.5E-2"/>
    <n v="0.12"/>
    <n v="0.13"/>
    <n v="4.4999999999999998E-2"/>
    <n v="1455"/>
    <s v="09.12.–12.12."/>
    <s v="INSA / YouGov"/>
    <d v="2016-11-30T00:00:00"/>
    <n v="0.35"/>
    <n v="0.22000000000000003"/>
    <n v="0.10714285714285714"/>
    <n v="5.2142857142857144E-2"/>
    <n v="0.10214285714285713"/>
    <n v="0.12285714285714286"/>
    <n v="4.5714285714285707E-2"/>
    <n v="15127"/>
    <n v="1.0479041916167664"/>
    <n v="1.1084718923198733"/>
  </r>
  <r>
    <x v="1084"/>
    <n v="0.32"/>
    <n v="0.22500000000000001"/>
    <n v="0.105"/>
    <n v="0.05"/>
    <n v="0.115"/>
    <n v="0.14000000000000001"/>
    <n v="4.4999999999999998E-2"/>
    <n v="2080"/>
    <s v="02.12.–05.12."/>
    <s v="INSA / YouGov"/>
    <d v="2016-11-23T00:00:00"/>
    <n v="0.34916666666666663"/>
    <n v="0.22416666666666665"/>
    <n v="0.10416666666666667"/>
    <n v="5.0833333333333335E-2"/>
    <n v="0.10166666666666667"/>
    <n v="0.12083333333333333"/>
    <n v="4.9166666666666664E-2"/>
    <n v="14269"/>
    <n v="1.05170902716915"/>
    <n v="1.1111111111111112"/>
  </r>
  <r>
    <x v="1085"/>
    <n v="0.32500000000000001"/>
    <n v="0.22"/>
    <n v="0.1"/>
    <n v="5.5E-2"/>
    <n v="0.115"/>
    <n v="0.13500000000000001"/>
    <n v="0.05"/>
    <n v="2097"/>
    <s v="25.11.–28.11."/>
    <s v="INSA / YouGov"/>
    <d v="2016-11-15T00:00:00"/>
    <n v="0.33624999999999999"/>
    <n v="0.22874999999999998"/>
    <n v="0.11062499999999999"/>
    <n v="5.6874999999999995E-2"/>
    <n v="9.7499999999999989E-2"/>
    <n v="0.12"/>
    <n v="4.9999999999999996E-2"/>
    <n v="16870"/>
    <n v="1.0526315789473684"/>
    <n v="1.1196641007697692"/>
  </r>
  <r>
    <x v="1086"/>
    <n v="0.315"/>
    <n v="0.22"/>
    <n v="0.105"/>
    <n v="5.5E-2"/>
    <n v="0.105"/>
    <n v="0.15"/>
    <n v="0.05"/>
    <n v="2030"/>
    <s v="18.11.–21.11."/>
    <s v="INSA / YouGov"/>
    <d v="2016-11-09T00:00:00"/>
    <n v="0.32937499999999997"/>
    <n v="0.229375"/>
    <n v="0.11249999999999999"/>
    <n v="5.9374999999999997E-2"/>
    <n v="9.8749999999999991E-2"/>
    <n v="0.1225"/>
    <n v="4.8124999999999994E-2"/>
    <n v="17164"/>
    <n v="1.0505581089954039"/>
    <n v="1.1204481792717089"/>
  </r>
  <r>
    <x v="1087"/>
    <n v="0.3"/>
    <n v="0.22500000000000001"/>
    <n v="0.105"/>
    <n v="6.5000000000000002E-2"/>
    <n v="0.115"/>
    <n v="0.14499999999999999"/>
    <n v="4.4999999999999998E-2"/>
    <n v="2037"/>
    <s v="11.11.–14.11."/>
    <s v="INSA / YouGov"/>
    <d v="2016-11-01T00:00:00"/>
    <n v="0.32500000000000007"/>
    <n v="0.22375000000000003"/>
    <n v="0.110625"/>
    <n v="6.1250000000000006E-2"/>
    <n v="0.10312499999999999"/>
    <n v="0.125"/>
    <n v="5.1249999999999997E-2"/>
    <n v="17090"/>
    <n v="1.054018445322793"/>
    <n v="1.1267605633802815"/>
  </r>
  <r>
    <x v="1088"/>
    <n v="0.30499999999999999"/>
    <n v="0.22"/>
    <n v="0.11"/>
    <n v="7.0000000000000007E-2"/>
    <n v="0.105"/>
    <n v="0.13500000000000001"/>
    <n v="5.5E-2"/>
    <n v="2045"/>
    <s v="04.11.–07.11."/>
    <s v="INSA / YouGov"/>
    <d v="2016-10-26T00:00:00"/>
    <n v="0.33000000000000007"/>
    <n v="0.22214285714285717"/>
    <n v="0.11142857142857143"/>
    <n v="6.0714285714285721E-2"/>
    <n v="9.9999999999999992E-2"/>
    <n v="0.12357142857142857"/>
    <n v="5.2142857142857144E-2"/>
    <n v="14112"/>
    <n v="1.0550113036925395"/>
    <n v="1.1272141706924315"/>
  </r>
  <r>
    <x v="533"/>
    <n v="0.30499999999999999"/>
    <n v="0.22500000000000001"/>
    <n v="0.11"/>
    <n v="6.5000000000000002E-2"/>
    <n v="0.115"/>
    <n v="0.13"/>
    <n v="0.05"/>
    <n v="2037"/>
    <s v="28.10.–02.11."/>
    <s v="INSA / YouGov"/>
    <d v="2016-10-20T00:00:00"/>
    <n v="0.32875000000000004"/>
    <n v="0.22375000000000003"/>
    <n v="0.11312499999999999"/>
    <n v="0.06"/>
    <n v="9.9999999999999992E-2"/>
    <n v="0.12687500000000002"/>
    <n v="4.7499999999999994E-2"/>
    <n v="15364"/>
    <n v="1.0498687664041992"/>
    <n v="1.1204481792717087"/>
  </r>
  <r>
    <x v="1089"/>
    <n v="0.30499999999999999"/>
    <n v="0.22500000000000001"/>
    <n v="0.115"/>
    <n v="0.06"/>
    <n v="0.115"/>
    <n v="0.14000000000000001"/>
    <n v="0.04"/>
    <n v="2043"/>
    <s v="21.10.–24.10."/>
    <s v="INSA / YouGov"/>
    <d v="2016-10-12T00:00:00"/>
    <n v="0.32375000000000004"/>
    <n v="0.22375"/>
    <n v="0.11437499999999999"/>
    <n v="0.06"/>
    <n v="9.9999999999999992E-2"/>
    <n v="0.13"/>
    <n v="4.8124999999999994E-2"/>
    <n v="15893"/>
    <n v="1.0505581089954037"/>
    <n v="1.1212333566923616"/>
  </r>
  <r>
    <x v="1090"/>
    <n v="0.29499999999999998"/>
    <n v="0.215"/>
    <n v="0.12"/>
    <n v="6.5000000000000002E-2"/>
    <n v="0.125"/>
    <n v="0.13500000000000001"/>
    <n v="4.4999999999999998E-2"/>
    <n v="2077"/>
    <s v="14.10.–17.10."/>
    <s v="INSA / YouGov"/>
    <d v="2016-10-05T00:00:00"/>
    <n v="0.31624999999999998"/>
    <n v="0.22187499999999999"/>
    <n v="0.11312499999999999"/>
    <n v="6.25E-2"/>
    <n v="0.105"/>
    <n v="0.13437499999999999"/>
    <n v="4.6874999999999993E-2"/>
    <n v="16914"/>
    <n v="1.0491803278688525"/>
    <n v="1.1228070175438596"/>
  </r>
  <r>
    <x v="1091"/>
    <n v="0.29499999999999998"/>
    <n v="0.22"/>
    <n v="0.11"/>
    <n v="6.5000000000000002E-2"/>
    <n v="0.12"/>
    <n v="0.15"/>
    <n v="0.04"/>
    <n v="2085"/>
    <s v="07.10.–10.10."/>
    <s v="INSA / YouGov"/>
    <d v="2016-09-27T00:00:00"/>
    <n v="0.31562499999999999"/>
    <n v="0.22125"/>
    <n v="0.10937499999999999"/>
    <n v="6.4375000000000002E-2"/>
    <n v="0.10312499999999999"/>
    <n v="0.138125"/>
    <n v="4.8124999999999994E-2"/>
    <n v="16499"/>
    <n v="1.0505581089954037"/>
    <n v="1.1267605633802815"/>
  </r>
  <r>
    <x v="537"/>
    <n v="0.3"/>
    <n v="0.21"/>
    <n v="0.115"/>
    <n v="7.0000000000000007E-2"/>
    <n v="0.115"/>
    <n v="0.15"/>
    <n v="0.04"/>
    <n v="2049"/>
    <s v="30.09.–03.10."/>
    <s v="INSA / YouGov"/>
    <d v="2016-09-22T00:00:00"/>
    <n v="0.31937500000000002"/>
    <n v="0.22374999999999998"/>
    <n v="0.109375"/>
    <n v="6.5000000000000002E-2"/>
    <n v="9.4374999999999987E-2"/>
    <n v="0.14000000000000001"/>
    <n v="4.8124999999999994E-2"/>
    <n v="16268"/>
    <n v="1.0505581089954037"/>
    <n v="1.1275546159267089"/>
  </r>
  <r>
    <x v="1092"/>
    <n v="0.3"/>
    <n v="0.21"/>
    <n v="0.1"/>
    <n v="7.0000000000000007E-2"/>
    <n v="0.11"/>
    <n v="0.155"/>
    <n v="5.5E-2"/>
    <n v="2048"/>
    <s v="23.09.–26.09."/>
    <s v="INSA / YouGov"/>
    <d v="2016-09-14T00:00:00"/>
    <n v="0.31812499999999999"/>
    <n v="0.22749999999999998"/>
    <n v="0.11"/>
    <n v="6.25E-2"/>
    <n v="8.7500000000000008E-2"/>
    <n v="0.14125000000000001"/>
    <n v="5.3124999999999999E-2"/>
    <n v="17125"/>
    <n v="1.056105610561056"/>
    <n v="1.1307420494699647"/>
  </r>
  <r>
    <x v="1093"/>
    <n v="0.3"/>
    <n v="0.22"/>
    <n v="0.11"/>
    <n v="7.0000000000000007E-2"/>
    <n v="0.1"/>
    <n v="0.15"/>
    <n v="0.05"/>
    <n v="2069"/>
    <s v="16.09.–19.09."/>
    <s v="INSA / YouGov"/>
    <d v="2016-09-06T00:00:00"/>
    <n v="0.3175"/>
    <n v="0.22583333333333333"/>
    <n v="0.11166666666666668"/>
    <n v="6.3333333333333339E-2"/>
    <n v="9.0000000000000011E-2"/>
    <n v="0.13666666666666669"/>
    <n v="5.5E-2"/>
    <n v="14309"/>
    <n v="1.0582010582010581"/>
    <n v="1.1342155009451795"/>
  </r>
  <r>
    <x v="1094"/>
    <n v="0.30499999999999999"/>
    <n v="0.215"/>
    <n v="0.11"/>
    <n v="7.0000000000000007E-2"/>
    <n v="0.1"/>
    <n v="0.15"/>
    <n v="0.05"/>
    <n v="2035"/>
    <s v="09.09.–12.09."/>
    <s v="INSA / YouGov"/>
    <d v="2016-08-31T00:00:00"/>
    <n v="0.32428571428571429"/>
    <n v="0.22285714285714289"/>
    <n v="0.11357142857142856"/>
    <n v="6.2142857142857146E-2"/>
    <n v="9.0714285714285706E-2"/>
    <n v="0.13285714285714287"/>
    <n v="5.3571428571428568E-2"/>
    <n v="15003"/>
    <n v="1.0566037735849056"/>
    <n v="1.1308562197092082"/>
  </r>
  <r>
    <x v="1095"/>
    <n v="0.30499999999999999"/>
    <n v="0.215"/>
    <n v="0.115"/>
    <n v="6.5000000000000002E-2"/>
    <n v="9.5000000000000001E-2"/>
    <n v="0.15"/>
    <n v="5.5E-2"/>
    <n v="2071"/>
    <s v="02.09.–05.09."/>
    <s v="INSA / YouGov"/>
    <d v="2016-08-23T00:00:00"/>
    <n v="0.32850000000000007"/>
    <n v="0.2205"/>
    <n v="0.11599999999999999"/>
    <n v="6.0499999999999998E-2"/>
    <n v="9.4499999999999987E-2"/>
    <n v="0.1255"/>
    <n v="5.4500000000000007E-2"/>
    <n v="19066"/>
    <n v="1.0576414595452142"/>
    <n v="1.1299435028248588"/>
  </r>
  <r>
    <x v="1096"/>
    <n v="0.30499999999999999"/>
    <n v="0.21"/>
    <n v="0.115"/>
    <n v="7.0000000000000007E-2"/>
    <n v="0.105"/>
    <n v="0.14499999999999999"/>
    <n v="0.05"/>
    <n v="2013"/>
    <s v="26.08.–29.08."/>
    <s v="INSA / YouGov"/>
    <d v="2016-08-17T00:00:00"/>
    <n v="0.33500000000000002"/>
    <n v="0.21875"/>
    <n v="0.120625"/>
    <n v="0.06"/>
    <n v="9.4999999999999987E-2"/>
    <n v="0.114375"/>
    <n v="5.6249999999999994E-2"/>
    <n v="15881"/>
    <n v="1.0596026490066226"/>
    <n v="1.1315417256011315"/>
  </r>
  <r>
    <x v="1097"/>
    <n v="0.31"/>
    <n v="0.21"/>
    <n v="0.115"/>
    <n v="6.5000000000000002E-2"/>
    <n v="0.105"/>
    <n v="0.14000000000000001"/>
    <n v="5.5E-2"/>
    <n v="2020"/>
    <s v="19.08.–22.08."/>
    <s v="INSA / YouGov"/>
    <d v="2016-08-10T00:00:00"/>
    <n v="0.33666666666666667"/>
    <n v="0.2141666666666667"/>
    <n v="0.1225"/>
    <n v="5.9166666666666666E-2"/>
    <n v="9.9999999999999992E-2"/>
    <n v="0.11083333333333334"/>
    <n v="5.6666666666666664E-2"/>
    <n v="13778"/>
    <n v="1.0600706713780919"/>
    <n v="1.1310084825636193"/>
  </r>
  <r>
    <x v="1098"/>
    <n v="0.31"/>
    <n v="0.20499999999999999"/>
    <n v="0.11"/>
    <n v="7.0000000000000007E-2"/>
    <n v="0.115"/>
    <n v="0.13500000000000001"/>
    <n v="5.5E-2"/>
    <n v="2046"/>
    <s v="12.08.–15.08."/>
    <s v="INSA / YouGov"/>
    <d v="2016-08-03T00:00:00"/>
    <n v="0.33642857142857141"/>
    <n v="0.21642857142857144"/>
    <n v="0.1207142857142857"/>
    <n v="5.9285714285714282E-2"/>
    <n v="0.10142857142857142"/>
    <n v="0.11214285714285714"/>
    <n v="5.3571428571428568E-2"/>
    <n v="15781"/>
    <n v="1.0566037735849059"/>
    <n v="1.1272141706924317"/>
  </r>
  <r>
    <x v="1099"/>
    <n v="0.315"/>
    <n v="0.21"/>
    <n v="0.115"/>
    <n v="6.5000000000000002E-2"/>
    <n v="0.115"/>
    <n v="0.13"/>
    <n v="0.05"/>
    <n v="2056"/>
    <s v="05.08.–08.08."/>
    <s v="INSA / YouGov"/>
    <d v="2016-07-27T00:00:00"/>
    <n v="0.33500000000000002"/>
    <n v="0.22"/>
    <n v="0.11749999999999999"/>
    <n v="5.8333333333333327E-2"/>
    <n v="9.9166666666666667E-2"/>
    <n v="0.11666666666666665"/>
    <n v="5.3333333333333337E-2"/>
    <n v="13670"/>
    <n v="1.056338028169014"/>
    <n v="1.125703564727955"/>
  </r>
  <r>
    <x v="1100"/>
    <n v="0.315"/>
    <n v="0.21"/>
    <n v="0.11"/>
    <n v="6.5000000000000002E-2"/>
    <n v="0.11"/>
    <n v="0.13"/>
    <n v="0.06"/>
    <n v="1973"/>
    <s v="30.07.–01.08."/>
    <s v="INSA / YouGov"/>
    <d v="2016-07-20T00:00:00"/>
    <n v="0.34071428571428569"/>
    <n v="0.22142857142857145"/>
    <n v="0.11857142857142856"/>
    <n v="6.1428571428571437E-2"/>
    <n v="9.857142857142856E-2"/>
    <n v="0.10642857142857143"/>
    <n v="5.2857142857142859E-2"/>
    <n v="15183"/>
    <n v="1.0558069381598794"/>
    <n v="1.1290322580645162"/>
  </r>
  <r>
    <x v="546"/>
    <n v="0.315"/>
    <n v="0.215"/>
    <n v="0.12"/>
    <n v="6.5000000000000002E-2"/>
    <n v="0.115"/>
    <n v="0.12"/>
    <n v="0.05"/>
    <n v="2049"/>
    <s v="22.07.–25.07."/>
    <s v="INSA / YouGov"/>
    <d v="2016-07-13T00:00:00"/>
    <n v="0.34222222222222221"/>
    <n v="0.22333333333333336"/>
    <n v="0.12333333333333332"/>
    <n v="6.1666666666666675E-2"/>
    <n v="9.6111111111111092E-2"/>
    <n v="0.10055555555555555"/>
    <n v="5.2777777777777778E-2"/>
    <n v="17946"/>
    <n v="1.0557184750733137"/>
    <n v="1.1292346298619824"/>
  </r>
  <r>
    <x v="1101"/>
    <n v="0.32"/>
    <n v="0.21"/>
    <n v="0.12"/>
    <n v="7.0000000000000007E-2"/>
    <n v="0.115"/>
    <n v="0.11"/>
    <n v="5.5E-2"/>
    <n v="2038"/>
    <s v="15.07.–18.07."/>
    <s v="INSA / YouGov"/>
    <d v="2016-07-06T00:00:00"/>
    <n v="0.33875"/>
    <n v="0.22062499999999999"/>
    <n v="0.12625"/>
    <n v="6.0625000000000005E-2"/>
    <n v="9.5625000000000002E-2"/>
    <n v="0.105625"/>
    <n v="5.2499999999999998E-2"/>
    <n v="14995"/>
    <n v="1.0554089709762533"/>
    <n v="1.1275546159267091"/>
  </r>
  <r>
    <x v="1102"/>
    <n v="0.31"/>
    <n v="0.20499999999999999"/>
    <n v="0.12"/>
    <n v="7.4999999999999997E-2"/>
    <n v="0.11"/>
    <n v="0.125"/>
    <n v="5.5E-2"/>
    <n v="2034"/>
    <s v="08.07.–11.07."/>
    <s v="INSA / YouGov"/>
    <d v="2016-06-28T00:00:00"/>
    <n v="0.33142857142857141"/>
    <n v="0.21785714285714289"/>
    <n v="0.12428571428571429"/>
    <n v="6.357142857142857E-2"/>
    <n v="9.7142857142857128E-2"/>
    <n v="0.11285714285714286"/>
    <n v="5.2857142857142859E-2"/>
    <n v="13882"/>
    <n v="1.0558069381598794"/>
    <n v="1.131770412287793"/>
  </r>
  <r>
    <x v="1103"/>
    <n v="0.3"/>
    <n v="0.21"/>
    <n v="0.12"/>
    <n v="0.08"/>
    <n v="0.1"/>
    <n v="0.14499999999999999"/>
    <n v="4.4999999999999998E-2"/>
    <n v="2001"/>
    <s v="01.07.–04.07."/>
    <s v="INSA / YouGov"/>
    <d v="2016-06-21T00:00:00"/>
    <n v="0.32"/>
    <n v="0.215"/>
    <n v="0.125"/>
    <n v="6.6666666666666666E-2"/>
    <n v="9.6666666666666665E-2"/>
    <n v="0.12083333333333333"/>
    <n v="5.5833333333333339E-2"/>
    <n v="12900"/>
    <n v="1.0591350397175638"/>
    <n v="1.1396011396011396"/>
  </r>
  <r>
    <x v="1104"/>
    <n v="0.3"/>
    <n v="0.19"/>
    <n v="0.13"/>
    <n v="0.08"/>
    <n v="0.11"/>
    <n v="0.14000000000000001"/>
    <n v="0.05"/>
    <n v="2054"/>
    <s v="24.06.–27.06."/>
    <s v="INSA / YouGov"/>
    <d v="2016-06-14T00:00:00"/>
    <n v="0.32062500000000005"/>
    <n v="0.21"/>
    <n v="0.13"/>
    <n v="6.7500000000000004E-2"/>
    <n v="9.6249999999999988E-2"/>
    <n v="0.123125"/>
    <n v="5.2499999999999998E-2"/>
    <n v="16124"/>
    <n v="1.0554089709762533"/>
    <n v="1.1363636363636365"/>
  </r>
  <r>
    <x v="1105"/>
    <n v="0.31"/>
    <n v="0.2"/>
    <n v="0.13"/>
    <n v="7.0000000000000007E-2"/>
    <n v="0.11"/>
    <n v="0.13"/>
    <n v="0.05"/>
    <n v="2017"/>
    <s v="17.06.–20.06."/>
    <s v="INSA / YouGov"/>
    <d v="2016-06-07T00:00:00"/>
    <n v="0.32437500000000002"/>
    <n v="0.208125"/>
    <n v="0.13"/>
    <n v="6.8750000000000006E-2"/>
    <n v="9.7499999999999989E-2"/>
    <n v="0.120625"/>
    <n v="5.0624999999999996E-2"/>
    <n v="16048"/>
    <n v="1.0533245556287032"/>
    <n v="1.1355571327182399"/>
  </r>
  <r>
    <x v="1106"/>
    <n v="0.3"/>
    <n v="0.19500000000000001"/>
    <n v="0.12"/>
    <n v="0.08"/>
    <n v="0.11"/>
    <n v="0.14000000000000001"/>
    <n v="5.5E-2"/>
    <n v="2047"/>
    <s v="10.06.–13.06."/>
    <s v="INSA / YouGov"/>
    <d v="2016-05-31T00:00:00"/>
    <n v="0.32124999999999998"/>
    <n v="0.204375"/>
    <n v="0.13"/>
    <n v="6.8750000000000006E-2"/>
    <n v="9.6249999999999988E-2"/>
    <n v="0.12625"/>
    <n v="5.3124999999999999E-2"/>
    <n v="16330"/>
    <n v="1.0561056105610562"/>
    <n v="1.1387900355871887"/>
  </r>
  <r>
    <x v="1107"/>
    <n v="0.3"/>
    <n v="0.19"/>
    <n v="0.13"/>
    <n v="0.08"/>
    <n v="0.105"/>
    <n v="0.14000000000000001"/>
    <n v="5.5E-2"/>
    <n v="2032"/>
    <s v="03.06.–06.06."/>
    <s v="INSA / YouGov"/>
    <d v="2016-05-24T00:00:00"/>
    <n v="0.32142857142857145"/>
    <n v="0.20428571428571426"/>
    <n v="0.13"/>
    <n v="6.5714285714285711E-2"/>
    <n v="9.2857142857142846E-2"/>
    <n v="0.13142857142857142"/>
    <n v="5.4285714285714284E-2"/>
    <n v="14831"/>
    <n v="1.0574018126888218"/>
    <n v="1.1363636363636365"/>
  </r>
  <r>
    <x v="1108"/>
    <n v="0.3"/>
    <n v="0.19"/>
    <n v="0.13"/>
    <n v="0.08"/>
    <n v="9.5000000000000001E-2"/>
    <n v="0.15"/>
    <n v="5.5E-2"/>
    <n v="2053"/>
    <s v="25.05.–30.05."/>
    <s v="INSA / YouGov"/>
    <d v="2016-05-18T00:00:00"/>
    <n v="0.3175"/>
    <n v="0.20416666666666669"/>
    <n v="0.12666666666666668"/>
    <n v="6.6666666666666666E-2"/>
    <n v="9.2499999999999985E-2"/>
    <n v="0.14000000000000001"/>
    <n v="5.2499999999999998E-2"/>
    <n v="11462"/>
    <n v="1.0554089709762531"/>
    <n v="1.1352885525070955"/>
  </r>
  <r>
    <x v="1109"/>
    <n v="0.30499999999999999"/>
    <n v="0.19500000000000001"/>
    <n v="0.13"/>
    <n v="7.0000000000000007E-2"/>
    <n v="0.1"/>
    <n v="0.15"/>
    <n v="0.05"/>
    <n v="2022"/>
    <s v="20.05.–23.05."/>
    <s v="INSA / YouGov"/>
    <d v="2016-05-10T00:00:00"/>
    <n v="0.32437500000000008"/>
    <n v="0.20750000000000002"/>
    <n v="0.12687500000000002"/>
    <n v="6.9375000000000006E-2"/>
    <n v="9.3124999999999986E-2"/>
    <n v="0.13062499999999999"/>
    <n v="4.8124999999999994E-2"/>
    <n v="14368"/>
    <n v="1.0505581089954037"/>
    <n v="1.1331444759206797"/>
  </r>
  <r>
    <x v="54"/>
    <n v="0.30499999999999999"/>
    <n v="0.19500000000000001"/>
    <n v="0.13"/>
    <n v="7.4999999999999997E-2"/>
    <n v="0.105"/>
    <n v="0.15"/>
    <n v="0.04"/>
    <n v="1947"/>
    <s v="13.05.–17.05."/>
    <s v="INSA / YouGov"/>
    <d v="2016-05-04T00:00:00"/>
    <n v="0.32562500000000005"/>
    <n v="0.20625000000000002"/>
    <n v="0.12812499999999999"/>
    <n v="6.9375000000000006E-2"/>
    <n v="9.1874999999999984E-2"/>
    <n v="0.13187499999999999"/>
    <n v="4.6874999999999993E-2"/>
    <n v="15235"/>
    <n v="1.0491803278688525"/>
    <n v="1.1315417256011315"/>
  </r>
  <r>
    <x v="1110"/>
    <n v="0.30499999999999999"/>
    <n v="0.19500000000000001"/>
    <n v="0.13"/>
    <n v="0.08"/>
    <n v="0.1"/>
    <n v="0.15"/>
    <n v="0.04"/>
    <n v="2048"/>
    <s v="04.05.–09.05."/>
    <s v="INSA / YouGov"/>
    <d v="2016-04-26T00:00:00"/>
    <n v="0.32500000000000001"/>
    <n v="0.2085714285714286"/>
    <n v="0.12714285714285714"/>
    <n v="7.1428571428571425E-2"/>
    <n v="9.1428571428571428E-2"/>
    <n v="0.12785714285714286"/>
    <n v="4.8571428571428564E-2"/>
    <n v="15233"/>
    <n v="1.0510510510510511"/>
    <n v="1.1363636363636365"/>
  </r>
  <r>
    <x v="1111"/>
    <n v="0.32"/>
    <n v="0.19500000000000001"/>
    <n v="0.13"/>
    <n v="0.08"/>
    <n v="0.1"/>
    <n v="0.13500000000000001"/>
    <n v="0.04"/>
    <n v="2036"/>
    <s v="29.04.–02.05."/>
    <s v="INSA / YouGov"/>
    <d v="2016-04-19T00:00:00"/>
    <n v="0.32812500000000006"/>
    <n v="0.21250000000000002"/>
    <n v="0.12625"/>
    <n v="7.2499999999999995E-2"/>
    <n v="9.1249999999999984E-2"/>
    <n v="0.121875"/>
    <n v="4.7499999999999994E-2"/>
    <n v="16693"/>
    <n v="1.0498687664041995"/>
    <n v="1.1363636363636365"/>
  </r>
  <r>
    <x v="1112"/>
    <n v="0.31"/>
    <n v="0.19500000000000001"/>
    <n v="0.14000000000000001"/>
    <n v="0.08"/>
    <n v="0.1"/>
    <n v="0.13500000000000001"/>
    <n v="0.04"/>
    <n v="2054"/>
    <s v="22.04.–25.04."/>
    <s v="INSA / YouGov"/>
    <d v="2016-04-12T00:00:00"/>
    <n v="0.32875000000000004"/>
    <n v="0.21125000000000002"/>
    <n v="0.12875"/>
    <n v="7.1250000000000008E-2"/>
    <n v="9.0624999999999983E-2"/>
    <n v="0.119375"/>
    <n v="4.9999999999999996E-2"/>
    <n v="15807"/>
    <n v="1.0526315789473684"/>
    <n v="1.1379800853485063"/>
  </r>
  <r>
    <x v="1113"/>
    <n v="0.315"/>
    <n v="0.19500000000000001"/>
    <n v="0.13"/>
    <n v="7.0000000000000007E-2"/>
    <n v="9.5000000000000001E-2"/>
    <n v="0.13500000000000001"/>
    <n v="0.06"/>
    <n v="2010"/>
    <s v="16.04.–18.04."/>
    <s v="INSA / YouGov"/>
    <d v="2016-04-05T00:00:00"/>
    <n v="0.33285714285714285"/>
    <n v="0.2085714285714286"/>
    <n v="0.13214285714285715"/>
    <n v="7.0714285714285716E-2"/>
    <n v="8.5714285714285715E-2"/>
    <n v="0.11857142857142856"/>
    <n v="5.1428571428571435E-2"/>
    <n v="14203"/>
    <n v="1.0542168674698795"/>
    <n v="1.1391375101708705"/>
  </r>
  <r>
    <x v="1114"/>
    <n v="0.315"/>
    <n v="0.19500000000000001"/>
    <n v="0.13500000000000001"/>
    <n v="7.4999999999999997E-2"/>
    <n v="9.5000000000000001E-2"/>
    <n v="0.125"/>
    <n v="0.06"/>
    <n v="1997"/>
    <s v="08.04.–11.04."/>
    <s v="INSA / YouGov"/>
    <d v="2016-03-29T00:00:00"/>
    <n v="0.33437499999999998"/>
    <n v="0.206875"/>
    <n v="0.12937500000000002"/>
    <n v="6.8750000000000006E-2"/>
    <n v="8.5624999999999993E-2"/>
    <n v="0.121875"/>
    <n v="5.3124999999999999E-2"/>
    <n v="15065"/>
    <n v="1.0561056105610562"/>
    <n v="1.1387900355871887"/>
  </r>
  <r>
    <x v="1115"/>
    <n v="0.32"/>
    <n v="0.2"/>
    <n v="0.125"/>
    <n v="7.4999999999999997E-2"/>
    <n v="0.09"/>
    <n v="0.13"/>
    <n v="0.06"/>
    <n v="2036"/>
    <s v="01.04.–04.04."/>
    <s v="INSA / YouGov"/>
    <d v="2016-03-22T00:00:00"/>
    <n v="0.33714285714285713"/>
    <n v="0.20857142857142857"/>
    <n v="0.12714285714285714"/>
    <n v="6.5000000000000002E-2"/>
    <n v="8.7142857142857147E-2"/>
    <n v="0.12428571428571429"/>
    <n v="5.0714285714285719E-2"/>
    <n v="13648"/>
    <n v="1.053423626787058"/>
    <n v="1.1308562197092082"/>
  </r>
  <r>
    <x v="1116"/>
    <n v="0.32"/>
    <n v="0.2"/>
    <n v="0.125"/>
    <n v="0.06"/>
    <n v="0.11"/>
    <n v="0.13"/>
    <n v="5.5E-2"/>
    <n v="1873"/>
    <s v="24.03.–29.03."/>
    <s v="INSA / YouGov"/>
    <d v="2016-03-16T00:00:00"/>
    <n v="0.33999999999999997"/>
    <n v="0.21812499999999999"/>
    <n v="0.11812499999999999"/>
    <n v="6.5000000000000002E-2"/>
    <n v="9.3124999999999999E-2"/>
    <n v="0.121875"/>
    <n v="4.3749999999999997E-2"/>
    <n v="16609"/>
    <n v="1.0457516339869282"/>
    <n v="1.1220196353436187"/>
  </r>
  <r>
    <x v="1117"/>
    <n v="0.33"/>
    <n v="0.22"/>
    <n v="0.11"/>
    <n v="7.0000000000000007E-2"/>
    <n v="0.105"/>
    <n v="0.12"/>
    <n v="4.4999999999999998E-2"/>
    <n v="2022"/>
    <s v="18.03.–21.03."/>
    <s v="INSA / YouGov"/>
    <d v="2016-03-08T00:00:00"/>
    <n v="0.34062500000000001"/>
    <n v="0.22812499999999999"/>
    <n v="0.10875"/>
    <n v="6.3750000000000001E-2"/>
    <n v="9.6874999999999989E-2"/>
    <n v="0.11499999999999999"/>
    <n v="4.6875E-2"/>
    <n v="17263"/>
    <n v="1.0491803278688525"/>
    <n v="1.1243851018973998"/>
  </r>
  <r>
    <x v="1118"/>
    <n v="0.32"/>
    <n v="0.22"/>
    <n v="0.1"/>
    <n v="6.5000000000000002E-2"/>
    <n v="0.11"/>
    <n v="0.13"/>
    <n v="5.5E-2"/>
    <n v="2004"/>
    <s v="11.03.–14.03."/>
    <s v="INSA / YouGov"/>
    <d v="2016-03-01T00:00:00"/>
    <n v="0.34250000000000003"/>
    <n v="0.23333333333333331"/>
    <n v="0.105"/>
    <n v="5.8333333333333341E-2"/>
    <n v="9.8333333333333328E-2"/>
    <n v="0.10916666666666668"/>
    <n v="5.3333333333333337E-2"/>
    <n v="13228"/>
    <n v="1.0563380281690142"/>
    <n v="1.1257035647279552"/>
  </r>
  <r>
    <x v="1119"/>
    <n v="0.32500000000000001"/>
    <n v="0.23"/>
    <n v="0.11"/>
    <n v="6.5000000000000002E-2"/>
    <n v="0.1"/>
    <n v="0.115"/>
    <n v="5.5E-2"/>
    <n v="2011"/>
    <s v="04.03.–07.03."/>
    <s v="INSA / YouGov"/>
    <d v="2016-02-24T00:00:00"/>
    <n v="0.34875000000000006"/>
    <n v="0.23499999999999999"/>
    <n v="0.10375"/>
    <n v="5.8750000000000004E-2"/>
    <n v="9.6249999999999988E-2"/>
    <n v="0.10625"/>
    <n v="5.1249999999999997E-2"/>
    <n v="15403"/>
    <n v="1.0540184453227932"/>
    <n v="1.1235955056179776"/>
  </r>
  <r>
    <x v="849"/>
    <n v="0.32500000000000001"/>
    <n v="0.23"/>
    <n v="0.11"/>
    <n v="6.5000000000000002E-2"/>
    <n v="0.11"/>
    <n v="0.115"/>
    <n v="4.4999999999999998E-2"/>
    <n v="2007"/>
    <s v="26.02.–29.02."/>
    <s v="INSA / YouGov"/>
    <d v="2016-02-16T00:00:00"/>
    <n v="0.34722222222222227"/>
    <n v="0.2338888888888889"/>
    <n v="0.10388888888888888"/>
    <n v="5.8888888888888893E-2"/>
    <n v="9.6666666666666651E-2"/>
    <n v="0.10833333333333332"/>
    <n v="5.1111111111111107E-2"/>
    <n v="17452"/>
    <n v="1.053864168618267"/>
    <n v="1.1235955056179776"/>
  </r>
  <r>
    <x v="1120"/>
    <n v="0.32500000000000001"/>
    <n v="0.22500000000000001"/>
    <n v="0.105"/>
    <n v="6.5000000000000002E-2"/>
    <n v="0.1"/>
    <n v="0.125"/>
    <n v="5.5E-2"/>
    <n v="2001"/>
    <s v="19.02.–22.02."/>
    <s v="INSA / YouGov"/>
    <d v="2016-02-09T00:00:00"/>
    <n v="0.34000000000000008"/>
    <n v="0.23250000000000001"/>
    <n v="0.10312499999999999"/>
    <n v="5.8125000000000003E-2"/>
    <n v="9.7499999999999989E-2"/>
    <n v="0.11312499999999999"/>
    <n v="5.5625000000000001E-2"/>
    <n v="17090"/>
    <n v="1.0589013898080739"/>
    <n v="1.1283497884344145"/>
  </r>
  <r>
    <x v="1121"/>
    <n v="0.32500000000000001"/>
    <n v="0.22500000000000001"/>
    <n v="0.11"/>
    <n v="7.0000000000000007E-2"/>
    <n v="9.5000000000000001E-2"/>
    <n v="0.125"/>
    <n v="0.05"/>
    <n v="2014"/>
    <s v="12.02.–15.02."/>
    <s v="INSA / YouGov"/>
    <d v="2016-02-02T00:00:00"/>
    <n v="0.34571428571428575"/>
    <n v="0.23500000000000001"/>
    <n v="9.9999999999999992E-2"/>
    <n v="5.2857142857142859E-2"/>
    <n v="9.4285714285714278E-2"/>
    <n v="0.11499999999999999"/>
    <n v="5.7142857142857141E-2"/>
    <n v="14969"/>
    <n v="1.0606060606060606"/>
    <n v="1.1235955056179776"/>
  </r>
  <r>
    <x v="1122"/>
    <n v="0.32500000000000001"/>
    <n v="0.22"/>
    <n v="0.11"/>
    <n v="0.06"/>
    <n v="0.105"/>
    <n v="0.12"/>
    <n v="0.06"/>
    <n v="2054"/>
    <s v="05.02.–09.02."/>
    <s v="INSA / YouGov"/>
    <d v="2016-01-27T00:00:00"/>
    <n v="0.34500000000000003"/>
    <n v="0.23571428571428571"/>
    <n v="9.857142857142856E-2"/>
    <n v="5.1428571428571428E-2"/>
    <n v="9.7857142857142851E-2"/>
    <n v="0.11499999999999999"/>
    <n v="5.6428571428571425E-2"/>
    <n v="14515"/>
    <n v="1.0598031794095384"/>
    <n v="1.1208967173738991"/>
  </r>
  <r>
    <x v="1123"/>
    <n v="0.33"/>
    <n v="0.23"/>
    <n v="0.1"/>
    <n v="0.06"/>
    <n v="0.1"/>
    <n v="0.125"/>
    <n v="5.5E-2"/>
    <n v="2007"/>
    <s v="29.01.–01.02."/>
    <s v="INSA / YouGov"/>
    <d v="2016-01-19T00:00:00"/>
    <n v="0.34785714285714286"/>
    <n v="0.23857142857142857"/>
    <n v="9.571428571428571E-2"/>
    <n v="5.5E-2"/>
    <n v="9.4999999999999987E-2"/>
    <n v="0.11071428571428572"/>
    <n v="5.7142857142857141E-2"/>
    <n v="14004"/>
    <n v="1.0606060606060606"/>
    <n v="1.1263073209975865"/>
  </r>
  <r>
    <x v="1124"/>
    <n v="0.32500000000000001"/>
    <n v="0.23"/>
    <n v="0.1"/>
    <n v="0.06"/>
    <n v="0.09"/>
    <n v="0.13"/>
    <n v="6.5000000000000002E-2"/>
    <n v="2047"/>
    <s v="22.01.–25.01."/>
    <s v="INSA / YouGov"/>
    <d v="2016-01-12T00:00:00"/>
    <n v="0.3585714285714286"/>
    <n v="0.23642857142857143"/>
    <n v="9.7857142857142851E-2"/>
    <n v="5.2142857142857151E-2"/>
    <n v="9.1428571428571428E-2"/>
    <n v="0.105"/>
    <n v="5.8571428571428566E-2"/>
    <n v="14020"/>
    <n v="1.062215477996965"/>
    <n v="1.1244979919678715"/>
  </r>
  <r>
    <x v="1125"/>
    <n v="0.32500000000000001"/>
    <n v="0.22500000000000001"/>
    <n v="9.5000000000000001E-2"/>
    <n v="6.5000000000000002E-2"/>
    <n v="0.1"/>
    <n v="0.125"/>
    <n v="6.5000000000000002E-2"/>
    <n v="2051"/>
    <s v="15.01.–18.01."/>
    <s v="INSA / YouGov"/>
    <d v="2016-01-05T00:00:00"/>
    <n v="0.37062500000000004"/>
    <n v="0.23250000000000001"/>
    <n v="0.10062499999999999"/>
    <n v="4.9375000000000002E-2"/>
    <n v="9.375E-2"/>
    <n v="9.6250000000000002E-2"/>
    <n v="5.6875000000000002E-2"/>
    <n v="13583"/>
    <n v="1.1188811188811187"/>
    <n v="1.1843079200592153"/>
  </r>
  <r>
    <x v="1126"/>
    <n v="0.35"/>
    <n v="0.215"/>
    <n v="0.1"/>
    <n v="0.06"/>
    <n v="0.1"/>
    <n v="0.115"/>
    <n v="0.06"/>
    <n v="2039"/>
    <s v="08.01.–11.01."/>
    <s v="INSA / YouGov"/>
    <d v="2015-12-29T00:00:00"/>
    <n v="0.375"/>
    <n v="0.22833333333333336"/>
    <n v="0.10166666666666667"/>
    <n v="4.8333333333333339E-2"/>
    <n v="9.6666666666666679E-2"/>
    <n v="8.9999999999999983E-2"/>
    <n v="0.06"/>
    <n v="9509"/>
    <n v="1.1214953271028036"/>
    <n v="1.1857707509881423"/>
  </r>
  <r>
    <x v="1127"/>
    <n v="0.36"/>
    <n v="0.22500000000000001"/>
    <n v="0.1"/>
    <n v="0.05"/>
    <n v="0.1"/>
    <n v="9.5000000000000001E-2"/>
    <n v="7.0000000000000007E-2"/>
    <n v="2022"/>
    <s v="30.12.–04.01."/>
    <s v="INSA / YouGov"/>
    <d v="2015-12-22T00:00:00"/>
    <n v="0.38"/>
    <n v="0.23374999999999999"/>
    <n v="9.7500000000000003E-2"/>
    <n v="4.4999999999999998E-2"/>
    <n v="0.1"/>
    <n v="8.6249999999999993E-2"/>
    <n v="5.7500000000000002E-2"/>
    <n v="7859"/>
    <n v="1.1142061281337048"/>
    <n v="1.1730205278592376"/>
  </r>
  <r>
    <x v="1128"/>
    <n v="0.35499999999999998"/>
    <n v="0.23"/>
    <n v="9.5000000000000001E-2"/>
    <n v="0.06"/>
    <n v="0.11"/>
    <n v="9.5000000000000001E-2"/>
    <n v="5.5E-2"/>
    <n v="2066"/>
    <s v="18.12.–21.12."/>
    <s v="INSA / YouGov"/>
    <d v="2015-12-08T00:00:00"/>
    <n v="0.37055555555555553"/>
    <n v="0.24333333333333332"/>
    <n v="9.6111111111111092E-2"/>
    <n v="4.8333333333333332E-2"/>
    <n v="9.3333333333333324E-2"/>
    <n v="8.8333333333333319E-2"/>
    <n v="6.0000000000000005E-2"/>
    <n v="18736"/>
    <n v="1.1214953271028039"/>
    <n v="1.1857707509881423"/>
  </r>
  <r>
    <x v="1129"/>
    <n v="0.35"/>
    <n v="0.23499999999999999"/>
    <n v="0.09"/>
    <n v="5.5E-2"/>
    <n v="0.1"/>
    <n v="0.1"/>
    <n v="7.0000000000000007E-2"/>
    <n v="2030"/>
    <s v="11.12.–14.12."/>
    <s v="INSA / YouGov"/>
    <d v="2015-12-01T00:00:00"/>
    <n v="0.36857142857142866"/>
    <n v="0.24428571428571427"/>
    <n v="9.7857142857142851E-2"/>
    <n v="4.642857142857143E-2"/>
    <n v="9.3571428571428569E-2"/>
    <n v="8.5714285714285715E-2"/>
    <n v="6.357142857142857E-2"/>
    <n v="15225"/>
    <n v="1.1235955056179774"/>
    <n v="1.1854360711261642"/>
  </r>
  <r>
    <x v="1130"/>
    <n v="0.35"/>
    <n v="0.23499999999999999"/>
    <n v="9.5000000000000001E-2"/>
    <n v="0.06"/>
    <n v="9.5000000000000001E-2"/>
    <n v="0.1"/>
    <n v="6.5000000000000002E-2"/>
    <n v="2012"/>
    <s v="04.12.–07.12."/>
    <s v="INSA / YouGov"/>
    <d v="2015-11-25T00:00:00"/>
    <n v="0.37071428571428583"/>
    <n v="0.24285714285714283"/>
    <n v="9.9999999999999992E-2"/>
    <n v="4.7857142857142862E-2"/>
    <n v="9.285714285714286E-2"/>
    <n v="8.4999999999999992E-2"/>
    <n v="6.0714285714285714E-2"/>
    <n v="15242"/>
    <n v="1.1217948717948718"/>
    <n v="1.1854360711261642"/>
  </r>
  <r>
    <x v="1131"/>
    <n v="0.34499999999999997"/>
    <n v="0.23499999999999999"/>
    <n v="9.5000000000000001E-2"/>
    <n v="5.5E-2"/>
    <n v="9.5000000000000001E-2"/>
    <n v="0.105"/>
    <n v="7.0000000000000007E-2"/>
    <n v="2016"/>
    <s v="27.11.–30.11."/>
    <s v="INSA / YouGov"/>
    <d v="2015-11-17T00:00:00"/>
    <n v="0.36687499999999995"/>
    <n v="0.24687500000000001"/>
    <n v="9.6249999999999988E-2"/>
    <n v="5.1249999999999997E-2"/>
    <n v="9.3124999999999986E-2"/>
    <n v="8.3125000000000004E-2"/>
    <n v="6.25E-2"/>
    <n v="17021"/>
    <n v="1.0666666666666667"/>
    <n v="1.1283497884344147"/>
  </r>
  <r>
    <x v="1132"/>
    <n v="0.34499999999999997"/>
    <n v="0.23"/>
    <n v="0.09"/>
    <n v="0.06"/>
    <n v="0.105"/>
    <n v="0.1"/>
    <n v="7.0000000000000007E-2"/>
    <n v="2025"/>
    <s v="20.11.–23.11."/>
    <s v="INSA / YouGov"/>
    <d v="2015-11-10T00:00:00"/>
    <n v="0.36500000000000005"/>
    <n v="0.24812499999999998"/>
    <n v="9.6874999999999989E-2"/>
    <n v="5.1874999999999998E-2"/>
    <n v="9.1249999999999998E-2"/>
    <n v="8.3125000000000004E-2"/>
    <n v="6.3750000000000001E-2"/>
    <n v="17119"/>
    <n v="1.0680907877169561"/>
    <n v="1.1307420494699647"/>
  </r>
  <r>
    <x v="1133"/>
    <n v="0.35"/>
    <n v="0.23499999999999999"/>
    <n v="0.1"/>
    <n v="0.05"/>
    <n v="0.1"/>
    <n v="0.105"/>
    <n v="0.06"/>
    <n v="2057"/>
    <s v="13.11.–16.11."/>
    <s v="INSA / YouGov"/>
    <d v="2015-11-03T00:00:00"/>
    <n v="0.36142857142857138"/>
    <n v="0.24500000000000002"/>
    <n v="0.10285714285714286"/>
    <n v="4.9999999999999996E-2"/>
    <n v="9.2857142857142846E-2"/>
    <n v="8.4999999999999992E-2"/>
    <n v="6.2857142857142861E-2"/>
    <n v="15438"/>
    <n v="1.0670731707317074"/>
    <n v="1.1272141706924317"/>
  </r>
  <r>
    <x v="1134"/>
    <n v="0.34"/>
    <n v="0.24"/>
    <n v="0.1"/>
    <n v="0.06"/>
    <n v="0.11"/>
    <n v="0.1"/>
    <n v="0.05"/>
    <n v="2017"/>
    <s v="06.11.–09.11."/>
    <s v="INSA / YouGov"/>
    <d v="2015-10-27T00:00:00"/>
    <n v="0.356875"/>
    <n v="0.245"/>
    <n v="0.105"/>
    <n v="5.1249999999999997E-2"/>
    <n v="9.5624999999999988E-2"/>
    <n v="8.0624999999999988E-2"/>
    <n v="6.5625000000000003E-2"/>
    <n v="17205"/>
    <n v="1.0702341137123748"/>
    <n v="1.1323425336164192"/>
  </r>
  <r>
    <x v="1135"/>
    <n v="0.35499999999999998"/>
    <n v="0.245"/>
    <n v="0.1"/>
    <n v="5.5E-2"/>
    <n v="0.1"/>
    <n v="0.08"/>
    <n v="6.5000000000000002E-2"/>
    <n v="2173"/>
    <s v="30.10.–02.11."/>
    <s v="INSA / YouGov"/>
    <d v="2015-10-20T00:00:00"/>
    <n v="0.36562499999999998"/>
    <n v="0.2475"/>
    <n v="0.104375"/>
    <n v="5.0624999999999996E-2"/>
    <n v="9.5624999999999988E-2"/>
    <n v="7.4374999999999997E-2"/>
    <n v="6.1874999999999999E-2"/>
    <n v="15953"/>
    <n v="1.0659560293137909"/>
    <n v="1.126760563380282"/>
  </r>
  <r>
    <x v="1136"/>
    <n v="0.35"/>
    <n v="0.245"/>
    <n v="0.11"/>
    <n v="4.4999999999999998E-2"/>
    <n v="9.5000000000000001E-2"/>
    <n v="8.5000000000000006E-2"/>
    <n v="7.0000000000000007E-2"/>
    <n v="2196"/>
    <s v="23.10.–26.10."/>
    <s v="INSA / YouGov"/>
    <d v="2015-10-14T00:00:00"/>
    <n v="0.37124999999999997"/>
    <n v="0.25062499999999999"/>
    <n v="0.10124999999999999"/>
    <n v="4.8750000000000002E-2"/>
    <n v="9.4999999999999987E-2"/>
    <n v="7.3749999999999996E-2"/>
    <n v="5.9374999999999997E-2"/>
    <n v="15581"/>
    <n v="1.1212333566923618"/>
    <n v="1.1860637509266125"/>
  </r>
  <r>
    <x v="1137"/>
    <n v="0.37"/>
    <n v="0.25"/>
    <n v="9.5000000000000001E-2"/>
    <n v="0.05"/>
    <n v="9.5000000000000001E-2"/>
    <n v="7.4999999999999997E-2"/>
    <n v="6.5000000000000002E-2"/>
    <n v="2173"/>
    <s v="16.10.–19.10."/>
    <s v="INSA / YouGov"/>
    <d v="2015-10-06T00:00:00"/>
    <n v="0.38"/>
    <n v="0.24928571428571428"/>
    <n v="9.4285714285714278E-2"/>
    <n v="4.9999999999999996E-2"/>
    <n v="9.4999999999999987E-2"/>
    <n v="6.7142857142857143E-2"/>
    <n v="6.4285714285714293E-2"/>
    <n v="14920"/>
    <n v="1.0687022900763359"/>
    <n v="1.1290322580645162"/>
  </r>
  <r>
    <x v="1138"/>
    <n v="0.38"/>
    <n v="0.245"/>
    <n v="0.1"/>
    <n v="0.05"/>
    <n v="0.09"/>
    <n v="6.5000000000000002E-2"/>
    <n v="7.0000000000000007E-2"/>
    <n v="2190"/>
    <s v="09.10.–12.10."/>
    <s v="INSA / YouGov"/>
    <d v="2015-09-29T00:00:00"/>
    <n v="0.3914285714285714"/>
    <n v="0.24500000000000002"/>
    <n v="9.4999999999999987E-2"/>
    <n v="4.8571428571428564E-2"/>
    <n v="9.571428571428571E-2"/>
    <n v="5.9285714285714282E-2"/>
    <n v="6.5000000000000002E-2"/>
    <n v="15085"/>
    <n v="1.1281224818694602"/>
    <n v="1.1935208866155158"/>
  </r>
  <r>
    <x v="1139"/>
    <n v="0.39"/>
    <n v="0.24"/>
    <n v="9.5000000000000001E-2"/>
    <n v="0.05"/>
    <n v="0.1"/>
    <n v="0.06"/>
    <n v="6.5000000000000002E-2"/>
    <n v="2183"/>
    <s v="02.10.–05.10."/>
    <s v="INSA / YouGov"/>
    <d v="2015-09-23T00:00:00"/>
    <n v="0.39642857142857146"/>
    <n v="0.24214285714285713"/>
    <n v="9.857142857142856E-2"/>
    <n v="4.5714285714285707E-2"/>
    <n v="9.9285714285714283E-2"/>
    <n v="5.4285714285714284E-2"/>
    <n v="6.357142857142857E-2"/>
    <n v="15177"/>
    <n v="1.1226944667201284"/>
    <n v="1.1834319526627219"/>
  </r>
  <r>
    <x v="1140"/>
    <n v="0.38500000000000001"/>
    <n v="0.23499999999999999"/>
    <n v="0.105"/>
    <n v="0.04"/>
    <n v="0.105"/>
    <n v="0.06"/>
    <n v="7.0000000000000007E-2"/>
    <n v="2201"/>
    <s v="25.09.–28.09."/>
    <s v="INSA / YouGov"/>
    <d v="2015-09-15T00:00:00"/>
    <n v="0.40142857142857141"/>
    <n v="0.24357142857142858"/>
    <n v="9.9285714285714283E-2"/>
    <n v="4.5714285714285714E-2"/>
    <n v="9.7142857142857128E-2"/>
    <n v="4.9285714285714287E-2"/>
    <n v="6.3571428571428584E-2"/>
    <n v="14628"/>
    <n v="1.1884550084889645"/>
    <n v="1.2567324955116697"/>
  </r>
  <r>
    <x v="1141"/>
    <n v="0.39500000000000002"/>
    <n v="0.245"/>
    <n v="9.5000000000000001E-2"/>
    <n v="0.04"/>
    <n v="0.1"/>
    <n v="0.06"/>
    <n v="6.5000000000000002E-2"/>
    <n v="2187"/>
    <s v="18.09.–21.09."/>
    <s v="INSA / YouGov"/>
    <d v="2015-09-08T00:00:00"/>
    <n v="0.40888888888888886"/>
    <n v="0.24444444444444446"/>
    <n v="0.10166666666666666"/>
    <n v="4.3333333333333328E-2"/>
    <n v="9.4999999999999987E-2"/>
    <n v="4.5555555555555557E-2"/>
    <n v="6.1111111111111116E-2"/>
    <n v="18149"/>
    <n v="1.1764705882352942"/>
    <n v="1.2396694214876034"/>
  </r>
  <r>
    <x v="1142"/>
    <n v="0.4"/>
    <n v="0.24"/>
    <n v="0.1"/>
    <n v="0.04"/>
    <n v="9.5000000000000001E-2"/>
    <n v="5.5E-2"/>
    <n v="7.0000000000000007E-2"/>
    <n v="2172"/>
    <s v="11.09.–14.09."/>
    <s v="INSA / YouGov"/>
    <d v="2015-09-01T00:00:00"/>
    <n v="0.41062499999999996"/>
    <n v="0.24249999999999999"/>
    <n v="0.108125"/>
    <n v="4.1249999999999995E-2"/>
    <n v="9.6249999999999988E-2"/>
    <n v="4.1875000000000002E-2"/>
    <n v="5.9374999999999997E-2"/>
    <n v="16984"/>
    <n v="1.1661807580174928"/>
    <n v="1.2251148545176112"/>
  </r>
  <r>
    <x v="1143"/>
    <n v="0.41499999999999998"/>
    <n v="0.24"/>
    <n v="0.105"/>
    <n v="0.04"/>
    <n v="9.5000000000000001E-2"/>
    <n v="0.05"/>
    <n v="5.5E-2"/>
    <n v="2151"/>
    <s v="04.09.–07.09."/>
    <s v="INSA / YouGov"/>
    <d v="2015-08-26T00:00:00"/>
    <n v="0.41249999999999998"/>
    <n v="0.23749999999999999"/>
    <n v="0.10625"/>
    <n v="4.1249999999999995E-2"/>
    <n v="9.812499999999999E-2"/>
    <n v="3.9999999999999994E-2"/>
    <n v="6.4375000000000002E-2"/>
    <n v="18105"/>
    <n v="1.1704462326261889"/>
    <n v="1.2298232129131439"/>
  </r>
  <r>
    <x v="1144"/>
    <n v="0.41499999999999998"/>
    <n v="0.23499999999999999"/>
    <n v="0.1"/>
    <n v="0.04"/>
    <n v="9.5000000000000001E-2"/>
    <n v="4.4999999999999998E-2"/>
    <n v="7.0000000000000007E-2"/>
    <n v="2169"/>
    <s v="28.08.–31.08."/>
    <s v="INSA / YouGov"/>
    <d v="2015-08-18T00:00:00"/>
    <n v="0.41714285714285715"/>
    <n v="0.23857142857142857"/>
    <n v="9.9999999999999992E-2"/>
    <n v="4.2142857142857142E-2"/>
    <n v="9.857142857142856E-2"/>
    <n v="3.785714285714286E-2"/>
    <n v="6.5714285714285711E-2"/>
    <n v="15360"/>
    <n v="1.1705685618729098"/>
    <n v="1.2313104661389622"/>
  </r>
  <r>
    <x v="589"/>
    <n v="0.42"/>
    <n v="0.23499999999999999"/>
    <n v="0.105"/>
    <n v="0.04"/>
    <n v="9.5000000000000001E-2"/>
    <n v="3.5000000000000003E-2"/>
    <n v="7.0000000000000007E-2"/>
    <n v="2169"/>
    <s v="21.08.–24.08."/>
    <s v="INSA / YouGov"/>
    <d v="2015-08-13T00:00:00"/>
    <n v="0.419375"/>
    <n v="0.24"/>
    <n v="0.10375"/>
    <n v="4.2499999999999996E-2"/>
    <n v="9.6874999999999989E-2"/>
    <n v="3.6249999999999998E-2"/>
    <n v="6.1250000000000006E-2"/>
    <n v="16527"/>
    <n v="1.1627906976744184"/>
    <n v="1.2232415902140672"/>
  </r>
  <r>
    <x v="1145"/>
    <n v="0.41"/>
    <n v="0.245"/>
    <n v="0.11"/>
    <n v="4.4999999999999998E-2"/>
    <n v="0.09"/>
    <n v="0.04"/>
    <n v="0.06"/>
    <n v="2178"/>
    <s v="14.08.–17.08."/>
    <s v="INSA / YouGov"/>
    <d v="2015-08-04T00:00:00"/>
    <n v="0.42214285714285715"/>
    <n v="0.23785714285714285"/>
    <n v="0.105"/>
    <n v="4.4285714285714282E-2"/>
    <n v="9.2857142857142846E-2"/>
    <n v="3.5714285714285712E-2"/>
    <n v="6.2142857142857146E-2"/>
    <n v="14667"/>
    <n v="1.1656952539550374"/>
    <n v="1.2291483757682178"/>
  </r>
  <r>
    <x v="1146"/>
    <n v="0.42499999999999999"/>
    <n v="0.23"/>
    <n v="0.105"/>
    <n v="4.4999999999999998E-2"/>
    <n v="0.09"/>
    <n v="0.04"/>
    <n v="6.5000000000000002E-2"/>
    <n v="2161"/>
    <s v="07.08.–10.08."/>
    <s v="INSA / YouGov"/>
    <d v="2015-07-29T00:00:00"/>
    <n v="0.42357142857142854"/>
    <n v="0.23785714285714285"/>
    <n v="0.10214285714285713"/>
    <n v="4.3571428571428573E-2"/>
    <n v="9.3571428571428555E-2"/>
    <n v="3.4285714285714287E-2"/>
    <n v="6.5000000000000002E-2"/>
    <n v="14551"/>
    <n v="1.166666666666667"/>
    <n v="1.229148375768218"/>
  </r>
  <r>
    <x v="1147"/>
    <n v="0.43"/>
    <n v="0.245"/>
    <n v="0.1"/>
    <n v="0.04"/>
    <n v="9.5000000000000001E-2"/>
    <n v="0.03"/>
    <n v="0.06"/>
    <n v="2166"/>
    <s v="31.07.–03.08."/>
    <s v="INSA / YouGov"/>
    <d v="2015-07-21T00:00:00"/>
    <n v="0.42214285714285715"/>
    <n v="0.24142857142857141"/>
    <n v="0.10071428571428571"/>
    <n v="4.2857142857142851E-2"/>
    <n v="9.571428571428571E-2"/>
    <n v="3.2857142857142856E-2"/>
    <n v="6.4285714285714293E-2"/>
    <n v="14170"/>
    <n v="1.1627906976744184"/>
    <n v="1.2237762237762235"/>
  </r>
  <r>
    <x v="1148"/>
    <n v="0.41499999999999998"/>
    <n v="0.255"/>
    <n v="9.5000000000000001E-2"/>
    <n v="0.04"/>
    <n v="9.5000000000000001E-2"/>
    <n v="0.03"/>
    <n v="7.0000000000000007E-2"/>
    <n v="2167"/>
    <s v="24.07.–27.07."/>
    <s v="INSA / YouGov"/>
    <d v="2015-07-15T00:00:00"/>
    <n v="0.41714285714285715"/>
    <n v="0.24714285714285714"/>
    <n v="0.10142857142857142"/>
    <n v="4.6428571428571423E-2"/>
    <n v="9.4999999999999987E-2"/>
    <n v="3.5714285714285712E-2"/>
    <n v="5.5E-2"/>
    <n v="12497"/>
    <n v="1.1618257261410789"/>
    <n v="1.2280701754385965"/>
  </r>
  <r>
    <x v="1149"/>
    <n v="0.42"/>
    <n v="0.25"/>
    <n v="9.5000000000000001E-2"/>
    <n v="0.04"/>
    <n v="9.5000000000000001E-2"/>
    <n v="0.03"/>
    <n v="5.5E-2"/>
    <n v="2187"/>
    <s v="17.07.–20.07."/>
    <s v="INSA / YouGov"/>
    <d v="2015-07-07T00:00:00"/>
    <n v="0.41944444444444445"/>
    <n v="0.24555555555555555"/>
    <n v="0.10333333333333333"/>
    <n v="4.49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ov"/>
    <d v="2015-06-30T00:00:00"/>
    <n v="0.41312500000000002"/>
    <n v="0.24374999999999997"/>
    <n v="0.10249999999999999"/>
    <n v="4.4999999999999991E-2"/>
    <n v="9.7499999999999989E-2"/>
    <n v="4.1250000000000002E-2"/>
    <n v="5.3124999999999999E-2"/>
    <n v="17151"/>
    <n v="1.1670313639679066"/>
    <n v="1.2317167051578137"/>
  </r>
  <r>
    <x v="1151"/>
    <n v="0.43"/>
    <n v="0.24"/>
    <n v="0.1"/>
    <n v="0.04"/>
    <n v="0.09"/>
    <n v="0.04"/>
    <n v="0.05"/>
    <n v="2189"/>
    <s v="03.07.–06.07."/>
    <s v="INSA / YouGov"/>
    <d v="2015-06-24T00:00:00"/>
    <n v="0.40928571428571431"/>
    <n v="0.23928571428571427"/>
    <n v="0.10214285714285713"/>
    <n v="4.5714285714285707E-2"/>
    <n v="9.7857142857142851E-2"/>
    <n v="4.4999999999999998E-2"/>
    <n v="5.6428571428571425E-2"/>
    <n v="15876"/>
    <n v="1.1784511784511784"/>
    <n v="1.2455516014234875"/>
  </r>
  <r>
    <x v="1152"/>
    <n v="0.39500000000000002"/>
    <n v="0.245"/>
    <n v="9.5000000000000001E-2"/>
    <n v="0.05"/>
    <n v="9.5000000000000001E-2"/>
    <n v="4.4999999999999998E-2"/>
    <n v="5.5E-2"/>
    <n v="2187"/>
    <s v="26.06.–29.06."/>
    <s v="INSA / YouGov"/>
    <d v="2015-06-17T00:00:00"/>
    <n v="0.40499999999999997"/>
    <n v="0.24437500000000001"/>
    <n v="0.10062499999999999"/>
    <n v="4.7499999999999994E-2"/>
    <n v="9.4374999999999987E-2"/>
    <n v="4.6249999999999999E-2"/>
    <n v="5.9374999999999997E-2"/>
    <n v="17232"/>
    <n v="1.1843079200592155"/>
    <n v="1.2549019607843137"/>
  </r>
  <r>
    <x v="1153"/>
    <n v="0.4"/>
    <n v="0.25"/>
    <n v="0.1"/>
    <n v="0.04"/>
    <n v="9.5000000000000001E-2"/>
    <n v="4.4999999999999998E-2"/>
    <n v="7.0000000000000007E-2"/>
    <n v="2179"/>
    <s v="19.06.–22.06."/>
    <s v="INSA / YouGov"/>
    <d v="2015-06-10T00:00:00"/>
    <n v="0.40499999999999997"/>
    <n v="0.24555555555555555"/>
    <n v="0.10055555555555555"/>
    <n v="4.9444444444444437E-2"/>
    <n v="9.3888888888888869E-2"/>
    <n v="4.6666666666666662E-2"/>
    <n v="5.8888888888888893E-2"/>
    <n v="18945"/>
    <n v="1.1834319526627219"/>
    <n v="1.2569832402234637"/>
  </r>
  <r>
    <x v="1154"/>
    <n v="0.41"/>
    <n v="0.24"/>
    <n v="9.5000000000000001E-2"/>
    <n v="4.4999999999999998E-2"/>
    <n v="0.105"/>
    <n v="4.4999999999999998E-2"/>
    <n v="0.06"/>
    <n v="2177"/>
    <s v="12.06.–15.06."/>
    <s v="INSA / YouGov"/>
    <d v="2015-06-02T00:00:00"/>
    <n v="0.40285714285714286"/>
    <n v="0.24285714285714285"/>
    <n v="9.9285714285714283E-2"/>
    <n v="5.3571428571428568E-2"/>
    <n v="9.6428571428571419E-2"/>
    <n v="4.7857142857142855E-2"/>
    <n v="5.7142857142857141E-2"/>
    <n v="14619"/>
    <n v="1.1173184357541899"/>
    <n v="1.1884550084889645"/>
  </r>
  <r>
    <x v="599"/>
    <n v="0.4"/>
    <n v="0.24"/>
    <n v="0.1"/>
    <n v="0.05"/>
    <n v="0.1"/>
    <n v="0.05"/>
    <n v="0.06"/>
    <n v="2189"/>
    <s v="05.06.–08.06."/>
    <s v="INSA / YouGov"/>
    <d v="2015-05-28T00:00:00"/>
    <n v="0.40285714285714286"/>
    <n v="0.24428571428571427"/>
    <n v="9.9999999999999992E-2"/>
    <n v="5.5714285714285709E-2"/>
    <n v="9.3571428571428555E-2"/>
    <n v="4.8571428571428564E-2"/>
    <n v="5.5E-2"/>
    <n v="14149"/>
    <n v="1.1155378486055778"/>
    <n v="1.1894647408666101"/>
  </r>
  <r>
    <x v="1155"/>
    <n v="0.41"/>
    <n v="0.25"/>
    <n v="0.1"/>
    <n v="0.05"/>
    <n v="8.5000000000000006E-2"/>
    <n v="0.05"/>
    <n v="5.5E-2"/>
    <n v="2168"/>
    <s v="29.05.–01.06."/>
    <s v="INSA / YouGov"/>
    <d v="2015-05-19T00:00:00"/>
    <n v="0.4044444444444445"/>
    <n v="0.24555555555555555"/>
    <n v="9.8888888888888873E-2"/>
    <n v="5.3888888888888889E-2"/>
    <n v="9.0555555555555542E-2"/>
    <n v="0.05"/>
    <n v="5.6666666666666671E-2"/>
    <n v="17591"/>
    <n v="1.0600706713780919"/>
    <n v="1.1242973141786383"/>
  </r>
  <r>
    <x v="601"/>
    <n v="0.41"/>
    <n v="0.245"/>
    <n v="9.5000000000000001E-2"/>
    <n v="0.05"/>
    <n v="9.5000000000000001E-2"/>
    <n v="5.5E-2"/>
    <n v="0.05"/>
    <n v="2163"/>
    <s v="22.05.–25.05."/>
    <s v="INSA / YouGov"/>
    <d v="2015-05-14T00:00:00"/>
    <n v="0.40375000000000005"/>
    <n v="0.24500000000000002"/>
    <n v="9.8749999999999991E-2"/>
    <n v="5.1874999999999998E-2"/>
    <n v="9.1249999999999984E-2"/>
    <n v="0.05"/>
    <n v="5.9374999999999997E-2"/>
    <n v="15548"/>
    <n v="1.0631229235880397"/>
    <n v="1.1251758087201125"/>
  </r>
  <r>
    <x v="1156"/>
    <n v="0.40500000000000003"/>
    <n v="0.24"/>
    <n v="0.1"/>
    <n v="4.4999999999999998E-2"/>
    <n v="9.5000000000000001E-2"/>
    <n v="5.5E-2"/>
    <n v="0.06"/>
    <n v="2175"/>
    <s v="15.05.–18.05."/>
    <s v="INSA / YouGov"/>
    <d v="2015-05-06T00:00:00"/>
    <n v="0.40714285714285708"/>
    <n v="0.24357142857142858"/>
    <n v="0.10142857142857142"/>
    <n v="3.785714285714286E-2"/>
    <n v="9.2857142857142846E-2"/>
    <n v="5.3571428571428568E-2"/>
    <n v="6.357142857142857E-2"/>
    <n v="14122"/>
    <n v="1.1128775834658187"/>
    <n v="1.1618257261410787"/>
  </r>
  <r>
    <x v="1157"/>
    <n v="0.41499999999999998"/>
    <n v="0.245"/>
    <n v="0.09"/>
    <n v="0.03"/>
    <n v="9.5000000000000001E-2"/>
    <n v="0.06"/>
    <n v="6.5000000000000002E-2"/>
    <n v="2149"/>
    <s v="08.05.–11.05."/>
    <s v="INSA / YouGov"/>
    <d v="2015-04-30T00:00:00"/>
    <n v="0.40928571428571431"/>
    <n v="0.24499999999999997"/>
    <n v="0.10071428571428571"/>
    <n v="3.4285714285714287E-2"/>
    <n v="9.2857142857142846E-2"/>
    <n v="5.5714285714285716E-2"/>
    <n v="5.9285714285714282E-2"/>
    <n v="15785"/>
    <n v="1.1067193675889329"/>
    <n v="1.1503697617091206"/>
  </r>
  <r>
    <x v="1158"/>
    <n v="0.41"/>
    <n v="0.25"/>
    <n v="9.5000000000000001E-2"/>
    <n v="0.03"/>
    <n v="9.5000000000000001E-2"/>
    <n v="0.06"/>
    <n v="0.04"/>
    <n v="2148"/>
    <s v="01.05.–04.05."/>
    <s v="INSA / YouGov"/>
    <d v="2015-04-21T00:00:00"/>
    <n v="0.41187499999999999"/>
    <n v="0.24562499999999998"/>
    <n v="0.10187499999999999"/>
    <n v="3.5625000000000004E-2"/>
    <n v="8.6249999999999993E-2"/>
    <n v="5.8125000000000003E-2"/>
    <n v="5.6249999999999994E-2"/>
    <n v="19342"/>
    <n v="1.1065006915629325"/>
    <n v="1.1519078473722104"/>
  </r>
  <r>
    <x v="1159"/>
    <n v="0.40500000000000003"/>
    <n v="0.25"/>
    <n v="0.11"/>
    <n v="0.03"/>
    <n v="8.5000000000000006E-2"/>
    <n v="0.06"/>
    <n v="4.4999999999999998E-2"/>
    <n v="2169"/>
    <s v="24.04.–27.04."/>
    <s v="INSA / YouGov"/>
    <d v="2015-04-14T00:00:00"/>
    <n v="0.41111111111111115"/>
    <n v="0.24611111111111109"/>
    <n v="0.10166666666666666"/>
    <n v="3.9444444444444456E-2"/>
    <n v="8.5000000000000006E-2"/>
    <n v="6.0000000000000005E-2"/>
    <n v="5.5E-2"/>
    <n v="18978"/>
    <n v="1.1063306699446833"/>
    <n v="1.1568123393316194"/>
  </r>
  <r>
    <x v="1160"/>
    <n v="0.41"/>
    <n v="0.245"/>
    <n v="0.1"/>
    <n v="3.5000000000000003E-2"/>
    <n v="0.09"/>
    <n v="6.5000000000000002E-2"/>
    <n v="5.5E-2"/>
    <n v="2174"/>
    <s v="17.04.–20.04."/>
    <s v="INSA / YouGov"/>
    <d v="2015-04-08T00:00:00"/>
    <n v="0.41312500000000002"/>
    <n v="0.24437499999999998"/>
    <n v="9.812499999999999E-2"/>
    <n v="3.9375000000000007E-2"/>
    <n v="8.8749999999999996E-2"/>
    <n v="5.9374999999999997E-2"/>
    <n v="5.6875000000000002E-2"/>
    <n v="15674"/>
    <n v="1.1065006915629323"/>
    <n v="1.1569052783803329"/>
  </r>
  <r>
    <x v="1161"/>
    <n v="0.41"/>
    <n v="0.23499999999999999"/>
    <n v="0.1"/>
    <n v="0.03"/>
    <n v="9.5000000000000001E-2"/>
    <n v="6.5000000000000002E-2"/>
    <n v="6.5000000000000002E-2"/>
    <n v="2161"/>
    <s v="10.04.–13.04."/>
    <s v="INSA / YouGov"/>
    <d v="2015-04-01T00:00:00"/>
    <n v="0.41499999999999998"/>
    <n v="0.24249999999999997"/>
    <n v="9.6666666666666665E-2"/>
    <n v="3.6666666666666667E-2"/>
    <n v="9.0833333333333321E-2"/>
    <n v="5.8333333333333341E-2"/>
    <n v="0.06"/>
    <n v="11540"/>
    <n v="1.1070110701107012"/>
    <n v="1.1538461538461537"/>
  </r>
  <r>
    <x v="1162"/>
    <n v="0.42"/>
    <n v="0.24"/>
    <n v="0.09"/>
    <n v="0.03"/>
    <n v="0.09"/>
    <n v="6.5000000000000002E-2"/>
    <n v="6.5000000000000002E-2"/>
    <n v="2174"/>
    <s v="03.04.–07.04."/>
    <s v="INSA / YouGov"/>
    <d v="2015-03-27T00:00:00"/>
    <n v="0.42"/>
    <n v="0.24071428571428571"/>
    <n v="9.571428571428571E-2"/>
    <n v="3.8571428571428576E-2"/>
    <n v="8.8571428571428551E-2"/>
    <n v="5.9285714285714282E-2"/>
    <n v="5.7142857142857141E-2"/>
    <n v="14312"/>
    <n v="1.1058451816745656"/>
    <n v="1.1551155115511551"/>
  </r>
  <r>
    <x v="609"/>
    <n v="0.43"/>
    <n v="0.23499999999999999"/>
    <n v="0.1"/>
    <n v="0.03"/>
    <n v="0.09"/>
    <n v="0.06"/>
    <n v="5.5E-2"/>
    <n v="1978"/>
    <s v="27.03.–30.03."/>
    <s v="INSA / YouGov"/>
    <d v="2015-03-18T00:00:00"/>
    <n v="0.41562500000000002"/>
    <n v="0.24187499999999998"/>
    <n v="9.6249999999999988E-2"/>
    <n v="4.3750000000000004E-2"/>
    <n v="8.6249999999999993E-2"/>
    <n v="5.9374999999999997E-2"/>
    <n v="5.6875000000000002E-2"/>
    <n v="15856"/>
    <n v="1.1118832522585131"/>
    <n v="1.1687363038714391"/>
  </r>
  <r>
    <x v="1163"/>
    <n v="0.41"/>
    <n v="0.24"/>
    <n v="9.5000000000000001E-2"/>
    <n v="0.04"/>
    <n v="0.09"/>
    <n v="6.5000000000000002E-2"/>
    <n v="0.06"/>
    <n v="2012"/>
    <s v="20.03.–23.03."/>
    <s v="INSA / YouGov"/>
    <d v="2015-03-11T00:00:00"/>
    <n v="0.41055555555555556"/>
    <n v="0.24111111111111111"/>
    <n v="9.7777777777777769E-2"/>
    <n v="4.1666666666666664E-2"/>
    <n v="8.9999999999999983E-2"/>
    <n v="6.3888888888888884E-2"/>
    <n v="5.5E-2"/>
    <n v="16442"/>
    <n v="1.1070110701107012"/>
    <n v="1.1605415860735011"/>
  </r>
  <r>
    <x v="1164"/>
    <n v="0.41"/>
    <n v="0.22500000000000001"/>
    <n v="9.5000000000000001E-2"/>
    <n v="3.5000000000000003E-2"/>
    <n v="0.1"/>
    <n v="7.4999999999999997E-2"/>
    <n v="0.06"/>
    <n v="1998"/>
    <s v="13.03.–16.03."/>
    <s v="INSA / YouGov"/>
    <d v="2015-03-04T00:00:00"/>
    <n v="0.40875000000000006"/>
    <n v="0.24125000000000002"/>
    <n v="9.8749999999999991E-2"/>
    <n v="4.0625000000000008E-2"/>
    <n v="9.1249999999999984E-2"/>
    <n v="6.6250000000000003E-2"/>
    <n v="5.3124999999999999E-2"/>
    <n v="15750"/>
    <n v="1.1034482758620687"/>
    <n v="1.1552346570397112"/>
  </r>
  <r>
    <x v="612"/>
    <n v="0.41"/>
    <n v="0.245"/>
    <n v="9.5000000000000001E-2"/>
    <n v="0.03"/>
    <n v="0.09"/>
    <n v="7.4999999999999997E-2"/>
    <n v="5.5E-2"/>
    <n v="1997"/>
    <s v="06.03.–09.03."/>
    <s v="INSA / YouGov"/>
    <d v="2015-02-26T00:00:00"/>
    <n v="0.40857142857142864"/>
    <n v="0.24500000000000002"/>
    <n v="9.4285714285714278E-2"/>
    <n v="0.04"/>
    <n v="8.9999999999999983E-2"/>
    <n v="6.7142857142857143E-2"/>
    <n v="5.4999999999999993E-2"/>
    <n v="15153"/>
    <n v="1.1049723756906076"/>
    <n v="1.1560693641618496"/>
  </r>
  <r>
    <x v="1165"/>
    <n v="0.41"/>
    <n v="0.24"/>
    <n v="9.5000000000000001E-2"/>
    <n v="0.03"/>
    <n v="0.09"/>
    <n v="7.4999999999999997E-2"/>
    <n v="0.06"/>
    <n v="2019"/>
    <s v="27.02.–02.03."/>
    <s v="INSA / YouGov"/>
    <d v="2015-02-17T00:00:00"/>
    <n v="0.41500000000000004"/>
    <n v="0.24499999999999997"/>
    <n v="9.4374999999999987E-2"/>
    <n v="4.0000000000000008E-2"/>
    <n v="8.7499999999999994E-2"/>
    <n v="6.3750000000000001E-2"/>
    <n v="5.4375E-2"/>
    <n v="17069"/>
    <n v="1.1042097998619738"/>
    <n v="1.1552346570397112"/>
  </r>
  <r>
    <x v="1166"/>
    <n v="0.41"/>
    <n v="0.245"/>
    <n v="9.5000000000000001E-2"/>
    <n v="0.03"/>
    <n v="8.5000000000000006E-2"/>
    <n v="7.4999999999999997E-2"/>
    <n v="0.06"/>
    <n v="1992"/>
    <s v="20.02.–23.02."/>
    <s v="INSA / YouGov"/>
    <d v="2015-02-11T00:00:00"/>
    <n v="0.41625000000000001"/>
    <n v="0.24374999999999999"/>
    <n v="9.7499999999999989E-2"/>
    <n v="4.0000000000000008E-2"/>
    <n v="8.7499999999999994E-2"/>
    <n v="6.3125000000000001E-2"/>
    <n v="5.1874999999999998E-2"/>
    <n v="15715"/>
    <n v="1.1011699931176875"/>
    <n v="1.1519078473722102"/>
  </r>
  <r>
    <x v="615"/>
    <n v="0.42"/>
    <n v="0.24"/>
    <n v="0.1"/>
    <n v="0.03"/>
    <n v="8.5000000000000006E-2"/>
    <n v="7.0000000000000007E-2"/>
    <n v="5.5E-2"/>
    <n v="2011"/>
    <s v="13.02.–17.02."/>
    <s v="INSA / YouGov"/>
    <d v="2015-02-05T00:00:00"/>
    <n v="0.41437500000000005"/>
    <n v="0.24374999999999999"/>
    <n v="0.10062499999999999"/>
    <n v="3.6250000000000004E-2"/>
    <n v="8.8749999999999996E-2"/>
    <n v="6.1875000000000006E-2"/>
    <n v="5.4375E-2"/>
    <n v="15353"/>
    <n v="1.099656357388316"/>
    <n v="1.1453113815318539"/>
  </r>
  <r>
    <x v="1167"/>
    <n v="0.40500000000000003"/>
    <n v="0.25"/>
    <n v="0.105"/>
    <n v="0.03"/>
    <n v="8.5000000000000006E-2"/>
    <n v="7.4999999999999997E-2"/>
    <n v="0.05"/>
    <n v="2005"/>
    <s v="06.02.–09.02."/>
    <s v="INSA / YouGov"/>
    <d v="2015-01-28T00:00:00"/>
    <n v="0.41000000000000003"/>
    <n v="0.24625"/>
    <n v="0.10124999999999999"/>
    <n v="3.1875000000000001E-2"/>
    <n v="9.2499999999999985E-2"/>
    <n v="6.0624999999999998E-2"/>
    <n v="5.7499999999999996E-2"/>
    <n v="15249"/>
    <n v="1.0981468771448182"/>
    <n v="1.1379800853485063"/>
  </r>
  <r>
    <x v="1168"/>
    <n v="0.41"/>
    <n v="0.25"/>
    <n v="0.1"/>
    <n v="2.5000000000000001E-2"/>
    <n v="0.09"/>
    <n v="7.0000000000000007E-2"/>
    <n v="5.5E-2"/>
    <n v="2013"/>
    <s v="30.01.–02.02."/>
    <s v="INSA / YouGov"/>
    <d v="2015-01-20T00:00:00"/>
    <n v="0.41437499999999999"/>
    <n v="0.24"/>
    <n v="0.10062499999999999"/>
    <n v="3.2500000000000001E-2"/>
    <n v="9.1249999999999984E-2"/>
    <n v="6.3750000000000001E-2"/>
    <n v="5.5625000000000001E-2"/>
    <n v="15748"/>
    <n v="1.0989010989010992"/>
    <n v="1.1396011396011398"/>
  </r>
  <r>
    <x v="1169"/>
    <n v="0.42"/>
    <n v="0.24"/>
    <n v="0.1"/>
    <n v="0.03"/>
    <n v="8.5000000000000006E-2"/>
    <n v="7.0000000000000007E-2"/>
    <n v="5.5E-2"/>
    <n v="2005"/>
    <s v="23.01.–26.01."/>
    <s v="INSA / YouGov"/>
    <d v="2015-01-13T00:00:00"/>
    <n v="0.41875000000000001"/>
    <n v="0.23499999999999999"/>
    <n v="9.8749999999999991E-2"/>
    <n v="3.5000000000000003E-2"/>
    <n v="9.0624999999999997E-2"/>
    <n v="6.5625000000000003E-2"/>
    <n v="5.2500000000000005E-2"/>
    <n v="17198"/>
    <n v="1.1004126547455295"/>
    <n v="1.144492131616595"/>
  </r>
  <r>
    <x v="1170"/>
    <n v="0.42"/>
    <n v="0.23"/>
    <n v="0.1"/>
    <n v="3.5000000000000003E-2"/>
    <n v="0.09"/>
    <n v="7.0000000000000007E-2"/>
    <n v="0.04"/>
    <n v="2019"/>
    <s v="16.01.–19.01."/>
    <s v="INSA / YouGov"/>
    <d v="2015-01-07T00:00:00"/>
    <n v="0.42000000000000004"/>
    <n v="0.23624999999999999"/>
    <n v="9.8749999999999991E-2"/>
    <n v="3.3750000000000002E-2"/>
    <n v="0.09"/>
    <n v="6.4375000000000002E-2"/>
    <n v="5.3125000000000006E-2"/>
    <n v="16213"/>
    <n v="1.0996563573883162"/>
    <n v="1.1420413990007139"/>
  </r>
  <r>
    <x v="1171"/>
    <n v="0.43"/>
    <n v="0.23"/>
    <n v="0.1"/>
    <n v="2.5000000000000001E-2"/>
    <n v="0.09"/>
    <n v="7.4999999999999997E-2"/>
    <n v="3.5000000000000003E-2"/>
    <n v="2058"/>
    <s v="09.01.–12.01."/>
    <s v="INSA / YouGov"/>
    <d v="2015-01-02T00:00:00"/>
    <n v="0.42249999999999993"/>
    <n v="0.23499999999999999"/>
    <n v="9.8333333333333328E-2"/>
    <n v="2.9166666666666664E-2"/>
    <n v="9.2500000000000013E-2"/>
    <n v="6.5000000000000002E-2"/>
    <n v="5.5E-2"/>
    <n v="11970"/>
    <n v="1.0948905109489051"/>
    <n v="1.1310084825636193"/>
  </r>
  <r>
    <x v="1172"/>
    <n v="0.42499999999999999"/>
    <n v="0.24"/>
    <n v="0.09"/>
    <n v="0.02"/>
    <n v="9.5000000000000001E-2"/>
    <n v="7.4999999999999997E-2"/>
    <n v="5.5E-2"/>
    <n v="2036"/>
    <s v="02.01.–05.01."/>
    <s v="INSA / YouGov"/>
    <d v="2014-12-24T00:00:00"/>
    <n v="0.42249999999999999"/>
    <n v="0.23499999999999999"/>
    <n v="9.5000000000000001E-2"/>
    <n v="0.02"/>
    <n v="0.10250000000000001"/>
    <n v="6.25E-2"/>
    <n v="6.25E-2"/>
    <n v="4540"/>
    <n v="1.0899182561307903"/>
    <n v="1.1142061281337048"/>
  </r>
  <r>
    <x v="622"/>
    <n v="0.41499999999999998"/>
    <n v="0.245"/>
    <n v="9.5000000000000001E-2"/>
    <n v="0.02"/>
    <n v="0.1"/>
    <n v="7.4999999999999997E-2"/>
    <n v="0.05"/>
    <n v="2017"/>
    <s v="12.12.–15.12."/>
    <s v="INSA / YouGov"/>
    <d v="2014-12-03T00:00:00"/>
    <n v="0.41187499999999999"/>
    <n v="0.24562500000000001"/>
    <n v="0.10249999999999999"/>
    <n v="2.2499999999999999E-2"/>
    <n v="9.3124999999999986E-2"/>
    <n v="6.4375000000000002E-2"/>
    <n v="0.06"/>
    <n v="18627"/>
    <n v="1.0899182561307903"/>
    <n v="1.1173184357541899"/>
  </r>
  <r>
    <x v="1173"/>
    <n v="0.41"/>
    <n v="0.24"/>
    <n v="9.5000000000000001E-2"/>
    <n v="0.02"/>
    <n v="9.5000000000000001E-2"/>
    <n v="0.08"/>
    <n v="0.06"/>
    <n v="2046"/>
    <s v="05.12.–08.12."/>
    <s v="INSA / YouGov"/>
    <d v="2014-11-28T00:00:00"/>
    <n v="0.40928571428571431"/>
    <n v="0.24571428571428572"/>
    <n v="0.10214285714285713"/>
    <n v="2.2857142857142857E-2"/>
    <n v="9.2142857142857124E-2"/>
    <n v="6.9285714285714298E-2"/>
    <n v="5.8571428571428573E-2"/>
    <n v="15696"/>
    <n v="1.0886469673405912"/>
    <n v="1.1164274322169061"/>
  </r>
  <r>
    <x v="1174"/>
    <n v="0.41499999999999998"/>
    <n v="0.23"/>
    <n v="0.09"/>
    <n v="0.02"/>
    <n v="0.1"/>
    <n v="8.5000000000000006E-2"/>
    <n v="0.06"/>
    <n v="2047"/>
    <s v="28.11.–01.12."/>
    <s v="INSA / YouGov"/>
    <d v="2014-11-19T00:00:00"/>
    <n v="0.41375000000000001"/>
    <n v="0.24374999999999999"/>
    <n v="9.812499999999999E-2"/>
    <n v="2.75E-2"/>
    <n v="9.0624999999999983E-2"/>
    <n v="6.8125000000000005E-2"/>
    <n v="5.8125000000000003E-2"/>
    <n v="14689"/>
    <n v="1.0936431989063569"/>
    <n v="1.1275546159267089"/>
  </r>
  <r>
    <x v="1175"/>
    <n v="0.41"/>
    <n v="0.24"/>
    <n v="0.09"/>
    <n v="2.5000000000000001E-2"/>
    <n v="0.105"/>
    <n v="7.4999999999999997E-2"/>
    <n v="5.5E-2"/>
    <n v="1979"/>
    <s v="21.11.–24.11."/>
    <s v="INSA / YouGov"/>
    <d v="2014-11-11T00:00:00"/>
    <n v="0.41055555555555556"/>
    <n v="0.245"/>
    <n v="9.8333333333333328E-2"/>
    <n v="3.0000000000000002E-2"/>
    <n v="9.0555555555555542E-2"/>
    <n v="7.0000000000000007E-2"/>
    <n v="5.5555555555555552E-2"/>
    <n v="16694"/>
    <n v="1.0935601458080195"/>
    <n v="1.1306532663316584"/>
  </r>
  <r>
    <x v="1176"/>
    <n v="0.4"/>
    <n v="0.25"/>
    <n v="0.1"/>
    <n v="2.5000000000000001E-2"/>
    <n v="0.1"/>
    <n v="7.0000000000000007E-2"/>
    <n v="5.5E-2"/>
    <n v="2017"/>
    <s v="14.11.–17.11."/>
    <s v="INSA / YouGov"/>
    <d v="2014-11-04T00:00:00"/>
    <n v="0.40875"/>
    <n v="0.24187500000000001"/>
    <n v="9.6249999999999988E-2"/>
    <n v="2.8125000000000001E-2"/>
    <n v="9.2499999999999985E-2"/>
    <n v="7.4999999999999997E-2"/>
    <n v="5.5624999999999994E-2"/>
    <n v="17221"/>
    <n v="1.0936431989063569"/>
    <n v="1.1283497884344147"/>
  </r>
  <r>
    <x v="1177"/>
    <n v="0.41"/>
    <n v="0.245"/>
    <n v="0.1"/>
    <n v="3.5000000000000003E-2"/>
    <n v="0.09"/>
    <n v="0.08"/>
    <n v="0.04"/>
    <n v="2028"/>
    <s v="07.11.–10.11."/>
    <s v="INSA / YouGov"/>
    <d v="2014-10-29T00:00:00"/>
    <n v="0.41000000000000003"/>
    <n v="0.24214285714285713"/>
    <n v="9.571428571428571E-2"/>
    <n v="2.7142857142857142E-2"/>
    <n v="8.9999999999999983E-2"/>
    <n v="7.571428571428572E-2"/>
    <n v="5.7142857142857141E-2"/>
    <n v="15205"/>
    <n v="1.0946051602814699"/>
    <n v="1.1281224818694602"/>
  </r>
  <r>
    <x v="627"/>
    <n v="0.41"/>
    <n v="0.25"/>
    <n v="0.09"/>
    <n v="2.5000000000000001E-2"/>
    <n v="0.09"/>
    <n v="0.08"/>
    <n v="0.04"/>
    <n v="2020"/>
    <s v="03.11.–05.11."/>
    <s v="INSA / YouGov"/>
    <d v="2014-10-23T00:00:00"/>
    <n v="0.40857142857142864"/>
    <n v="0.24285714285714285"/>
    <n v="9.571428571428571E-2"/>
    <n v="2.4999999999999998E-2"/>
    <n v="8.9999999999999983E-2"/>
    <n v="7.4285714285714288E-2"/>
    <n v="5.9285714285714282E-2"/>
    <n v="14674"/>
    <n v="1.0971786833855799"/>
    <n v="1.1281224818694602"/>
  </r>
  <r>
    <x v="1178"/>
    <n v="0.41"/>
    <n v="0.24"/>
    <n v="0.1"/>
    <n v="0.02"/>
    <n v="0.09"/>
    <n v="0.08"/>
    <n v="4.4999999999999998E-2"/>
    <n v="2003"/>
    <s v="24.10.–27.10."/>
    <s v="INSA / YouGov"/>
    <d v="2014-10-15T00:00:00"/>
    <n v="0.40625"/>
    <n v="0.24562499999999998"/>
    <n v="9.5624999999999988E-2"/>
    <n v="2.5624999999999998E-2"/>
    <n v="8.9374999999999982E-2"/>
    <n v="7.4374999999999997E-2"/>
    <n v="5.9374999999999997E-2"/>
    <n v="15126"/>
    <n v="1.0973936899862826"/>
    <n v="1.1291460832745237"/>
  </r>
  <r>
    <x v="73"/>
    <n v="0.40500000000000003"/>
    <n v="0.245"/>
    <n v="0.09"/>
    <n v="2.5000000000000001E-2"/>
    <n v="0.09"/>
    <n v="0.08"/>
    <n v="0.05"/>
    <n v="2005"/>
    <s v="17.10.–20.10."/>
    <s v="INSA / YouGov"/>
    <d v="2014-10-08T00:00:00"/>
    <n v="0.40666666666666668"/>
    <n v="0.24249999999999997"/>
    <n v="9.7499999999999989E-2"/>
    <n v="2.5833333333333333E-2"/>
    <n v="8.7499999999999981E-2"/>
    <n v="7.9166666666666677E-2"/>
    <n v="5.8333333333333327E-2"/>
    <n v="11654"/>
    <n v="1.0948905109489049"/>
    <n v="1.1267605633802815"/>
  </r>
  <r>
    <x v="1179"/>
    <n v="0.4"/>
    <n v="0.24"/>
    <n v="0.1"/>
    <n v="0.02"/>
    <n v="0.09"/>
    <n v="0.09"/>
    <n v="0.06"/>
    <n v="2043"/>
    <s v="10.10.–13.10."/>
    <s v="INSA / YouGov"/>
    <d v="2014-09-30T00:00:00"/>
    <n v="0.40857142857142853"/>
    <n v="0.23714285714285713"/>
    <n v="9.857142857142856E-2"/>
    <n v="2.1428571428571432E-2"/>
    <n v="8.7142857142857147E-2"/>
    <n v="8.5714285714285701E-2"/>
    <n v="6.142857142857143E-2"/>
    <n v="15156"/>
    <n v="1.0903426791277258"/>
    <n v="1.1164274322169059"/>
  </r>
  <r>
    <x v="631"/>
    <n v="0.39"/>
    <n v="0.24"/>
    <n v="0.11"/>
    <n v="0.03"/>
    <n v="0.08"/>
    <n v="0.08"/>
    <n v="7.0000000000000007E-2"/>
    <n v="2030"/>
    <s v="03.10.–06.10."/>
    <s v="INSA / YouGov"/>
    <d v="2014-09-24T00:00:00"/>
    <n v="0.40111111111111108"/>
    <n v="0.24111111111111111"/>
    <n v="9.8888888888888873E-2"/>
    <n v="2.4444444444444446E-2"/>
    <n v="9.166666666666666E-2"/>
    <n v="8.388888888888886E-2"/>
    <n v="5.8888888888888893E-2"/>
    <n v="18614"/>
    <n v="1.0909090909090908"/>
    <n v="1.1207970112079702"/>
  </r>
  <r>
    <x v="1180"/>
    <n v="0.38500000000000001"/>
    <n v="0.25"/>
    <n v="0.11"/>
    <n v="0.03"/>
    <n v="9.5000000000000001E-2"/>
    <n v="8.5000000000000006E-2"/>
    <n v="4.4999999999999998E-2"/>
    <n v="2037"/>
    <s v="26.09.–29.09."/>
    <s v="INSA / YouGov"/>
    <d v="2014-09-16T00:00:00"/>
    <n v="0.40000000000000008"/>
    <n v="0.245"/>
    <n v="9.555555555555556E-2"/>
    <n v="2.9444444444444447E-2"/>
    <n v="9.2777777777777765E-2"/>
    <n v="7.8888888888888883E-2"/>
    <n v="5.833333333333332E-2"/>
    <n v="17167"/>
    <n v="1.0962241169305724"/>
    <n v="1.1327879169288861"/>
  </r>
  <r>
    <x v="1181"/>
    <n v="0.39500000000000002"/>
    <n v="0.24"/>
    <n v="0.1"/>
    <n v="0.03"/>
    <n v="0.09"/>
    <n v="0.08"/>
    <n v="6.5000000000000002E-2"/>
    <n v="2019"/>
    <s v="19.09.–22.09."/>
    <s v="INSA / YouGov"/>
    <d v="2014-09-11T00:00:00"/>
    <n v="0.40499999999999997"/>
    <n v="0.24357142857142855"/>
    <n v="9.285714285714286E-2"/>
    <n v="3.0714285714285718E-2"/>
    <n v="8.9999999999999983E-2"/>
    <n v="7.6428571428571443E-2"/>
    <n v="6.142857142857143E-2"/>
    <n v="13647"/>
    <n v="1.1014948859166012"/>
    <n v="1.1400651465798046"/>
  </r>
  <r>
    <x v="1182"/>
    <n v="0.39"/>
    <n v="0.25"/>
    <n v="0.1"/>
    <n v="3.5000000000000003E-2"/>
    <n v="9.5000000000000001E-2"/>
    <n v="7.0000000000000007E-2"/>
    <n v="0.06"/>
    <n v="2020"/>
    <s v="12.09.–15.09."/>
    <s v="INSA / YouGov"/>
    <d v="2014-09-03T00:00:00"/>
    <n v="0.40642857142857147"/>
    <n v="0.24142857142857141"/>
    <n v="9.7142857142857128E-2"/>
    <n v="3.1428571428571431E-2"/>
    <n v="9.4999999999999987E-2"/>
    <n v="6.4285714285714293E-2"/>
    <n v="6.142857142857143E-2"/>
    <n v="15610"/>
    <n v="1.1058451816745656"/>
    <n v="1.1456628477905075"/>
  </r>
  <r>
    <x v="634"/>
    <n v="0.39500000000000002"/>
    <n v="0.23"/>
    <n v="0.11"/>
    <n v="3.5000000000000003E-2"/>
    <n v="0.09"/>
    <n v="0.06"/>
    <n v="0.06"/>
    <n v="2030"/>
    <s v="05.09.–08.09."/>
    <s v="INSA / YouGov"/>
    <d v="2014-08-28T00:00:00"/>
    <n v="0.41187499999999999"/>
    <n v="0.24374999999999999"/>
    <n v="9.6249999999999988E-2"/>
    <n v="3.0624999999999999E-2"/>
    <n v="9.4999999999999987E-2"/>
    <n v="5.8749999999999997E-2"/>
    <n v="6.1250000000000006E-2"/>
    <n v="16786"/>
    <n v="1.104209799861974"/>
    <n v="1.142857142857143"/>
  </r>
  <r>
    <x v="1183"/>
    <n v="0.4"/>
    <n v="0.25"/>
    <n v="0.1"/>
    <n v="0.03"/>
    <n v="0.1"/>
    <n v="0.06"/>
    <n v="0.06"/>
    <n v="2036"/>
    <s v="29.08.–01.09."/>
    <s v="INSA / YouGov"/>
    <d v="2014-08-20T00:00:00"/>
    <n v="0.41555555555555551"/>
    <n v="0.25277777777777771"/>
    <n v="9.7777777777777769E-2"/>
    <n v="3.2222222222222228E-2"/>
    <n v="9.0555555555555542E-2"/>
    <n v="5.1666666666666666E-2"/>
    <n v="5.9444444444444446E-2"/>
    <n v="17705"/>
    <n v="1.1009174311926608"/>
    <n v="1.1414077362079902"/>
  </r>
  <r>
    <x v="636"/>
    <n v="0.42"/>
    <n v="0.25"/>
    <n v="0.1"/>
    <n v="3.5000000000000003E-2"/>
    <n v="9.5000000000000001E-2"/>
    <n v="0.05"/>
    <n v="0.05"/>
    <n v="1998"/>
    <s v="22.08.–25.08."/>
    <s v="INSA / YouGov"/>
    <d v="2014-08-14T00:00:00"/>
    <n v="0.41428571428571426"/>
    <n v="0.255"/>
    <n v="9.9999999999999992E-2"/>
    <n v="3.2857142857142856E-2"/>
    <n v="8.9285714285714274E-2"/>
    <n v="4.928571428571428E-2"/>
    <n v="5.9285714285714282E-2"/>
    <n v="14089"/>
    <n v="1.1647254575707155"/>
    <n v="1.2110726643598615"/>
  </r>
  <r>
    <x v="75"/>
    <n v="0.41"/>
    <n v="0.26"/>
    <n v="0.1"/>
    <n v="3.5000000000000003E-2"/>
    <n v="0.09"/>
    <n v="0.05"/>
    <n v="5.5E-2"/>
    <n v="2005"/>
    <s v="15.08.–18.08."/>
    <s v="INSA / YouGov"/>
    <d v="2014-08-07T00:00:00"/>
    <n v="0.41375000000000001"/>
    <n v="0.25812499999999999"/>
    <n v="9.812499999999999E-2"/>
    <n v="3.1875000000000001E-2"/>
    <n v="8.8749999999999982E-2"/>
    <n v="5.1249999999999997E-2"/>
    <n v="5.8124999999999996E-2"/>
    <n v="15183"/>
    <n v="1.0989010989010988"/>
    <n v="1.1387900355871885"/>
  </r>
  <r>
    <x v="637"/>
    <n v="0.42"/>
    <n v="0.26"/>
    <n v="9.5000000000000001E-2"/>
    <n v="0.03"/>
    <n v="0.09"/>
    <n v="5.5E-2"/>
    <n v="0.05"/>
    <n v="2006"/>
    <s v="08.08.–11.08."/>
    <s v="INSA / YouGov"/>
    <d v="2014-07-31T00:00:00"/>
    <n v="0.41714285714285715"/>
    <n v="0.25285714285714284"/>
    <n v="9.571428571428571E-2"/>
    <n v="3.2857142857142856E-2"/>
    <n v="9.0714285714285706E-2"/>
    <n v="4.9999999999999996E-2"/>
    <n v="5.785714285714285E-2"/>
    <n v="15284"/>
    <n v="1.1032308904649331"/>
    <n v="1.1447260834014716"/>
  </r>
  <r>
    <x v="1184"/>
    <n v="0.41"/>
    <n v="0.25"/>
    <n v="9.5000000000000001E-2"/>
    <n v="0.03"/>
    <n v="9.5000000000000001E-2"/>
    <n v="4.4999999999999998E-2"/>
    <n v="5.5E-2"/>
    <n v="2032"/>
    <s v="01.08.–04.08."/>
    <s v="INSA / YouGov"/>
    <d v="2014-07-23T00:00:00"/>
    <n v="0.41571428571428576"/>
    <n v="0.2392857142857143"/>
    <n v="9.9999999999999992E-2"/>
    <n v="3.1428571428571431E-2"/>
    <n v="9.4999999999999987E-2"/>
    <n v="5.0714285714285712E-2"/>
    <n v="6.0714285714285714E-2"/>
    <n v="15798"/>
    <n v="1.1102299762093577"/>
    <n v="1.1503697617091209"/>
  </r>
  <r>
    <x v="1185"/>
    <n v="0.4"/>
    <n v="0.245"/>
    <n v="0.105"/>
    <n v="3.5000000000000003E-2"/>
    <n v="0.09"/>
    <n v="0.05"/>
    <n v="0.06"/>
    <n v="2014"/>
    <s v="25.07.–28.07."/>
    <s v="INSA / YouGov"/>
    <d v="2014-07-16T00:00:00"/>
    <n v="0.40812499999999996"/>
    <n v="0.24437499999999998"/>
    <n v="0.10312499999999999"/>
    <n v="3.3125000000000002E-2"/>
    <n v="9.3124999999999986E-2"/>
    <n v="5.2499999999999998E-2"/>
    <n v="6.1874999999999999E-2"/>
    <n v="15250"/>
    <n v="1.1095700416088765"/>
    <n v="1.1519078473722102"/>
  </r>
  <r>
    <x v="640"/>
    <n v="0.41"/>
    <n v="0.24"/>
    <n v="0.1"/>
    <n v="3.5000000000000003E-2"/>
    <n v="0.09"/>
    <n v="0.06"/>
    <n v="0.05"/>
    <n v="2044"/>
    <s v="18.07.–21.07."/>
    <s v="INSA / YouGov"/>
    <d v="2014-07-10T00:00:00"/>
    <n v="0.40687499999999999"/>
    <n v="0.24374999999999999"/>
    <n v="0.105"/>
    <n v="3.3125000000000002E-2"/>
    <n v="9.1874999999999984E-2"/>
    <n v="5.3749999999999999E-2"/>
    <n v="6.1874999999999999E-2"/>
    <n v="14750"/>
    <n v="1.1095700416088767"/>
    <n v="1.1519078473722104"/>
  </r>
  <r>
    <x v="1186"/>
    <n v="0.4"/>
    <n v="0.24"/>
    <n v="0.11"/>
    <n v="3.5000000000000003E-2"/>
    <n v="0.09"/>
    <n v="0.06"/>
    <n v="0.05"/>
    <n v="2018"/>
    <s v="11.07.–14.07."/>
    <s v="INSA / YouGov"/>
    <d v="2014-07-01T00:00:00"/>
    <n v="0.40142857142857136"/>
    <n v="0.24428571428571427"/>
    <n v="0.10571428571428572"/>
    <n v="3.5000000000000003E-2"/>
    <n v="8.9999999999999983E-2"/>
    <n v="5.785714285714285E-2"/>
    <n v="0.06"/>
    <n v="14617"/>
    <n v="1.1119936457505957"/>
    <n v="1.1570247933884299"/>
  </r>
  <r>
    <x v="1187"/>
    <n v="0.4"/>
    <n v="0.25"/>
    <n v="0.1"/>
    <n v="0.04"/>
    <n v="0.09"/>
    <n v="5.5E-2"/>
    <n v="0.04"/>
    <n v="2033"/>
    <s v="04.07.–07.07."/>
    <s v="INSA / YouGov"/>
    <d v="2014-06-25T00:00:00"/>
    <n v="0.40285714285714286"/>
    <n v="0.24428571428571427"/>
    <n v="0.10142857142857142"/>
    <n v="3.6428571428571428E-2"/>
    <n v="8.9999999999999983E-2"/>
    <n v="6.2142857142857146E-2"/>
    <n v="5.6428571428571425E-2"/>
    <n v="15162"/>
    <n v="1.1102299762093577"/>
    <n v="1.1570247933884299"/>
  </r>
  <r>
    <x v="1188"/>
    <n v="0.41"/>
    <n v="0.24"/>
    <n v="0.1"/>
    <n v="3.5000000000000003E-2"/>
    <n v="0.09"/>
    <n v="0.06"/>
    <n v="4.4999999999999998E-2"/>
    <n v="2044"/>
    <s v="27.06.–30.06."/>
    <s v="INSA / YouGov"/>
    <d v="2014-06-17T00:00:00"/>
    <n v="0.39937500000000004"/>
    <n v="0.24374999999999999"/>
    <n v="0.10375"/>
    <n v="3.6875000000000005E-2"/>
    <n v="8.8749999999999982E-2"/>
    <n v="6.5000000000000002E-2"/>
    <n v="5.7499999999999996E-2"/>
    <n v="13701"/>
    <n v="1.1103400416377516"/>
    <n v="1.1577424023154848"/>
  </r>
  <r>
    <x v="1189"/>
    <n v="0.40500000000000003"/>
    <n v="0.24"/>
    <n v="0.11"/>
    <n v="0.03"/>
    <n v="0.09"/>
    <n v="0.06"/>
    <n v="4.4999999999999998E-2"/>
    <n v="2020"/>
    <s v="20.06.–23.06."/>
    <s v="INSA / YouGov"/>
    <d v="2014-06-10T00:00:00"/>
    <n v="0.39333333333333342"/>
    <n v="0.245"/>
    <n v="0.10555555555555556"/>
    <n v="3.9444444444444442E-2"/>
    <n v="9.0555555555555542E-2"/>
    <n v="6.5000000000000002E-2"/>
    <n v="5.5E-2"/>
    <n v="15707"/>
    <n v="1.1117974058060531"/>
    <n v="1.1627906976744184"/>
  </r>
  <r>
    <x v="1190"/>
    <n v="0.39500000000000002"/>
    <n v="0.25"/>
    <n v="0.11"/>
    <n v="0.04"/>
    <n v="8.5000000000000006E-2"/>
    <n v="0.06"/>
    <n v="4.4999999999999998E-2"/>
    <n v="1993"/>
    <s v="13.06.–16.06."/>
    <s v="INSA / YouGov"/>
    <d v="2014-06-03T00:00:00"/>
    <n v="0.38687499999999997"/>
    <n v="0.24687499999999998"/>
    <n v="0.105"/>
    <n v="3.8750000000000007E-2"/>
    <n v="9.4374999999999987E-2"/>
    <n v="6.8125000000000005E-2"/>
    <n v="5.2499999999999998E-2"/>
    <n v="16660"/>
    <n v="1.1095700416088767"/>
    <n v="1.1594202898550727"/>
  </r>
  <r>
    <x v="645"/>
    <n v="0.39"/>
    <n v="0.245"/>
    <n v="0.11"/>
    <n v="4.4999999999999998E-2"/>
    <n v="0.09"/>
    <n v="6.5000000000000002E-2"/>
    <n v="3.5000000000000003E-2"/>
    <n v="2036"/>
    <s v="06.06.–10.06."/>
    <s v="INSA / YouGov"/>
    <d v="2014-05-29T00:00:00"/>
    <n v="0.38571428571428568"/>
    <n v="0.24642857142857141"/>
    <n v="0.10285714285714286"/>
    <n v="3.8571428571428576E-2"/>
    <n v="9.571428571428571E-2"/>
    <n v="6.9285714285714298E-2"/>
    <n v="5.4999999999999993E-2"/>
    <n v="14667"/>
    <n v="1.1111111111111112"/>
    <n v="1.1608623548922057"/>
  </r>
  <r>
    <x v="1191"/>
    <n v="0.38"/>
    <n v="0.26"/>
    <n v="0.11"/>
    <n v="3.5000000000000003E-2"/>
    <n v="0.09"/>
    <n v="0.06"/>
    <n v="0.04"/>
    <n v="2014"/>
    <s v="30.05.–02.06."/>
    <s v="INSA / YouGov"/>
    <d v="2014-05-21T00:00:00"/>
    <n v="0.39166666666666666"/>
    <n v="0.25"/>
    <n v="0.10166666666666667"/>
    <n v="4.083333333333334E-2"/>
    <n v="9.6666666666666665E-2"/>
    <n v="0.06"/>
    <n v="5.1666666666666659E-2"/>
    <n v="13650"/>
    <n v="1.1111111111111112"/>
    <n v="1.163918525703201"/>
  </r>
  <r>
    <x v="647"/>
    <n v="0.39"/>
    <n v="0.26"/>
    <n v="0.1"/>
    <n v="0.04"/>
    <n v="0.09"/>
    <n v="0.06"/>
    <n v="0.04"/>
    <n v="2009"/>
    <s v="23.05.–26.05."/>
    <s v="INSA / YouGov"/>
    <d v="2014-05-14T00:00:00"/>
    <n v="0.39500000000000002"/>
    <n v="0.25"/>
    <n v="0.10166666666666666"/>
    <n v="4.3333333333333328E-2"/>
    <n v="9.4444444444444428E-2"/>
    <n v="5.8333333333333334E-2"/>
    <n v="5.2777777777777771E-2"/>
    <n v="18129"/>
    <n v="1.1117974058060531"/>
    <n v="1.1680726800778714"/>
  </r>
  <r>
    <x v="1192"/>
    <n v="0.4"/>
    <n v="0.25"/>
    <n v="0.1"/>
    <n v="0.04"/>
    <n v="0.09"/>
    <n v="0.05"/>
    <n v="0.05"/>
    <n v="2009"/>
    <s v="16.05.–19.05."/>
    <s v="INSA / YouGov"/>
    <d v="2014-05-06T00:00:00"/>
    <n v="0.39812499999999995"/>
    <n v="0.24687500000000001"/>
    <n v="0.104375"/>
    <n v="4.2499999999999996E-2"/>
    <n v="9.3749999999999986E-2"/>
    <n v="5.4999999999999993E-2"/>
    <n v="5.4375E-2"/>
    <n v="15144"/>
    <n v="1.1134307585247041"/>
    <n v="1.1687363038714389"/>
  </r>
  <r>
    <x v="1193"/>
    <n v="0.4"/>
    <n v="0.23499999999999999"/>
    <n v="0.11"/>
    <n v="0.04"/>
    <n v="0.1"/>
    <n v="5.5E-2"/>
    <n v="0.04"/>
    <n v="2033"/>
    <s v="09.05.–12.05."/>
    <s v="INSA / YouGov"/>
    <d v="2014-04-30T00:00:00"/>
    <n v="0.40333333333333332"/>
    <n v="0.24583333333333335"/>
    <n v="0.105"/>
    <n v="3.8333333333333337E-2"/>
    <n v="9.4999999999999987E-2"/>
    <n v="5.0833333333333335E-2"/>
    <n v="5.4999999999999993E-2"/>
    <n v="12225"/>
    <n v="1.1111111111111112"/>
    <n v="1.1605415860735011"/>
  </r>
  <r>
    <x v="1194"/>
    <n v="0.41"/>
    <n v="0.25"/>
    <n v="0.11"/>
    <n v="0.03"/>
    <n v="0.09"/>
    <n v="0.05"/>
    <n v="0.04"/>
    <n v="2082"/>
    <s v="02.05.–05.05."/>
    <s v="INSA / YouGov"/>
    <d v="2014-04-22T00:00:00"/>
    <n v="0.40833333333333338"/>
    <n v="0.24611111111111109"/>
    <n v="0.10166666666666666"/>
    <n v="0.04"/>
    <n v="9.4444444444444428E-2"/>
    <n v="5.1666666666666666E-2"/>
    <n v="5.1111111111111107E-2"/>
    <n v="16938"/>
    <n v="1.1083743842364531"/>
    <n v="1.1597938144329898"/>
  </r>
  <r>
    <x v="650"/>
    <n v="0.41499999999999998"/>
    <n v="0.24"/>
    <n v="0.1"/>
    <n v="4.4999999999999998E-2"/>
    <n v="0.09"/>
    <n v="5.5E-2"/>
    <n v="3.5000000000000003E-2"/>
    <n v="2093"/>
    <s v="25.04.–28.04."/>
    <s v="INSA / YouGov"/>
    <d v="2014-04-16T00:00:00"/>
    <n v="0.40812500000000002"/>
    <n v="0.24624999999999997"/>
    <n v="0.10187499999999999"/>
    <n v="4.1875000000000002E-2"/>
    <n v="9.2499999999999985E-2"/>
    <n v="5.3124999999999999E-2"/>
    <n v="5.1250000000000004E-2"/>
    <n v="14937"/>
    <n v="1.1088011088011089"/>
    <n v="1.1627906976744187"/>
  </r>
  <r>
    <x v="651"/>
    <n v="0.41"/>
    <n v="0.245"/>
    <n v="0.105"/>
    <n v="4.4999999999999998E-2"/>
    <n v="0.09"/>
    <n v="0.05"/>
    <n v="3.5000000000000003E-2"/>
    <n v="2089"/>
    <s v="18.04.–21.04."/>
    <s v="INSA / YouGov"/>
    <d v="2014-04-10T00:00:00"/>
    <n v="0.40785714285714292"/>
    <n v="0.24214285714285713"/>
    <n v="0.10071428571428571"/>
    <n v="4.2857142857142858E-2"/>
    <n v="9.4285714285714278E-2"/>
    <n v="5.4999999999999993E-2"/>
    <n v="5.1428571428571428E-2"/>
    <n v="14883"/>
    <n v="1.1111111111111109"/>
    <n v="1.1666666666666665"/>
  </r>
  <r>
    <x v="1195"/>
    <n v="0.40500000000000003"/>
    <n v="0.23499999999999999"/>
    <n v="0.1"/>
    <n v="0.05"/>
    <n v="0.1"/>
    <n v="5.5E-2"/>
    <n v="3.5000000000000003E-2"/>
    <n v="2080"/>
    <s v="11.04.–14.04."/>
    <s v="INSA / YouGov"/>
    <d v="2014-04-01T00:00:00"/>
    <n v="0.41312500000000008"/>
    <n v="0.23874999999999996"/>
    <n v="9.8749999999999991E-2"/>
    <n v="3.8750000000000007E-2"/>
    <n v="9.7499999999999989E-2"/>
    <n v="5.5624999999999994E-2"/>
    <n v="4.9999999999999996E-2"/>
    <n v="17359"/>
    <n v="1.1065006915629321"/>
    <n v="1.1560693641618498"/>
  </r>
  <r>
    <x v="1196"/>
    <n v="0.41"/>
    <n v="0.24"/>
    <n v="0.1"/>
    <n v="0.04"/>
    <n v="0.1"/>
    <n v="0.06"/>
    <n v="0.03"/>
    <n v="2085"/>
    <s v="04.04.–07.04."/>
    <s v="INSA / YouGov"/>
    <d v="2014-03-26T00:00:00"/>
    <n v="0.4111111111111112"/>
    <n v="0.24388888888888888"/>
    <n v="0.1011111111111111"/>
    <n v="3.6666666666666667E-2"/>
    <n v="9.5555555555555546E-2"/>
    <n v="5.3333333333333323E-2"/>
    <n v="5.1666666666666666E-2"/>
    <n v="18420"/>
    <n v="1.1049723756906078"/>
    <n v="1.1516314779270633"/>
  </r>
  <r>
    <x v="1197"/>
    <n v="0.41"/>
    <n v="0.245"/>
    <n v="0.11"/>
    <n v="0.03"/>
    <n v="0.09"/>
    <n v="0.05"/>
    <n v="4.4999999999999998E-2"/>
    <n v="2087"/>
    <s v="28.03.–31.03."/>
    <s v="INSA / YouGov"/>
    <d v="2014-03-19T00:00:00"/>
    <n v="0.41000000000000003"/>
    <n v="0.24444444444444446"/>
    <n v="0.1011111111111111"/>
    <n v="3.7777777777777771E-2"/>
    <n v="9.5555555555555546E-2"/>
    <n v="4.9999999999999996E-2"/>
    <n v="5.4444444444444448E-2"/>
    <n v="17421"/>
    <n v="1.1097410604192355"/>
    <n v="1.1583011583011584"/>
  </r>
  <r>
    <x v="655"/>
    <n v="0.41"/>
    <n v="0.25"/>
    <n v="0.1"/>
    <n v="0.04"/>
    <n v="0.1"/>
    <n v="0.05"/>
    <n v="0.03"/>
    <n v="2088"/>
    <s v="21.03.–24.03."/>
    <s v="INSA / YouGov"/>
    <d v="2014-03-13T00:00:00"/>
    <n v="0.41000000000000003"/>
    <n v="0.24214285714285713"/>
    <n v="9.9999999999999992E-2"/>
    <n v="0.04"/>
    <n v="9.857142857142856E-2"/>
    <n v="4.9999999999999996E-2"/>
    <n v="5.3571428571428562E-2"/>
    <n v="14734"/>
    <n v="1.1102299762093577"/>
    <n v="1.1618257261410789"/>
  </r>
  <r>
    <x v="80"/>
    <n v="0.40500000000000003"/>
    <n v="0.245"/>
    <n v="0.1"/>
    <n v="0.04"/>
    <n v="0.1"/>
    <n v="0.05"/>
    <n v="0.04"/>
    <n v="2102"/>
    <s v="14.03.–17.03."/>
    <s v="INSA / YouGov"/>
    <d v="2014-03-06T00:00:00"/>
    <n v="0.41374999999999995"/>
    <n v="0.24"/>
    <n v="9.9999999999999992E-2"/>
    <n v="0.04"/>
    <n v="9.5624999999999988E-2"/>
    <n v="4.9374999999999995E-2"/>
    <n v="5.6250000000000008E-2"/>
    <n v="15789"/>
    <n v="1.1773362766740252"/>
    <n v="1.2355212355212357"/>
  </r>
  <r>
    <x v="1198"/>
    <n v="0.41"/>
    <n v="0.255"/>
    <n v="0.1"/>
    <n v="0.04"/>
    <n v="8.5000000000000006E-2"/>
    <n v="5.5E-2"/>
    <n v="3.5000000000000003E-2"/>
    <n v="2085"/>
    <s v="07.03.–10.03."/>
    <s v="INSA / YouGov"/>
    <d v="2014-02-26T00:00:00"/>
    <n v="0.40875000000000006"/>
    <n v="0.23875000000000002"/>
    <n v="0.10249999999999999"/>
    <n v="0.04"/>
    <n v="9.6249999999999988E-2"/>
    <n v="5.0624999999999996E-2"/>
    <n v="5.812500000000001E-2"/>
    <n v="16738"/>
    <n v="1.1149825783972125"/>
    <n v="1.1670313639679066"/>
  </r>
  <r>
    <x v="1199"/>
    <n v="0.41"/>
    <n v="0.245"/>
    <n v="0.11"/>
    <n v="0.04"/>
    <n v="9.5000000000000001E-2"/>
    <n v="0.05"/>
    <n v="0.03"/>
    <n v="2043"/>
    <s v="28.02.–03.03."/>
    <s v="INSA / YouGov"/>
    <d v="2014-02-19T00:00:00"/>
    <n v="0.40437500000000004"/>
    <n v="0.24562499999999998"/>
    <n v="0.10187499999999999"/>
    <n v="4.1249999999999995E-2"/>
    <n v="9.5624999999999988E-2"/>
    <n v="5.0624999999999996E-2"/>
    <n v="5.5000000000000007E-2"/>
    <n v="15357"/>
    <n v="1.1134307585247041"/>
    <n v="1.1670313639679066"/>
  </r>
  <r>
    <x v="1200"/>
    <n v="0.40500000000000003"/>
    <n v="0.255"/>
    <n v="0.1"/>
    <n v="0.04"/>
    <n v="0.09"/>
    <n v="5.5E-2"/>
    <n v="0.03"/>
    <n v="2100"/>
    <s v="21.02.–24.02."/>
    <s v="INSA / YouGov"/>
    <d v="2014-02-12T00:00:00"/>
    <n v="0.40642857142857153"/>
    <n v="0.24714285714285714"/>
    <n v="0.10214285714285713"/>
    <n v="0.04"/>
    <n v="9.7142857142857128E-2"/>
    <n v="4.9285714285714287E-2"/>
    <n v="5.0714285714285726E-2"/>
    <n v="13993"/>
    <n v="1.1725293132328307"/>
    <n v="1.2302284710017575"/>
  </r>
  <r>
    <x v="1201"/>
    <n v="0.41"/>
    <n v="0.25"/>
    <n v="0.1"/>
    <n v="0.04"/>
    <n v="0.1"/>
    <n v="0.05"/>
    <n v="2.5000000000000001E-2"/>
    <n v="2080"/>
    <s v="14.02.–17.02."/>
    <s v="INSA / YouGov"/>
    <d v="2014-02-04T00:00:00"/>
    <n v="0.41285714285714287"/>
    <n v="0.25"/>
    <n v="9.857142857142856E-2"/>
    <n v="0.04"/>
    <n v="9.4999999999999987E-2"/>
    <n v="4.5714285714285714E-2"/>
    <n v="5.1428571428571428E-2"/>
    <n v="15410"/>
    <n v="1.1676396997497915"/>
    <n v="1.2248468941382329"/>
  </r>
  <r>
    <x v="1202"/>
    <n v="0.41"/>
    <n v="0.26"/>
    <n v="0.09"/>
    <n v="0.04"/>
    <n v="9.5000000000000001E-2"/>
    <n v="0.05"/>
    <n v="3.5000000000000003E-2"/>
    <n v="2102"/>
    <s v="07.02.–10.02."/>
    <s v="INSA / YouGov"/>
    <d v="2014-01-29T00:00:00"/>
    <n v="0.41500000000000004"/>
    <n v="0.25333333333333335"/>
    <n v="9.6111111111111092E-2"/>
    <n v="4.1111111111111105E-2"/>
    <n v="8.9999999999999983E-2"/>
    <n v="4.4444444444444439E-2"/>
    <n v="5.5E-2"/>
    <n v="16362"/>
    <n v="1.1703511053315994"/>
    <n v="1.2295081967213115"/>
  </r>
  <r>
    <x v="1203"/>
    <n v="0.41499999999999998"/>
    <n v="0.25"/>
    <n v="9.5000000000000001E-2"/>
    <n v="0.04"/>
    <n v="0.09"/>
    <n v="0.05"/>
    <n v="3.5000000000000003E-2"/>
    <n v="2110"/>
    <s v="31.01.–03.02."/>
    <s v="INSA / YouGov"/>
    <d v="2014-01-21T00:00:00"/>
    <n v="0.4127777777777778"/>
    <n v="0.25277777777777782"/>
    <n v="9.6111111111111092E-2"/>
    <n v="4.4444444444444439E-2"/>
    <n v="8.9999999999999983E-2"/>
    <n v="4.2222222222222217E-2"/>
    <n v="5.6111111111111125E-2"/>
    <n v="17371"/>
    <n v="1.1741682974559686"/>
    <n v="1.2388162422573983"/>
  </r>
  <r>
    <x v="1204"/>
    <n v="0.41"/>
    <n v="0.26500000000000001"/>
    <n v="9.5000000000000001E-2"/>
    <n v="4.4999999999999998E-2"/>
    <n v="8.5000000000000006E-2"/>
    <n v="0.04"/>
    <n v="3.5000000000000003E-2"/>
    <n v="2079"/>
    <s v="24.01.–27.01."/>
    <s v="INSA / YouGov"/>
    <d v="2014-01-14T00:00:00"/>
    <n v="0.40833333333333338"/>
    <n v="0.25083333333333335"/>
    <n v="9.3333333333333324E-2"/>
    <n v="4.6666666666666662E-2"/>
    <n v="9.4166666666666676E-2"/>
    <n v="4.3333333333333335E-2"/>
    <n v="5.9166666666666673E-2"/>
    <n v="14257"/>
    <n v="1.1811023622047243"/>
    <n v="1.25"/>
  </r>
  <r>
    <x v="662"/>
    <n v="0.41"/>
    <n v="0.26"/>
    <n v="9.5000000000000001E-2"/>
    <n v="4.4999999999999998E-2"/>
    <n v="0.09"/>
    <n v="0.04"/>
    <n v="0.06"/>
    <n v="2096"/>
    <s v="17.01.–20.01."/>
    <s v="INSA / YouGov"/>
    <d v="2014-01-09T00:00:00"/>
    <n v="0.41000000000000009"/>
    <n v="0.25142857142857145"/>
    <n v="9.3571428571428555E-2"/>
    <n v="4.3571428571428573E-2"/>
    <n v="9.3571428571428569E-2"/>
    <n v="4.4285714285714282E-2"/>
    <n v="6.357142857142857E-2"/>
    <n v="14450"/>
    <n v="1.1784511784511784"/>
    <n v="1.2422360248447206"/>
  </r>
  <r>
    <x v="1205"/>
    <n v="0.41"/>
    <n v="0.26"/>
    <n v="0.1"/>
    <n v="0.04"/>
    <n v="9.5000000000000001E-2"/>
    <n v="0.04"/>
    <n v="5.5E-2"/>
    <n v="2083"/>
    <s v="10.01.–13.01."/>
    <s v="INSA / YouGov"/>
    <d v="2013-12-31T00:00:00"/>
    <n v="0.41416666666666663"/>
    <n v="0.25"/>
    <n v="9.4999999999999987E-2"/>
    <n v="4.3333333333333335E-2"/>
    <n v="9.4166666666666676E-2"/>
    <n v="4.5000000000000005E-2"/>
    <n v="5.8333333333333327E-2"/>
    <n v="10622"/>
    <n v="1.171875"/>
    <n v="1.2345679012345681"/>
  </r>
  <r>
    <x v="1206"/>
    <n v="0.41499999999999998"/>
    <n v="0.25"/>
    <n v="0.09"/>
    <n v="0.04"/>
    <n v="0.1"/>
    <n v="0.05"/>
    <n v="5.5E-2"/>
    <n v="2067"/>
    <s v="03.01.–06.01."/>
    <s v="INSA / YouGov"/>
    <d v="2013-12-24T00:00:00"/>
    <n v="0.41749999999999998"/>
    <n v="0.245"/>
    <n v="9.5000000000000001E-2"/>
    <n v="4.4999999999999998E-2"/>
    <n v="0.1"/>
    <n v="4.4999999999999998E-2"/>
    <n v="5.2500000000000005E-2"/>
    <n v="4575"/>
    <n v="1.1661807580174928"/>
    <n v="1.2307692307692308"/>
  </r>
  <r>
    <x v="666"/>
    <n v="0.42"/>
    <n v="0.27"/>
    <n v="0.09"/>
    <n v="0.04"/>
    <n v="0.09"/>
    <n v="0.04"/>
    <n v="0.05"/>
    <n v="2100"/>
    <s v="13.12.–16.12."/>
    <s v="INSA / YouGov"/>
    <d v="2013-12-04T00:00:00"/>
    <n v="0.42249999999999999"/>
    <n v="0.24875"/>
    <n v="9.3749999999999986E-2"/>
    <n v="3.5000000000000003E-2"/>
    <n v="9.4374999999999987E-2"/>
    <n v="4.6874999999999993E-2"/>
    <n v="5.8749999999999997E-2"/>
    <n v="17421"/>
    <n v="1.1636363636363636"/>
    <n v="1.2130401819560273"/>
  </r>
  <r>
    <x v="1207"/>
    <n v="0.42"/>
    <n v="0.25"/>
    <n v="0.1"/>
    <n v="0.04"/>
    <n v="9.5000000000000001E-2"/>
    <n v="4.4999999999999998E-2"/>
    <n v="0.05"/>
    <n v="2090"/>
    <s v="06.12.–09.12."/>
    <s v="INSA / YouGov"/>
    <d v="2013-11-26T00:00:00"/>
    <n v="0.41666666666666669"/>
    <n v="0.24888888888888891"/>
    <n v="9.8333333333333328E-2"/>
    <n v="3.5000000000000003E-2"/>
    <n v="9.3888888888888869E-2"/>
    <n v="4.6111111111111103E-2"/>
    <n v="5.8749999999999997E-2"/>
    <n v="17488"/>
    <n v="1.1658031088082903"/>
    <n v="1.2153950033760974"/>
  </r>
  <r>
    <x v="1208"/>
    <n v="0.42499999999999999"/>
    <n v="0.24"/>
    <n v="0.11"/>
    <n v="3.5000000000000003E-2"/>
    <n v="9.5000000000000001E-2"/>
    <n v="0.04"/>
    <n v="5.5E-2"/>
    <n v="2093"/>
    <s v="29.11.–02.12."/>
    <s v="INSA / YouGov"/>
    <d v="2013-11-20T00:00:00"/>
    <n v="0.41333333333333333"/>
    <n v="0.24888888888888891"/>
    <n v="9.9444444444444433E-2"/>
    <n v="3.6111111111111115E-2"/>
    <n v="9.3888888888888869E-2"/>
    <n v="4.6111111111111103E-2"/>
    <n v="0.06"/>
    <n v="16881"/>
    <n v="1.1688311688311688"/>
    <n v="1.2203389830508473"/>
  </r>
  <r>
    <x v="84"/>
    <n v="0.40500000000000003"/>
    <n v="0.255"/>
    <n v="0.105"/>
    <n v="0.04"/>
    <n v="0.09"/>
    <n v="0.04"/>
    <n v="6.5000000000000002E-2"/>
    <n v="2095"/>
    <s v="22.11.–25.11."/>
    <s v="INSA / YouGov"/>
    <d v="2013-11-14T00:00:00"/>
    <n v="0.41187499999999999"/>
    <n v="0.24874999999999997"/>
    <n v="9.9374999999999991E-2"/>
    <n v="3.5000000000000003E-2"/>
    <n v="9.3749999999999986E-2"/>
    <n v="4.6874999999999993E-2"/>
    <n v="6.2142857142857146E-2"/>
    <n v="15164"/>
    <n v="1.171303074670571"/>
    <n v="1.2213740458015268"/>
  </r>
  <r>
    <x v="669"/>
    <n v="0.41"/>
    <n v="0.25"/>
    <n v="0.1"/>
    <n v="0.04"/>
    <n v="9.5000000000000001E-2"/>
    <n v="4.4999999999999998E-2"/>
    <n v="0.06"/>
    <n v="2093"/>
    <s v="15.11.–18.11."/>
    <s v="INSA / YouGov"/>
    <d v="2013-11-07T00:00:00"/>
    <n v="0.41285714285714287"/>
    <n v="0.25"/>
    <n v="9.9999999999999992E-2"/>
    <n v="3.5714285714285712E-2"/>
    <n v="9.2857142857142846E-2"/>
    <n v="4.7142857142857146E-2"/>
    <n v="6.142857142857143E-2"/>
    <n v="15775"/>
    <n v="1.1686143572621035"/>
    <n v="1.2195121951219512"/>
  </r>
  <r>
    <x v="1209"/>
    <n v="0.42"/>
    <n v="0.25"/>
    <n v="0.11"/>
    <n v="0.04"/>
    <n v="8.5000000000000006E-2"/>
    <n v="4.4999999999999998E-2"/>
    <n v="0.05"/>
    <n v="2099"/>
    <s v="06.11.–11.11."/>
    <s v="INSA / YouGov"/>
    <d v="2013-10-30T00:00:00"/>
    <n v="0.41874999999999996"/>
    <n v="0.25437500000000002"/>
    <n v="9.812499999999999E-2"/>
    <n v="3.3750000000000002E-2"/>
    <n v="8.9374999999999982E-2"/>
    <n v="4.6249999999999999E-2"/>
    <n v="5.9374999999999997E-2"/>
    <n v="17867"/>
    <n v="1.1619462599854757"/>
    <n v="1.2093726379440666"/>
  </r>
  <r>
    <x v="671"/>
    <n v="0.42"/>
    <n v="0.26"/>
    <n v="0.105"/>
    <n v="3.5000000000000003E-2"/>
    <n v="0.09"/>
    <n v="0.04"/>
    <n v="0.05"/>
    <n v="2086"/>
    <s v="01.11.–04.11."/>
    <s v="INSA / YouGov"/>
    <d v="2013-10-24T00:00:00"/>
    <n v="0.41571428571428565"/>
    <n v="0.25642857142857139"/>
    <n v="9.4999999999999987E-2"/>
    <n v="3.4285714285714287E-2"/>
    <n v="8.9999999999999983E-2"/>
    <n v="4.7857142857142855E-2"/>
    <n v="6.0714285714285714E-2"/>
    <n v="16199"/>
    <n v="1.166666666666667"/>
    <n v="1.2152777777777779"/>
  </r>
  <r>
    <x v="672"/>
    <n v="0.42"/>
    <n v="0.26500000000000001"/>
    <n v="0.1"/>
    <n v="3.5000000000000003E-2"/>
    <n v="0.09"/>
    <n v="4.4999999999999998E-2"/>
    <n v="4.4999999999999998E-2"/>
    <n v="2097"/>
    <s v="25.10.–28.10."/>
    <s v="INSA / YouGov"/>
    <d v="2013-10-17T00:00:00"/>
    <n v="0.41749999999999998"/>
    <n v="0.25562499999999999"/>
    <n v="9.2499999999999999E-2"/>
    <n v="3.7500000000000006E-2"/>
    <n v="9.0624999999999983E-2"/>
    <n v="4.8749999999999995E-2"/>
    <n v="5.7499999999999996E-2"/>
    <n v="15796"/>
    <n v="1.1678832116788322"/>
    <n v="1.2213740458015268"/>
  </r>
  <r>
    <x v="1210"/>
    <n v="0.43"/>
    <n v="0.26"/>
    <n v="0.1"/>
    <n v="3.5000000000000003E-2"/>
    <n v="8.5000000000000006E-2"/>
    <n v="0.04"/>
    <n v="0.05"/>
    <n v="2117"/>
    <s v="18.10.–21.10."/>
    <s v="INSA / YouGov"/>
    <d v="2013-10-08T00:00:00"/>
    <n v="0.42875000000000002"/>
    <n v="0.25124999999999997"/>
    <n v="8.7499999999999994E-2"/>
    <n v="3.4375000000000003E-2"/>
    <n v="8.9374999999999996E-2"/>
    <n v="5.3124999999999992E-2"/>
    <n v="5.1874999999999998E-2"/>
    <n v="16316"/>
    <n v="1.098901098901099"/>
    <n v="1.1420413990007139"/>
  </r>
  <r>
    <x v="1211"/>
    <n v="0.42"/>
    <n v="0.26"/>
    <n v="0.09"/>
    <n v="0.04"/>
    <n v="0.09"/>
    <n v="0.06"/>
    <n v="0.04"/>
    <n v="1998"/>
    <s v="11.10.–14.10."/>
    <s v="INSA / YouGov"/>
    <d v="2013-10-02T00:00:00"/>
    <n v="0.42666666666666669"/>
    <n v="0.25166666666666665"/>
    <n v="8.5000000000000006E-2"/>
    <n v="3.5000000000000003E-2"/>
    <n v="8.9999999999999983E-2"/>
    <n v="5.5833333333333325E-2"/>
    <n v="5.0833333333333335E-2"/>
    <n v="11213"/>
    <n v="1.0999083409715857"/>
    <n v="1.143946615824595"/>
  </r>
  <r>
    <x v="904"/>
    <n v="0.43"/>
    <n v="0.25"/>
    <n v="0.09"/>
    <n v="0.04"/>
    <n v="0.09"/>
    <n v="0.05"/>
    <n v="0.02"/>
    <n v="2030"/>
    <s v="08.10.–09.10."/>
    <s v="INSA / YouGov"/>
    <d v="2013-09-27T00:00:00"/>
    <n v="0.4283333333333334"/>
    <n v="0.25166666666666665"/>
    <n v="8.0000000000000016E-2"/>
    <n v="3.5000000000000003E-2"/>
    <n v="8.8333333333333319E-2"/>
    <n v="5.4166666666666662E-2"/>
    <n v="5.7500000000000002E-2"/>
    <n v="11263"/>
    <n v="1.1080332409972298"/>
    <n v="1.1527377521613833"/>
  </r>
  <r>
    <x v="1212"/>
    <n v="0.38"/>
    <n v="0.28000000000000003"/>
    <n v="0.08"/>
    <n v="0.06"/>
    <n v="0.09"/>
    <n v="0.05"/>
    <n v="0.03"/>
    <n v="2248"/>
    <s v="15.09.–18.09."/>
    <s v="INSA / YouGov"/>
    <d v="2013-09-06T00:00:00"/>
    <n v="0.3833333333333333"/>
    <n v="0.27666666666666667"/>
    <n v="9.9999999999999992E-2"/>
    <n v="4.6666666666666669E-2"/>
    <n v="8.3333333333333329E-2"/>
    <n v="0.04"/>
    <n v="0.03"/>
    <n v="6512"/>
    <n v="1.1857707509881423"/>
    <n v="1.2552301255230125"/>
  </r>
  <r>
    <x v="1213"/>
    <n v="0.38"/>
    <n v="0.27"/>
    <n v="0.11"/>
    <n v="0.04"/>
    <n v="0.08"/>
    <n v="0.04"/>
    <m/>
    <n v="2132"/>
    <s v="??.09.–??.09."/>
    <s v="INSA / YouGov"/>
    <d v="2013-09-02T00:00:00"/>
    <n v="0.38666666666666671"/>
    <n v="0.27"/>
    <n v="0.11666666666666665"/>
    <n v="4.3333333333333335E-2"/>
    <n v="0.08"/>
    <n v="3.3333333333333333E-2"/>
    <n v="2.5000000000000001E-2"/>
    <n v="6399"/>
    <n v="1.171875"/>
    <n v="1.2345679012345678"/>
  </r>
  <r>
    <x v="1214"/>
    <n v="0.39"/>
    <n v="0.28000000000000003"/>
    <n v="0.11"/>
    <n v="0.04"/>
    <n v="0.08"/>
    <n v="0.03"/>
    <n v="0.03"/>
    <n v="2132"/>
    <s v="06.09.–09.09."/>
    <s v="INSA / YouGov"/>
    <d v="2013-08-27T00:00:00"/>
    <n v="0.39"/>
    <n v="0.27"/>
    <n v="0.12"/>
    <n v="4.4999999999999998E-2"/>
    <n v="0.08"/>
    <n v="0.03"/>
    <n v="2.5000000000000001E-2"/>
    <n v="4267"/>
    <n v="1.1627906976744187"/>
    <n v="1.2269938650306749"/>
  </r>
  <r>
    <x v="1215"/>
    <n v="0.39"/>
    <n v="0.26"/>
    <n v="0.13"/>
    <n v="0.05"/>
    <n v="0.08"/>
    <n v="0.03"/>
    <n v="0.02"/>
    <n v="2135"/>
    <s v="30.08.–02.09."/>
    <s v="INSA / YouGov"/>
    <d v="2013-08-20T00:00:00"/>
    <n v="0.38666666666666671"/>
    <n v="0.25666666666666665"/>
    <n v="0.14000000000000001"/>
    <n v="5.3333333333333337E-2"/>
    <n v="7.6666666666666675E-2"/>
    <n v="0.03"/>
    <n v="1.3333333333333334E-2"/>
    <n v="6385"/>
    <n v="1.0948905109489051"/>
    <n v="1.1627906976744187"/>
  </r>
  <r>
    <x v="1216"/>
    <n v="0.39"/>
    <n v="0.25"/>
    <n v="0.14000000000000001"/>
    <n v="0.06"/>
    <n v="7.0000000000000007E-2"/>
    <n v="0.03"/>
    <n v="0.01"/>
    <n v="2128"/>
    <s v="23.08.–26.08."/>
    <s v="INSA / YouGov"/>
    <d v="2013-08-13T00:00:00"/>
    <n v="0.38666666666666671"/>
    <n v="0.25666666666666665"/>
    <n v="0.14333333333333334"/>
    <n v="5.3333333333333337E-2"/>
    <n v="7.6666666666666675E-2"/>
    <n v="0.03"/>
    <n v="1.3333333333333334E-2"/>
    <n v="6371"/>
    <n v="1.0909090909090911"/>
    <n v="1.1583011583011584"/>
  </r>
  <r>
    <x v="1217"/>
    <n v="0.38"/>
    <n v="0.26"/>
    <n v="0.15"/>
    <n v="0.05"/>
    <n v="0.08"/>
    <n v="0.03"/>
    <n v="0.01"/>
    <n v="2122"/>
    <s v="16.08.–19.08."/>
    <s v="INSA / YouGov"/>
    <d v="2013-08-07T00:00:00"/>
    <n v="0.38500000000000001"/>
    <n v="0.26"/>
    <n v="0.14500000000000002"/>
    <n v="0.05"/>
    <n v="0.08"/>
    <n v="0.03"/>
    <n v="1.4999999999999999E-2"/>
    <n v="4243"/>
    <n v="1.0869565217391304"/>
    <n v="1.1494252873563218"/>
  </r>
  <r>
    <x v="1218"/>
    <n v="0.39"/>
    <n v="0.26"/>
    <n v="0.14000000000000001"/>
    <n v="0.05"/>
    <n v="0.08"/>
    <n v="0.03"/>
    <n v="0.02"/>
    <n v="2121"/>
    <s v="09.08.–12.08."/>
    <s v="INSA / YouGov"/>
    <d v="2013-07-31T00:00:00"/>
    <n v="0.39"/>
    <n v="0.26"/>
    <n v="0.14000000000000001"/>
    <n v="0.05"/>
    <n v="0.08"/>
    <n v="2.5000000000000001E-2"/>
    <n v="2.5000000000000001E-2"/>
    <n v="4252"/>
    <n v="1.0869565217391304"/>
    <n v="1.1494252873563218"/>
  </r>
  <r>
    <x v="1219"/>
    <n v="0.39"/>
    <n v="0.26"/>
    <n v="0.14000000000000001"/>
    <n v="0.05"/>
    <n v="0.08"/>
    <n v="0.02"/>
    <n v="0.03"/>
    <n v="2131"/>
    <s v="02.08.–05.08."/>
    <s v="INSA / YouGov"/>
    <d v="2013-07-23T00:00:00"/>
    <n v="0.38666666666666671"/>
    <n v="0.26"/>
    <n v="0.1466666666666667"/>
    <n v="4.6666666666666669E-2"/>
    <n v="7.3333333333333348E-2"/>
    <n v="2.6666666666666668E-2"/>
    <n v="0.03"/>
    <n v="6391"/>
    <n v="1.1538461538461537"/>
    <n v="1.219512195121951"/>
  </r>
  <r>
    <x v="1220"/>
    <n v="0.39"/>
    <n v="0.26"/>
    <n v="0.15"/>
    <n v="0.04"/>
    <n v="7.0000000000000007E-2"/>
    <n v="0.03"/>
    <n v="0.03"/>
    <n v="2128"/>
    <s v="26.07.–29.07."/>
    <s v="INSA / YouGov"/>
    <d v="2013-07-17T00:00:00"/>
    <n v="0.38500000000000001"/>
    <n v="0.26"/>
    <n v="0.15"/>
    <n v="4.4999999999999998E-2"/>
    <n v="7.0000000000000007E-2"/>
    <n v="0.03"/>
    <n v="0.03"/>
    <n v="4260"/>
    <n v="1.1560693641618498"/>
    <n v="1.2195121951219512"/>
  </r>
  <r>
    <x v="1221"/>
    <n v="0.38"/>
    <n v="0.26"/>
    <n v="0.15"/>
    <n v="0.05"/>
    <n v="7.0000000000000007E-2"/>
    <n v="0.03"/>
    <n v="0.03"/>
    <n v="2132"/>
    <s v="19.07.–22.07."/>
    <s v="INSA / YouGov"/>
    <d v="2013-07-10T00:00:00"/>
    <n v="0.38"/>
    <n v="0.26"/>
    <n v="0.15"/>
    <n v="0.05"/>
    <n v="7.5000000000000011E-2"/>
    <n v="0.03"/>
    <n v="2.5000000000000001E-2"/>
    <n v="4254"/>
    <n v="1.0928961748633879"/>
    <n v="1.1560693641618498"/>
  </r>
  <r>
    <x v="1222"/>
    <n v="0.38"/>
    <n v="0.26"/>
    <n v="0.15"/>
    <n v="0.05"/>
    <n v="0.08"/>
    <n v="0.03"/>
    <n v="0.02"/>
    <n v="2122"/>
    <s v="12.07.–15.07."/>
    <s v="INSA / YouGov"/>
    <d v="2013-07-03T00:00:00"/>
    <n v="0.38500000000000001"/>
    <n v="0.26"/>
    <n v="0.14500000000000002"/>
    <n v="0.05"/>
    <n v="7.5000000000000011E-2"/>
    <n v="0.03"/>
    <n v="2.5000000000000001E-2"/>
    <n v="4247"/>
    <n v="1.0928961748633879"/>
    <n v="1.1560693641618498"/>
  </r>
  <r>
    <x v="1223"/>
    <n v="0.39"/>
    <n v="0.26"/>
    <n v="0.14000000000000001"/>
    <n v="0.05"/>
    <n v="7.0000000000000007E-2"/>
    <n v="0.03"/>
    <n v="0.03"/>
    <n v="2125"/>
    <s v="05.07.–08.07."/>
    <s v="INSA / YouGov"/>
    <d v="2013-06-26T00:00:00"/>
    <n v="0.39500000000000002"/>
    <n v="0.255"/>
    <n v="0.14500000000000002"/>
    <n v="4.4999999999999998E-2"/>
    <n v="7.0000000000000007E-2"/>
    <n v="0.03"/>
    <n v="2.5000000000000001E-2"/>
    <n v="4246"/>
    <n v="1.1560693641618498"/>
    <n v="1.2195121951219512"/>
  </r>
  <r>
    <x v="1224"/>
    <n v="0.4"/>
    <n v="0.25"/>
    <n v="0.15"/>
    <n v="0.04"/>
    <n v="7.0000000000000007E-2"/>
    <n v="0.03"/>
    <n v="0.02"/>
    <n v="2121"/>
    <s v="28.06.–01.07."/>
    <s v="INSA / YouGov"/>
    <d v="2013-06-18T00:00:00"/>
    <n v="0.39666666666666667"/>
    <n v="0.25333333333333335"/>
    <n v="0.15333333333333332"/>
    <n v="0.04"/>
    <n v="7.0000000000000007E-2"/>
    <n v="2.6666666666666668E-2"/>
    <n v="2.3333333333333334E-2"/>
    <n v="6567"/>
    <n v="1.1450381679389314"/>
    <n v="1.2000000000000002"/>
  </r>
  <r>
    <x v="1225"/>
    <n v="0.39"/>
    <n v="0.26"/>
    <n v="0.16"/>
    <n v="0.04"/>
    <n v="7.0000000000000007E-2"/>
    <n v="0.02"/>
    <n v="0.03"/>
    <n v="2129"/>
    <s v="21.06.–24.06."/>
    <s v="INSA / YouGov"/>
    <d v="2013-06-11T00:00:00"/>
    <n v="0.39333333333333337"/>
    <n v="0.25666666666666665"/>
    <n v="0.15"/>
    <n v="4.3333333333333335E-2"/>
    <n v="7.0000000000000007E-2"/>
    <n v="2.6666666666666668E-2"/>
    <n v="2.6666666666666668E-2"/>
    <n v="6451"/>
    <n v="1.1494252873563218"/>
    <n v="1.2096774193548385"/>
  </r>
  <r>
    <x v="1226"/>
    <n v="0.4"/>
    <n v="0.25"/>
    <n v="0.15"/>
    <n v="0.04"/>
    <n v="7.0000000000000007E-2"/>
    <n v="0.03"/>
    <n v="0.02"/>
    <n v="2317"/>
    <s v="14.06.–17.06."/>
    <s v="INSA / YouGov"/>
    <d v="2013-06-06T00:00:00"/>
    <n v="0.39500000000000002"/>
    <n v="0.255"/>
    <n v="0.14500000000000002"/>
    <n v="4.4999999999999998E-2"/>
    <n v="7.0000000000000007E-2"/>
    <n v="0.03"/>
    <n v="2.5000000000000001E-2"/>
    <n v="4322"/>
    <n v="1.1560693641618498"/>
    <n v="1.2195121951219512"/>
  </r>
  <r>
    <x v="1227"/>
    <n v="0.39"/>
    <n v="0.26"/>
    <n v="0.14000000000000001"/>
    <n v="0.05"/>
    <n v="7.0000000000000007E-2"/>
    <n v="0.03"/>
    <n v="0.03"/>
    <n v="2005"/>
    <s v="07.06.–11.06."/>
    <s v="INSA / YouGov"/>
    <d v="2013-05-29T00:00:00"/>
    <n v="0.38999999999999996"/>
    <n v="0.26333333333333336"/>
    <n v="0.14333333333333334"/>
    <n v="4.3333333333333335E-2"/>
    <n v="6.6666666666666666E-2"/>
    <n v="3.3333333333333333E-2"/>
    <n v="2.3333333333333334E-2"/>
    <n v="5663"/>
    <n v="1.1583011583011584"/>
    <n v="1.2195121951219512"/>
  </r>
  <r>
    <x v="1228"/>
    <n v="0.39"/>
    <n v="0.27"/>
    <n v="0.15"/>
    <n v="0.04"/>
    <n v="0.06"/>
    <n v="0.03"/>
    <n v="0.02"/>
    <n v="2633"/>
    <s v="31.05.–03.06."/>
    <s v="INSA / YouGov"/>
    <d v="2013-05-22T00:00:00"/>
    <n v="0.38749999999999996"/>
    <n v="0.26"/>
    <n v="0.14000000000000001"/>
    <n v="4.2499999999999996E-2"/>
    <n v="7.0000000000000007E-2"/>
    <n v="3.2500000000000001E-2"/>
    <n v="2.75E-2"/>
    <n v="7686"/>
    <n v="1.1661807580174928"/>
    <n v="1.2269938650306749"/>
  </r>
  <r>
    <x v="1229"/>
    <n v="0.39"/>
    <n v="0.26"/>
    <n v="0.14000000000000001"/>
    <n v="0.04"/>
    <n v="7.0000000000000007E-2"/>
    <n v="0.04"/>
    <n v="0.02"/>
    <n v="1025"/>
    <s v="27.05.–29.05."/>
    <s v="INSA / YouGov"/>
    <d v="2013-05-19T00:00:00"/>
    <n v="0.38666666666666671"/>
    <n v="0.25666666666666665"/>
    <n v="0.13666666666666669"/>
    <n v="4.3333333333333335E-2"/>
    <n v="7.3333333333333348E-2"/>
    <n v="3.3333333333333333E-2"/>
    <n v="0.03"/>
    <n v="5053"/>
    <n v="1.171875"/>
    <n v="1.2345679012345678"/>
  </r>
  <r>
    <x v="1230"/>
    <n v="0.39"/>
    <n v="0.25"/>
    <n v="0.14000000000000001"/>
    <n v="0.04"/>
    <n v="7.0000000000000007E-2"/>
    <n v="0.03"/>
    <n v="0.04"/>
    <n v="2019"/>
    <s v="24.05.–27.05."/>
    <s v="INSA / YouGov"/>
    <d v="2013-05-14T00:00:00"/>
    <n v="0.38000000000000006"/>
    <n v="0.26"/>
    <n v="0.13666666666666669"/>
    <n v="4.3333333333333335E-2"/>
    <n v="7.6666666666666675E-2"/>
    <n v="0.03"/>
    <n v="3.0000000000000002E-2"/>
    <n v="5051"/>
    <n v="1.1718749999999998"/>
    <n v="1.2345679012345676"/>
  </r>
  <r>
    <x v="1231"/>
    <n v="0.38"/>
    <n v="0.26"/>
    <n v="0.13"/>
    <n v="0.05"/>
    <n v="0.08"/>
    <n v="0.03"/>
    <n v="0.03"/>
    <n v="2009"/>
    <s v="17.05.–20.05."/>
    <s v="INSA / YouGov"/>
    <d v="2013-05-09T00:00:00"/>
    <n v="0.37333333333333335"/>
    <n v="0.26666666666666666"/>
    <n v="0.14000000000000001"/>
    <n v="4.3333333333333335E-2"/>
    <n v="7.6666666666666675E-2"/>
    <n v="0.03"/>
    <n v="2.6666666666666668E-2"/>
    <n v="5047"/>
    <n v="1.1673151750972763"/>
    <n v="1.2295081967213115"/>
  </r>
  <r>
    <x v="1232"/>
    <n v="0.37"/>
    <n v="0.27"/>
    <n v="0.14000000000000001"/>
    <n v="0.04"/>
    <n v="0.08"/>
    <n v="0.03"/>
    <n v="0.02"/>
    <n v="1023"/>
    <s v="14.05.–15.05."/>
    <s v="INSA / YouGov"/>
    <d v="2013-05-04T00:00:00"/>
    <n v="0.36999999999999994"/>
    <n v="0.26666666666666666"/>
    <n v="0.1466666666666667"/>
    <n v="4.3333333333333335E-2"/>
    <n v="7.3333333333333348E-2"/>
    <n v="0.03"/>
    <n v="2.6666666666666668E-2"/>
    <n v="5082"/>
    <n v="1.1673151750972763"/>
    <n v="1.2295081967213115"/>
  </r>
  <r>
    <x v="1233"/>
    <n v="0.37"/>
    <n v="0.27"/>
    <n v="0.15"/>
    <n v="0.04"/>
    <n v="7.0000000000000007E-2"/>
    <n v="0.03"/>
    <n v="0.03"/>
    <n v="2015"/>
    <s v="10.05.–13.05."/>
    <s v="INSA / YouGov"/>
    <d v="2013-04-30T00:00:00"/>
    <n v="0.37"/>
    <n v="0.26500000000000001"/>
    <n v="0.15"/>
    <n v="4.4999999999999998E-2"/>
    <n v="7.0000000000000007E-2"/>
    <n v="0.03"/>
    <n v="0.03"/>
    <n v="4059"/>
    <n v="1.1695906432748537"/>
    <n v="1.2345679012345681"/>
  </r>
  <r>
    <x v="1234"/>
    <n v="0.37"/>
    <n v="0.26"/>
    <n v="0.15"/>
    <n v="0.05"/>
    <n v="7.0000000000000007E-2"/>
    <n v="0.03"/>
    <n v="0.03"/>
    <n v="2044"/>
    <s v="03.05.–06.05."/>
    <s v="INSA / YouGov"/>
    <d v="2013-04-24T00:00:00"/>
    <n v="0.375"/>
    <n v="0.26"/>
    <n v="0.155"/>
    <n v="0.05"/>
    <n v="7.0000000000000007E-2"/>
    <n v="0.03"/>
    <n v="2.5000000000000001E-2"/>
    <n v="4044"/>
    <n v="1.0989010989010988"/>
    <n v="1.1627906976744184"/>
  </r>
  <r>
    <x v="1235"/>
    <n v="0.38"/>
    <n v="0.26"/>
    <n v="0.16"/>
    <n v="0.05"/>
    <n v="7.0000000000000007E-2"/>
    <n v="0.03"/>
    <n v="0.02"/>
    <n v="2000"/>
    <s v="26.04.–29.04."/>
    <s v="INSA / YouGov"/>
    <d v="2013-04-16T00:00:00"/>
    <n v="0.38500000000000001"/>
    <n v="0.26"/>
    <n v="0.15"/>
    <n v="0.05"/>
    <n v="6.25E-2"/>
    <n v="3.7499999999999999E-2"/>
    <n v="2.2500000000000003E-2"/>
    <n v="7078"/>
    <n v="1.1019283746556472"/>
    <n v="1.1661807580174925"/>
  </r>
  <r>
    <x v="1236"/>
    <n v="0.38"/>
    <n v="0.26"/>
    <n v="0.15"/>
    <n v="0.05"/>
    <n v="0.06"/>
    <n v="0.05"/>
    <n v="0.02"/>
    <n v="2030"/>
    <s v="19.04.–22.04."/>
    <s v="INSA / YouGov"/>
    <d v="2013-04-09T00:00:00"/>
    <n v="0.38750000000000007"/>
    <n v="0.26"/>
    <n v="0.15000000000000002"/>
    <n v="0.05"/>
    <n v="6.25E-2"/>
    <n v="0.04"/>
    <n v="2.5000000000000001E-2"/>
    <n v="7096"/>
    <n v="1.0989010989010988"/>
    <n v="1.1627906976744184"/>
  </r>
  <r>
    <x v="1237"/>
    <n v="0.39"/>
    <n v="0.26"/>
    <n v="0.14000000000000001"/>
    <n v="0.05"/>
    <n v="0.06"/>
    <n v="0.04"/>
    <n v="0.03"/>
    <n v="1030"/>
    <s v="18.04.–19.04."/>
    <s v="INSA / YouGov"/>
    <d v="2013-04-08T00:00:00"/>
    <n v="0.38999999999999996"/>
    <n v="0.26"/>
    <n v="0.15000000000000002"/>
    <n v="5.000000000000001E-2"/>
    <n v="6.3333333333333339E-2"/>
    <n v="3.5000000000000003E-2"/>
    <n v="2.6666666666666668E-2"/>
    <n v="5066"/>
    <n v="1.0948905109489051"/>
    <n v="1.1583011583011584"/>
  </r>
  <r>
    <x v="1238"/>
    <n v="0.39"/>
    <n v="0.26"/>
    <n v="0.15"/>
    <n v="0.05"/>
    <n v="0.06"/>
    <n v="0.03"/>
    <n v="0.02"/>
    <n v="2018"/>
    <s v="12.04.–15.04."/>
    <s v="INSA / YouGov"/>
    <d v="2013-04-03T00:00:00"/>
    <n v="0.39"/>
    <n v="0.26"/>
    <n v="0.155"/>
    <n v="0.05"/>
    <n v="6.5000000000000002E-2"/>
    <n v="0.03"/>
    <n v="2.5000000000000001E-2"/>
    <n v="4036"/>
    <n v="1.0869565217391302"/>
    <n v="1.1494252873563218"/>
  </r>
  <r>
    <x v="1239"/>
    <n v="0.39"/>
    <n v="0.26"/>
    <n v="0.16"/>
    <n v="0.05"/>
    <n v="7.0000000000000007E-2"/>
    <m/>
    <n v="0.03"/>
    <n v="2018"/>
    <s v="05.04.–08.04."/>
    <s v="INSA / YouGov"/>
    <d v="2013-03-27T00:00:00"/>
    <n v="0.39"/>
    <n v="0.26"/>
    <n v="0.16"/>
    <n v="0.05"/>
    <n v="7.0000000000000007E-2"/>
    <e v="#DIV/0!"/>
    <n v="0.03"/>
    <n v="2018"/>
    <n v="1.0752688172043008"/>
    <n v="1.1363636363636362"/>
  </r>
  <r>
    <x v="1240"/>
    <n v="0.39"/>
    <n v="0.27"/>
    <n v="0.14000000000000001"/>
    <n v="0.05"/>
    <n v="0.08"/>
    <m/>
    <n v="0.03"/>
    <n v="2006"/>
    <s v="22.03.–25.03."/>
    <s v="INSA / YouGov"/>
    <d v="2013-03-12T00:00:00"/>
    <n v="0.39666666666666667"/>
    <n v="0.27"/>
    <n v="0.15000000000000002"/>
    <n v="5.000000000000001E-2"/>
    <n v="7.0000000000000007E-2"/>
    <e v="#DIV/0!"/>
    <n v="2.6666666666666668E-2"/>
    <n v="6039"/>
    <n v="1.0676156583629892"/>
    <n v="1.1278195488721805"/>
  </r>
  <r>
    <x v="1241"/>
    <n v="0.4"/>
    <n v="0.27"/>
    <n v="0.15"/>
    <n v="0.05"/>
    <n v="7.0000000000000007E-2"/>
    <m/>
    <n v="0.03"/>
    <n v="2011"/>
    <s v="15.03.–18.03."/>
    <s v="INSA / YouGov"/>
    <d v="2013-03-09T00:00:00"/>
    <n v="0.4"/>
    <n v="0.27"/>
    <n v="0.155"/>
    <n v="0.05"/>
    <n v="6.5000000000000002E-2"/>
    <e v="#DIV/0!"/>
    <n v="2.5000000000000001E-2"/>
    <n v="4033"/>
    <n v="1.0638297872340423"/>
    <n v="1.1235955056179774"/>
  </r>
  <r>
    <x v="1242"/>
    <n v="0.4"/>
    <n v="0.27"/>
    <n v="0.16"/>
    <n v="0.05"/>
    <n v="0.06"/>
    <m/>
    <n v="0.02"/>
    <n v="2022"/>
    <s v="08.03.–11.03."/>
    <s v="INSA / YouGov"/>
    <d v="2013-02-27T00:00:00"/>
    <n v="0.40500000000000003"/>
    <n v="0.26500000000000001"/>
    <n v="0.155"/>
    <n v="0.05"/>
    <n v="6.5000000000000002E-2"/>
    <e v="#DIV/0!"/>
    <n v="0.02"/>
    <n v="4028"/>
    <n v="1.0638297872340423"/>
    <n v="1.1235955056179774"/>
  </r>
  <r>
    <x v="1243"/>
    <n v="0.41"/>
    <n v="0.26"/>
    <n v="0.15"/>
    <n v="0.05"/>
    <n v="7.0000000000000007E-2"/>
    <m/>
    <n v="0.02"/>
    <n v="2006"/>
    <s v="01.03.–04.03."/>
    <s v="INSA / YouGov"/>
    <d v="2013-02-19T00:00:00"/>
    <n v="0.40333333333333332"/>
    <n v="0.27666666666666667"/>
    <n v="0.15"/>
    <n v="5.000000000000001E-2"/>
    <n v="6.6666666666666666E-2"/>
    <e v="#DIV/0!"/>
    <n v="0.02"/>
    <n v="6057"/>
    <n v="1.056338028169014"/>
    <n v="1.1152416356877324"/>
  </r>
  <r>
    <x v="1244"/>
    <n v="0.4"/>
    <n v="0.28000000000000003"/>
    <n v="0.15"/>
    <n v="0.05"/>
    <n v="7.0000000000000007E-2"/>
    <m/>
    <n v="0.02"/>
    <n v="2028"/>
    <s v="22.02.–25.02."/>
    <s v="INSA / YouGov"/>
    <d v="2013-02-13T00:00:00"/>
    <n v="0.4"/>
    <n v="0.28500000000000003"/>
    <n v="0.15"/>
    <n v="0.05"/>
    <n v="6.5000000000000002E-2"/>
    <e v="#DIV/0!"/>
    <n v="0.02"/>
    <n v="4051"/>
    <n v="1.0526315789473681"/>
    <n v="1.1111111111111109"/>
  </r>
  <r>
    <x v="1245"/>
    <n v="0.4"/>
    <n v="0.28999999999999998"/>
    <n v="0.15"/>
    <n v="0.05"/>
    <n v="0.06"/>
    <m/>
    <n v="0.02"/>
    <n v="2023"/>
    <s v="15.02.–18.02."/>
    <s v="INSA / YouGov"/>
    <d v="2013-02-06T00:00:00"/>
    <n v="0.39500000000000002"/>
    <n v="0.28999999999999998"/>
    <n v="0.15"/>
    <n v="4.4999999999999998E-2"/>
    <n v="0.06"/>
    <e v="#DIV/0!"/>
    <n v="2.5000000000000001E-2"/>
    <n v="4034"/>
    <n v="1.1173184357541899"/>
    <n v="1.1764705882352942"/>
  </r>
  <r>
    <x v="1246"/>
    <n v="0.39"/>
    <n v="0.28999999999999998"/>
    <n v="0.15"/>
    <n v="0.04"/>
    <n v="0.06"/>
    <m/>
    <n v="0.03"/>
    <n v="2011"/>
    <s v="08.02.–11.02."/>
    <s v="INSA / YouGov"/>
    <d v="2013-01-30T00:00:00"/>
    <n v="0.39500000000000002"/>
    <n v="0.28999999999999998"/>
    <n v="0.15"/>
    <n v="0.04"/>
    <n v="0.06"/>
    <e v="#DIV/0!"/>
    <n v="2.5000000000000001E-2"/>
    <n v="4028"/>
    <n v="1.1173184357541899"/>
    <n v="1.1695906432748537"/>
  </r>
  <r>
    <x v="1247"/>
    <n v="0.4"/>
    <n v="0.28999999999999998"/>
    <n v="0.15"/>
    <n v="0.04"/>
    <n v="0.06"/>
    <m/>
    <n v="0.02"/>
    <n v="2017"/>
    <s v="01.02.–04.02."/>
    <s v="INSA / YouGov"/>
    <d v="2013-01-22T00:00:00"/>
    <n v="0.40333333333333332"/>
    <n v="0.28000000000000003"/>
    <n v="0.14666666666666667"/>
    <n v="4.3333333333333335E-2"/>
    <n v="6.3333333333333339E-2"/>
    <e v="#DIV/0!"/>
    <n v="2.3333333333333334E-2"/>
    <n v="6026"/>
    <n v="1.1194029850746268"/>
    <n v="1.1764705882352939"/>
  </r>
  <r>
    <x v="1248"/>
    <n v="0.4"/>
    <n v="0.28000000000000003"/>
    <n v="0.15"/>
    <n v="0.05"/>
    <n v="0.06"/>
    <m/>
    <n v="0.02"/>
    <n v="2012"/>
    <s v="25.01.–28.01."/>
    <s v="INSA / YouGov"/>
    <d v="2013-01-16T00:00:00"/>
    <n v="0.40500000000000003"/>
    <n v="0.27500000000000002"/>
    <n v="0.14500000000000002"/>
    <n v="4.4999999999999998E-2"/>
    <n v="6.5000000000000002E-2"/>
    <e v="#DIV/0!"/>
    <n v="2.5000000000000001E-2"/>
    <n v="4009"/>
    <n v="1.1235955056179774"/>
    <n v="1.1834319526627217"/>
  </r>
  <r>
    <x v="1249"/>
    <n v="0.41"/>
    <n v="0.27"/>
    <n v="0.14000000000000001"/>
    <n v="0.04"/>
    <n v="7.0000000000000007E-2"/>
    <m/>
    <n v="0.03"/>
    <n v="1997"/>
    <s v="18.01.–21.01."/>
    <s v="INSA / YouGov"/>
    <d v="2013-01-09T00:00:00"/>
    <n v="0.4"/>
    <n v="0.27500000000000002"/>
    <n v="0.14500000000000002"/>
    <n v="0.04"/>
    <n v="7.0000000000000007E-2"/>
    <e v="#DIV/0!"/>
    <n v="2.5000000000000001E-2"/>
    <n v="4020"/>
    <n v="1.1235955056179774"/>
    <n v="1.1764705882352939"/>
  </r>
  <r>
    <x v="1250"/>
    <n v="0.39"/>
    <n v="0.28000000000000003"/>
    <n v="0.15"/>
    <n v="0.04"/>
    <n v="7.0000000000000007E-2"/>
    <m/>
    <n v="0.02"/>
    <n v="2023"/>
    <s v="11.01.–14.01."/>
    <s v="INSA / YouGov"/>
    <d v="2013-01-02T00:00:00"/>
    <n v="0.39"/>
    <n v="0.28000000000000003"/>
    <n v="0.14500000000000002"/>
    <n v="0.04"/>
    <n v="7.0000000000000007E-2"/>
    <e v="#DIV/0!"/>
    <n v="2.5000000000000001E-2"/>
    <n v="4049"/>
    <n v="1.1299435028248588"/>
    <n v="1.1834319526627219"/>
  </r>
  <r>
    <x v="1251"/>
    <n v="0.39"/>
    <n v="0.28000000000000003"/>
    <n v="0.14000000000000001"/>
    <n v="0.04"/>
    <n v="7.0000000000000007E-2"/>
    <m/>
    <n v="0.03"/>
    <n v="2026"/>
    <s v="04.01.–07.01."/>
    <s v="INSA / YouGov"/>
    <d v="2012-12-25T00:00:00"/>
    <n v="0.39"/>
    <n v="0.28000000000000003"/>
    <n v="0.14000000000000001"/>
    <n v="0.04"/>
    <n v="7.0000000000000007E-2"/>
    <e v="#DIV/0!"/>
    <n v="0.03"/>
    <n v="2026"/>
    <n v="1.1363636363636362"/>
    <n v="1.1904761904761905"/>
  </r>
  <r>
    <x v="1252"/>
    <n v="0.36"/>
    <n v="0.28999999999999998"/>
    <n v="0.13"/>
    <n v="0.05"/>
    <n v="7.0000000000000007E-2"/>
    <m/>
    <n v="0.04"/>
    <n v="2012"/>
    <s v="14.12.–17.12."/>
    <s v="INSA / YouGov"/>
    <d v="2012-12-05T00:00:00"/>
    <n v="0.36499999999999999"/>
    <n v="0.28999999999999998"/>
    <n v="0.13500000000000001"/>
    <n v="4.4999999999999998E-2"/>
    <n v="7.0000000000000007E-2"/>
    <e v="#DIV/0!"/>
    <n v="0.04"/>
    <n v="4032"/>
    <n v="1.1627906976744184"/>
    <n v="1.2269938650306749"/>
  </r>
  <r>
    <x v="1253"/>
    <n v="0.37"/>
    <n v="0.28999999999999998"/>
    <n v="0.14000000000000001"/>
    <n v="0.04"/>
    <n v="7.0000000000000007E-2"/>
    <m/>
    <n v="0.04"/>
    <n v="2020"/>
    <s v="07.12.–10.12."/>
    <s v="INSA / YouGov"/>
    <d v="2012-11-28T00:00:00"/>
    <n v="0.36"/>
    <n v="0.28999999999999998"/>
    <n v="0.14500000000000002"/>
    <n v="4.4999999999999998E-2"/>
    <n v="7.0000000000000007E-2"/>
    <e v="#DIV/0!"/>
    <n v="3.5000000000000003E-2"/>
    <n v="4042"/>
    <n v="1.1560693641618498"/>
    <n v="1.2195121951219512"/>
  </r>
  <r>
    <x v="1254"/>
    <n v="0.35"/>
    <n v="0.28999999999999998"/>
    <n v="0.15"/>
    <n v="0.05"/>
    <n v="7.0000000000000007E-2"/>
    <m/>
    <n v="0.03"/>
    <n v="2022"/>
    <s v="30.11.–02.12."/>
    <s v="INSA / YouGov"/>
    <d v="2012-11-21T00:00:00"/>
    <n v="0.35499999999999998"/>
    <n v="0.28999999999999998"/>
    <n v="0.15"/>
    <n v="4.4999999999999998E-2"/>
    <n v="7.0000000000000007E-2"/>
    <e v="#DIV/0!"/>
    <n v="0.03"/>
    <n v="4063"/>
    <n v="1.1560693641618498"/>
    <n v="1.2195121951219512"/>
  </r>
  <r>
    <x v="1255"/>
    <n v="0.36"/>
    <n v="0.28999999999999998"/>
    <n v="0.15"/>
    <n v="0.04"/>
    <n v="7.0000000000000007E-2"/>
    <m/>
    <n v="0.03"/>
    <n v="2041"/>
    <s v="23.11.–26.11."/>
    <s v="INSA / YouGov"/>
    <d v="2012-11-14T00:00:00"/>
    <n v="0.37"/>
    <n v="0.28999999999999998"/>
    <n v="0.14500000000000002"/>
    <n v="0.04"/>
    <n v="7.0000000000000007E-2"/>
    <e v="#DIV/0!"/>
    <n v="2.5000000000000001E-2"/>
    <n v="4060"/>
    <n v="1.1428571428571428"/>
    <n v="1.1976047904191618"/>
  </r>
  <r>
    <x v="1256"/>
    <n v="0.38"/>
    <n v="0.28999999999999998"/>
    <n v="0.14000000000000001"/>
    <n v="0.04"/>
    <n v="7.0000000000000007E-2"/>
    <m/>
    <n v="0.02"/>
    <n v="2019"/>
    <s v="16.11.–19.11."/>
    <s v="INSA / YouGov"/>
    <d v="2012-11-06T00:00:00"/>
    <n v="0.38000000000000006"/>
    <n v="0.29666666666666663"/>
    <n v="0.14000000000000001"/>
    <n v="4.3333333333333335E-2"/>
    <n v="6.3333333333333339E-2"/>
    <e v="#DIV/0!"/>
    <n v="2.3333333333333334E-2"/>
    <n v="6045"/>
    <n v="1.1363636363636362"/>
    <n v="1.1952191235059759"/>
  </r>
  <r>
    <x v="1257"/>
    <n v="0.38"/>
    <n v="0.3"/>
    <n v="0.14000000000000001"/>
    <n v="0.05"/>
    <n v="0.06"/>
    <m/>
    <n v="0.02"/>
    <n v="2023"/>
    <s v="09.11.–12.11."/>
    <s v="INSA / YouGov"/>
    <d v="2012-10-31T00:00:00"/>
    <n v="0.38"/>
    <n v="0.3"/>
    <n v="0.14000000000000001"/>
    <n v="4.4999999999999998E-2"/>
    <n v="0.06"/>
    <e v="#DIV/0!"/>
    <n v="2.5000000000000001E-2"/>
    <n v="4026"/>
    <n v="1.1363636363636365"/>
    <n v="1.1976047904191618"/>
  </r>
  <r>
    <x v="1258"/>
    <n v="0.38"/>
    <n v="0.3"/>
    <n v="0.14000000000000001"/>
    <n v="0.04"/>
    <n v="0.06"/>
    <m/>
    <n v="0.03"/>
    <n v="2003"/>
    <s v="02.11.–05.11."/>
    <s v="INSA / YouGov"/>
    <d v="2012-10-24T00:00:00"/>
    <n v="0.375"/>
    <n v="0.3"/>
    <n v="0.13500000000000001"/>
    <n v="0.04"/>
    <n v="6.5000000000000002E-2"/>
    <e v="#DIV/0!"/>
    <n v="0.03"/>
    <n v="4037"/>
    <n v="1.1428571428571428"/>
    <n v="1.1976047904191618"/>
  </r>
  <r>
    <x v="1259"/>
    <n v="0.37"/>
    <n v="0.3"/>
    <n v="0.13"/>
    <n v="0.04"/>
    <n v="7.0000000000000007E-2"/>
    <m/>
    <n v="0.03"/>
    <n v="2034"/>
    <s v="26.10.–29.10."/>
    <s v="INSA / YouGov"/>
    <d v="2012-10-17T00:00:00"/>
    <n v="0.36"/>
    <n v="0.31"/>
    <n v="0.13"/>
    <n v="0.04"/>
    <n v="7.0000000000000007E-2"/>
    <e v="#DIV/0!"/>
    <n v="0.03"/>
    <n v="4053"/>
    <n v="1.149425287356322"/>
    <n v="1.2048192771084341"/>
  </r>
  <r>
    <x v="1260"/>
    <n v="0.35"/>
    <n v="0.32"/>
    <n v="0.13"/>
    <n v="0.04"/>
    <n v="7.0000000000000007E-2"/>
    <m/>
    <n v="0.03"/>
    <n v="2019"/>
    <s v="19.10.–22.10."/>
    <s v="INSA / YouGov"/>
    <d v="2012-10-10T00:00:00"/>
    <n v="0.35499999999999998"/>
    <n v="0.315"/>
    <n v="0.125"/>
    <n v="0.04"/>
    <n v="7.0000000000000007E-2"/>
    <e v="#DIV/0!"/>
    <n v="3.5000000000000003E-2"/>
    <n v="4032"/>
    <n v="1.1560693641618498"/>
    <n v="1.2121212121212122"/>
  </r>
  <r>
    <x v="1261"/>
    <n v="0.36"/>
    <n v="0.31"/>
    <n v="0.12"/>
    <n v="0.04"/>
    <n v="7.0000000000000007E-2"/>
    <m/>
    <n v="0.04"/>
    <n v="2013"/>
    <s v="12.10.–15.10."/>
    <s v="INSA / YouGov"/>
    <d v="2012-10-02T00:00:00"/>
    <n v="0.36000000000000004"/>
    <n v="0.3"/>
    <n v="0.12"/>
    <n v="4.3333333333333335E-2"/>
    <n v="7.0000000000000007E-2"/>
    <e v="#DIV/0!"/>
    <n v="0.04"/>
    <n v="6027"/>
    <n v="1.1764705882352939"/>
    <n v="1.2396694214876032"/>
  </r>
  <r>
    <x v="1262"/>
    <n v="0.36"/>
    <n v="0.3"/>
    <n v="0.11"/>
    <n v="0.05"/>
    <n v="7.0000000000000007E-2"/>
    <m/>
    <n v="0.04"/>
    <n v="2006"/>
    <s v="05.10.–08.10."/>
    <s v="INSA / YouGov"/>
    <d v="2012-09-26T00:00:00"/>
    <n v="0.36"/>
    <n v="0.29499999999999998"/>
    <n v="0.12"/>
    <n v="4.4999999999999998E-2"/>
    <n v="7.0000000000000007E-2"/>
    <e v="#DIV/0!"/>
    <n v="0.04"/>
    <n v="4014"/>
    <n v="1.1834319526627219"/>
    <n v="1.25"/>
  </r>
  <r>
    <x v="1263"/>
    <n v="0.36"/>
    <n v="0.28999999999999998"/>
    <n v="0.13"/>
    <n v="0.04"/>
    <n v="7.0000000000000007E-2"/>
    <m/>
    <n v="0.04"/>
    <n v="2008"/>
    <s v="28.09.–01.10."/>
    <s v="INSA / YouGov"/>
    <d v="2012-09-19T00:00:00"/>
    <n v="0.36000000000000004"/>
    <n v="0.29333333333333328"/>
    <n v="0.13333333333333333"/>
    <n v="4.3333333333333335E-2"/>
    <n v="6.6666666666666666E-2"/>
    <e v="#DIV/0!"/>
    <n v="3.6666666666666674E-2"/>
    <n v="6077"/>
    <n v="1.171875"/>
    <n v="1.2345679012345681"/>
  </r>
  <r>
    <x v="1264"/>
    <n v="0.36"/>
    <n v="0.3"/>
    <n v="0.14000000000000001"/>
    <n v="0.05"/>
    <n v="0.06"/>
    <m/>
    <n v="0.03"/>
    <n v="2030"/>
    <s v="21.09.–24.09."/>
    <s v="INSA / YouGov"/>
    <d v="2012-09-12T00:00:00"/>
    <n v="0.36"/>
    <n v="0.29499999999999998"/>
    <n v="0.13500000000000001"/>
    <n v="4.4999999999999998E-2"/>
    <n v="6.5000000000000002E-2"/>
    <e v="#DIV/0!"/>
    <n v="3.5000000000000003E-2"/>
    <n v="4069"/>
    <n v="1.1695906432748537"/>
    <n v="1.2345679012345681"/>
  </r>
  <r>
    <x v="1265"/>
    <n v="0.36"/>
    <n v="0.28999999999999998"/>
    <n v="0.13"/>
    <n v="0.04"/>
    <n v="7.0000000000000007E-2"/>
    <m/>
    <n v="0.04"/>
    <n v="2039"/>
    <s v="14.09.–17.09."/>
    <s v="INSA / YouGov"/>
    <d v="2012-09-07T00:00:00"/>
    <n v="0.36499999999999999"/>
    <n v="0.28500000000000003"/>
    <n v="0.13500000000000001"/>
    <n v="0.04"/>
    <n v="6.5000000000000002E-2"/>
    <e v="#DIV/0!"/>
    <n v="3.5000000000000003E-2"/>
    <n v="4068"/>
    <n v="1.1764705882352939"/>
    <n v="1.2345679012345678"/>
  </r>
  <r>
    <x v="1266"/>
    <n v="0.37"/>
    <n v="0.28000000000000003"/>
    <n v="0.14000000000000001"/>
    <n v="0.04"/>
    <n v="0.06"/>
    <m/>
    <n v="0.03"/>
    <n v="2029"/>
    <s v="07.09.–10.09."/>
    <s v="INSA / YouGov"/>
    <d v="2012-08-29T00:00:00"/>
    <n v="0.36499999999999999"/>
    <n v="0.28500000000000003"/>
    <n v="0.14000000000000001"/>
    <n v="0.04"/>
    <n v="0.06"/>
    <e v="#DIV/0!"/>
    <n v="0.03"/>
    <n v="4043"/>
    <n v="1.1764705882352939"/>
    <n v="1.2345679012345678"/>
  </r>
  <r>
    <x v="1267"/>
    <n v="0.36"/>
    <n v="0.28999999999999998"/>
    <n v="0.14000000000000001"/>
    <n v="0.04"/>
    <n v="0.06"/>
    <m/>
    <n v="0.03"/>
    <n v="2014"/>
    <s v="31.08.–03.09."/>
    <s v="INSA / YouGov"/>
    <d v="2012-08-22T00:00:00"/>
    <n v="0.35499999999999998"/>
    <n v="0.28999999999999998"/>
    <n v="0.14500000000000002"/>
    <n v="0.04"/>
    <n v="0.06"/>
    <e v="#DIV/0!"/>
    <n v="0.03"/>
    <n v="4034"/>
    <n v="1.1764705882352939"/>
    <n v="1.2345679012345678"/>
  </r>
  <r>
    <x v="1268"/>
    <n v="0.35"/>
    <n v="0.28999999999999998"/>
    <n v="0.15"/>
    <n v="0.04"/>
    <n v="0.06"/>
    <m/>
    <n v="0.03"/>
    <n v="2020"/>
    <s v="24.08.–27.08."/>
    <s v="INSA / YouGov"/>
    <d v="2012-08-15T00:00:00"/>
    <n v="0.35499999999999998"/>
    <n v="0.28500000000000003"/>
    <n v="0.15"/>
    <n v="0.04"/>
    <n v="0.06"/>
    <e v="#DIV/0!"/>
    <n v="0.03"/>
    <n v="4054"/>
    <n v="1.1764705882352939"/>
    <n v="1.2345679012345678"/>
  </r>
  <r>
    <x v="1269"/>
    <n v="0.36"/>
    <n v="0.28000000000000003"/>
    <n v="0.15"/>
    <n v="0.04"/>
    <n v="0.06"/>
    <m/>
    <n v="0.03"/>
    <n v="2034"/>
    <s v="17.08.–20.08."/>
    <s v="INSA / YouGov"/>
    <d v="2012-08-08T00:00:00"/>
    <n v="0.35499999999999998"/>
    <n v="0.29000000000000004"/>
    <n v="0.14500000000000002"/>
    <n v="0.04"/>
    <n v="0.06"/>
    <e v="#DIV/0!"/>
    <n v="0.03"/>
    <n v="4065"/>
    <n v="1.1764705882352939"/>
    <n v="1.2345679012345678"/>
  </r>
  <r>
    <x v="1270"/>
    <n v="0.35"/>
    <n v="0.3"/>
    <n v="0.14000000000000001"/>
    <n v="0.04"/>
    <n v="0.06"/>
    <m/>
    <n v="0.03"/>
    <n v="2031"/>
    <s v="10.08.–13.08."/>
    <s v="INSA / YouGov"/>
    <d v="2012-08-01T00:00:00"/>
    <n v="0.35333333333333333"/>
    <n v="0.30333333333333329"/>
    <n v="0.14000000000000001"/>
    <n v="4.3333333333333335E-2"/>
    <n v="0.06"/>
    <e v="#DIV/0!"/>
    <n v="2.3333333333333334E-2"/>
    <n v="6097"/>
    <n v="1.1673151750972763"/>
    <n v="1.2295081967213115"/>
  </r>
  <r>
    <x v="1271"/>
    <n v="0.36"/>
    <n v="0.3"/>
    <n v="0.13"/>
    <n v="0.05"/>
    <n v="0.06"/>
    <m/>
    <n v="0.02"/>
    <n v="2046"/>
    <s v="03.08.–06.08."/>
    <s v="INSA / YouGov"/>
    <d v="2012-07-25T00:00:00"/>
    <n v="0.35499999999999998"/>
    <n v="0.30499999999999999"/>
    <n v="0.14000000000000001"/>
    <n v="4.4999999999999998E-2"/>
    <n v="0.06"/>
    <e v="#DIV/0!"/>
    <n v="0.02"/>
    <n v="4066"/>
    <n v="1.1627906976744187"/>
    <n v="1.2269938650306751"/>
  </r>
  <r>
    <x v="1272"/>
    <n v="0.35"/>
    <n v="0.31"/>
    <n v="0.15"/>
    <n v="0.04"/>
    <n v="0.06"/>
    <m/>
    <n v="0.02"/>
    <n v="2020"/>
    <s v="27.07.–30.07."/>
    <s v="INSA / YouGov"/>
    <d v="2012-07-20T00:00:00"/>
    <n v="0.35"/>
    <n v="0.30499999999999999"/>
    <n v="0.15"/>
    <n v="4.4999999999999998E-2"/>
    <n v="0.06"/>
    <e v="#DIV/0!"/>
    <n v="0.02"/>
    <n v="4057"/>
    <n v="1.1560693641618498"/>
    <n v="1.2195121951219512"/>
  </r>
  <r>
    <x v="1273"/>
    <n v="0.35"/>
    <n v="0.3"/>
    <n v="0.15"/>
    <n v="0.05"/>
    <n v="0.06"/>
    <m/>
    <n v="0.02"/>
    <n v="2037"/>
    <s v="20.07.–23.07."/>
    <s v="INSA / YouGov"/>
    <d v="2012-07-11T00:00:00"/>
    <n v="0.35499999999999998"/>
    <n v="0.29499999999999998"/>
    <n v="0.14500000000000002"/>
    <n v="4.4999999999999998E-2"/>
    <n v="0.06"/>
    <e v="#DIV/0!"/>
    <n v="0.02"/>
    <n v="4057"/>
    <n v="1.1695906432748537"/>
    <n v="1.2345679012345681"/>
  </r>
  <r>
    <x v="1274"/>
    <n v="0.36"/>
    <n v="0.28999999999999998"/>
    <n v="0.14000000000000001"/>
    <n v="0.04"/>
    <n v="0.06"/>
    <m/>
    <n v="0.02"/>
    <n v="2020"/>
    <s v="13.07.–16.07."/>
    <s v="INSA / YouGov"/>
    <d v="2012-07-04T00:00:00"/>
    <n v="0.35499999999999998"/>
    <n v="0.28500000000000003"/>
    <n v="0.14000000000000001"/>
    <n v="0.04"/>
    <n v="0.06"/>
    <e v="#DIV/0!"/>
    <n v="0.02"/>
    <n v="4061"/>
    <n v="1.1904761904761905"/>
    <n v="1.25"/>
  </r>
  <r>
    <x v="1275"/>
    <n v="0.35"/>
    <n v="0.28000000000000003"/>
    <n v="0.14000000000000001"/>
    <n v="0.04"/>
    <n v="0.06"/>
    <m/>
    <m/>
    <n v="2041"/>
    <s v="06.07.–09.07."/>
    <s v="INSA / YouGov"/>
    <d v="2012-06-27T00:00:00"/>
    <n v="0.35"/>
    <n v="0.28500000000000003"/>
    <n v="0.14000000000000001"/>
    <n v="0.04"/>
    <n v="5.5E-2"/>
    <e v="#DIV/0!"/>
    <n v="0.03"/>
    <n v="4062"/>
    <n v="1.2048192771084336"/>
    <n v="1.2658227848101264"/>
  </r>
  <r>
    <x v="1276"/>
    <n v="0.35"/>
    <n v="0.28999999999999998"/>
    <n v="0.14000000000000001"/>
    <n v="0.04"/>
    <n v="0.05"/>
    <m/>
    <n v="0.03"/>
    <n v="2021"/>
    <s v="29.06.–02.07."/>
    <s v="INSA / YouGov"/>
    <d v="2012-06-20T00:00:00"/>
    <n v="0.34499999999999997"/>
    <n v="0.3"/>
    <n v="0.14000000000000001"/>
    <n v="4.4999999999999998E-2"/>
    <n v="5.5E-2"/>
    <e v="#DIV/0!"/>
    <n v="3.5000000000000003E-2"/>
    <n v="4008"/>
    <n v="1.1904761904761905"/>
    <n v="1.2578616352201257"/>
  </r>
  <r>
    <x v="1277"/>
    <n v="0.34"/>
    <n v="0.31"/>
    <n v="0.14000000000000001"/>
    <n v="0.05"/>
    <n v="0.06"/>
    <m/>
    <n v="0.04"/>
    <n v="1987"/>
    <s v="22.06.–25.06."/>
    <s v="INSA / YouGov"/>
    <d v="2012-06-12T00:00:00"/>
    <n v="0.34666666666666668"/>
    <n v="0.31"/>
    <n v="0.13666666666666669"/>
    <n v="5.000000000000001E-2"/>
    <n v="5.3333333333333337E-2"/>
    <e v="#DIV/0!"/>
    <n v="3.6666666666666674E-2"/>
    <n v="6009"/>
    <n v="1.1152416356877322"/>
    <n v="1.1811023622047243"/>
  </r>
  <r>
    <x v="1278"/>
    <n v="0.35"/>
    <n v="0.31"/>
    <n v="0.14000000000000001"/>
    <n v="0.05"/>
    <n v="0.05"/>
    <m/>
    <n v="0.03"/>
    <n v="2023"/>
    <s v="15.06.–18.06."/>
    <s v="INSA / YouGov"/>
    <d v="2012-06-06T00:00:00"/>
    <n v="0.35"/>
    <n v="0.31"/>
    <n v="0.13500000000000001"/>
    <n v="0.05"/>
    <n v="0.05"/>
    <e v="#DIV/0!"/>
    <n v="3.5000000000000003E-2"/>
    <n v="4022"/>
    <n v="1.1173184357541899"/>
    <n v="1.1834319526627219"/>
  </r>
  <r>
    <x v="1279"/>
    <n v="0.35"/>
    <n v="0.31"/>
    <n v="0.13"/>
    <n v="0.05"/>
    <n v="0.05"/>
    <m/>
    <n v="0.04"/>
    <n v="1999"/>
    <s v="08.06.–11.06."/>
    <s v="INSA / YouGov"/>
    <d v="2012-05-30T00:00:00"/>
    <n v="0.34499999999999997"/>
    <n v="0.315"/>
    <n v="0.13500000000000001"/>
    <n v="0.05"/>
    <n v="4.4999999999999998E-2"/>
    <e v="#DIV/0!"/>
    <n v="0.04"/>
    <n v="4018"/>
    <n v="1.1834319526627219"/>
    <n v="1.257861635220126"/>
  </r>
  <r>
    <x v="1280"/>
    <n v="0.34"/>
    <n v="0.32"/>
    <n v="0.14000000000000001"/>
    <n v="0.05"/>
    <n v="0.04"/>
    <m/>
    <n v="0.04"/>
    <n v="2019"/>
    <s v="01.06.–04.06."/>
    <s v="INSA / YouGov"/>
    <d v="2012-05-23T00:00:00"/>
    <n v="0.33500000000000002"/>
    <n v="0.315"/>
    <n v="0.14000000000000001"/>
    <n v="0.05"/>
    <n v="4.4999999999999998E-2"/>
    <e v="#DIV/0!"/>
    <n v="0.04"/>
    <n v="4046"/>
    <n v="1.1904761904761905"/>
    <n v="1.2658227848101264"/>
  </r>
  <r>
    <x v="1281"/>
    <n v="0.33"/>
    <n v="0.31"/>
    <n v="0.14000000000000001"/>
    <n v="0.05"/>
    <n v="0.05"/>
    <m/>
    <n v="0.04"/>
    <n v="2027"/>
    <s v="25.05.–28.05."/>
    <s v="INSA / YouGov"/>
    <d v="2012-05-16T00:00:00"/>
    <n v="0.33"/>
    <n v="0.315"/>
    <n v="0.14000000000000001"/>
    <n v="4.4999999999999998E-2"/>
    <n v="5.5E-2"/>
    <e v="#DIV/0!"/>
    <n v="3.5000000000000003E-2"/>
    <n v="4040"/>
    <n v="1.1904761904761905"/>
    <n v="1.2578616352201257"/>
  </r>
  <r>
    <x v="1282"/>
    <n v="0.33"/>
    <n v="0.32"/>
    <n v="0.14000000000000001"/>
    <n v="0.04"/>
    <n v="0.06"/>
    <m/>
    <n v="0.03"/>
    <n v="2013"/>
    <s v="18.05.–21.05."/>
    <s v="INSA / YouGov"/>
    <d v="2012-05-09T00:00:00"/>
    <n v="0.34"/>
    <n v="0.29333333333333333"/>
    <n v="0.14333333333333334"/>
    <n v="4.6666666666666669E-2"/>
    <n v="0.06"/>
    <e v="#DIV/0!"/>
    <n v="3.3333333333333333E-2"/>
    <n v="6059"/>
    <n v="1.1952191235059761"/>
    <n v="1.2658227848101264"/>
  </r>
  <r>
    <x v="1283"/>
    <n v="0.34"/>
    <n v="0.28999999999999998"/>
    <n v="0.14000000000000001"/>
    <n v="0.05"/>
    <n v="0.06"/>
    <m/>
    <n v="0.03"/>
    <n v="2031"/>
    <s v="11.05.–14.05."/>
    <s v="INSA / YouGov"/>
    <d v="2012-05-02T00:00:00"/>
    <n v="0.34499999999999997"/>
    <n v="0.28000000000000003"/>
    <n v="0.14500000000000002"/>
    <n v="0.05"/>
    <n v="0.06"/>
    <e v="#DIV/0!"/>
    <n v="3.5000000000000003E-2"/>
    <n v="4046"/>
    <n v="1.1363636363636362"/>
    <n v="1.2048192771084336"/>
  </r>
  <r>
    <x v="1284"/>
    <n v="0.35"/>
    <n v="0.27"/>
    <n v="0.15"/>
    <n v="0.05"/>
    <n v="0.06"/>
    <m/>
    <n v="0.04"/>
    <n v="2015"/>
    <s v="04.05.–07.05."/>
    <s v="INSA / YouGov"/>
    <d v="2012-04-26T00:00:00"/>
    <n v="0.35499999999999998"/>
    <n v="0.27"/>
    <n v="0.14000000000000001"/>
    <n v="4.4999999999999998E-2"/>
    <n v="6.5000000000000002E-2"/>
    <e v="#DIV/0!"/>
    <n v="0.04"/>
    <n v="4113"/>
    <n v="1.2048192771084336"/>
    <n v="1.2738853503184713"/>
  </r>
  <r>
    <x v="1285"/>
    <n v="0.36"/>
    <n v="0.27"/>
    <n v="0.13"/>
    <n v="0.04"/>
    <n v="7.0000000000000007E-2"/>
    <m/>
    <n v="0.04"/>
    <n v="2098"/>
    <s v="27.04.–30.04."/>
    <s v="INSA / YouGov"/>
    <d v="2012-04-18T00:00:00"/>
    <n v="0.35499999999999998"/>
    <n v="0.26500000000000001"/>
    <n v="0.14000000000000001"/>
    <n v="0.04"/>
    <n v="6.5000000000000002E-2"/>
    <e v="#DIV/0!"/>
    <n v="0.04"/>
    <n v="4195"/>
    <n v="1.2121212121212122"/>
    <n v="1.2738853503184715"/>
  </r>
  <r>
    <x v="1286"/>
    <n v="0.35"/>
    <n v="0.26"/>
    <n v="0.15"/>
    <n v="0.04"/>
    <n v="0.06"/>
    <m/>
    <n v="0.04"/>
    <n v="2097"/>
    <s v="20.04.–23.04."/>
    <s v="INSA / YouGov"/>
    <d v="2012-04-10T00:00:00"/>
    <n v="0.35333333333333333"/>
    <n v="0.27"/>
    <n v="0.13666666666666669"/>
    <n v="0.04"/>
    <n v="6.6666666666666666E-2"/>
    <e v="#DIV/0!"/>
    <n v="0.04"/>
    <n v="6272"/>
    <n v="1.2096774193548387"/>
    <n v="1.2711864406779663"/>
  </r>
  <r>
    <x v="1287"/>
    <n v="0.36"/>
    <n v="0.27"/>
    <n v="0.13"/>
    <n v="0.04"/>
    <n v="7.0000000000000007E-2"/>
    <m/>
    <n v="0.04"/>
    <n v="2075"/>
    <s v="13.04.–16.04."/>
    <s v="INSA / YouGov"/>
    <d v="2012-04-03T00:00:00"/>
    <n v="0.35666666666666663"/>
    <n v="0.28000000000000003"/>
    <n v="0.13333333333333333"/>
    <n v="0.04"/>
    <n v="6.6666666666666666E-2"/>
    <e v="#DIV/0!"/>
    <n v="3.6666666666666667E-2"/>
    <n v="6260"/>
    <n v="1.1952191235059761"/>
    <n v="1.2552301255230125"/>
  </r>
  <r>
    <x v="1288"/>
    <n v="0.35"/>
    <n v="0.28000000000000003"/>
    <n v="0.13"/>
    <n v="0.04"/>
    <n v="7.0000000000000007E-2"/>
    <m/>
    <n v="0.04"/>
    <n v="2100"/>
    <s v="06.04.–09.04."/>
    <s v="INSA / YouGov"/>
    <d v="2012-03-29T00:00:00"/>
    <n v="0.35499999999999998"/>
    <n v="0.28500000000000003"/>
    <n v="0.13500000000000001"/>
    <n v="0.04"/>
    <n v="6.5000000000000002E-2"/>
    <e v="#DIV/0!"/>
    <n v="3.5000000000000003E-2"/>
    <n v="4185"/>
    <n v="1.1904761904761905"/>
    <n v="1.25"/>
  </r>
  <r>
    <x v="1289"/>
    <n v="0.36"/>
    <n v="0.28999999999999998"/>
    <n v="0.14000000000000001"/>
    <n v="0.04"/>
    <n v="0.06"/>
    <m/>
    <n v="0.03"/>
    <n v="2085"/>
    <s v="30.03.–02.04."/>
    <s v="INSA / YouGov"/>
    <d v="2012-03-21T00:00:00"/>
    <n v="0.36"/>
    <n v="0.28999999999999998"/>
    <n v="0.14500000000000002"/>
    <n v="0.04"/>
    <n v="6.5000000000000002E-2"/>
    <e v="#DIV/0!"/>
    <n v="0.03"/>
    <n v="4184"/>
    <n v="1.1627906976744187"/>
    <n v="1.2195121951219514"/>
  </r>
  <r>
    <x v="1290"/>
    <n v="0.36"/>
    <n v="0.28999999999999998"/>
    <n v="0.15"/>
    <n v="0.04"/>
    <n v="7.0000000000000007E-2"/>
    <m/>
    <n v="0.03"/>
    <n v="2099"/>
    <s v="23.03.–26.03."/>
    <s v="INSA / YouGov"/>
    <d v="2012-03-14T00:00:00"/>
    <n v="0.36"/>
    <n v="0.28999999999999998"/>
    <n v="0.15"/>
    <n v="0.04"/>
    <n v="7.0000000000000007E-2"/>
    <e v="#DIV/0!"/>
    <n v="0.03"/>
    <n v="2099"/>
    <n v="1.149425287356322"/>
    <n v="1.2048192771084341"/>
  </r>
  <r>
    <x v="1291"/>
    <n v="0.35"/>
    <n v="0.15"/>
    <n v="0.18"/>
    <n v="0.05"/>
    <n v="0.09"/>
    <n v="0.12"/>
    <n v="0.06"/>
    <n v="1623"/>
    <s v="19.09.–21.09."/>
    <s v="YouGov"/>
    <d v="2020-09-12T00:00:00"/>
    <n v="0.35949999999999999"/>
    <n v="0.1595"/>
    <n v="0.18699999999999997"/>
    <n v="5.5499999999999994E-2"/>
    <n v="7.8999999999999987E-2"/>
    <n v="0.10249999999999999"/>
    <n v="5.7000000000000009E-2"/>
    <n v="17043"/>
    <n v="1.0604453870625663"/>
    <n v="1.1267605633802817"/>
  </r>
  <r>
    <x v="677"/>
    <n v="0.36"/>
    <n v="0.16"/>
    <n v="0.18"/>
    <n v="0.05"/>
    <n v="0.08"/>
    <n v="0.11"/>
    <n v="0.06"/>
    <n v="1611"/>
    <s v="20.08.–24.08."/>
    <s v="YouGov"/>
    <d v="2020-08-15T00:00:00"/>
    <n v="0.36449999999999994"/>
    <n v="0.16699999999999998"/>
    <n v="0.17599999999999996"/>
    <n v="5.800000000000001E-2"/>
    <n v="7.6999999999999985E-2"/>
    <n v="9.9999999999999992E-2"/>
    <n v="5.7499999999999996E-2"/>
    <n v="18402"/>
    <n v="1.061007957559682"/>
    <n v="1.1305822498586775"/>
  </r>
  <r>
    <x v="754"/>
    <n v="0.36"/>
    <n v="0.14000000000000001"/>
    <n v="0.18"/>
    <n v="0.06"/>
    <n v="0.09"/>
    <n v="0.11"/>
    <n v="0.06"/>
    <n v="1623"/>
    <s v="30.07.–04.08."/>
    <s v="YouGov"/>
    <d v="2020-07-24T00:00:00"/>
    <n v="0.373"/>
    <n v="0.14599999999999999"/>
    <n v="0.17949999999999997"/>
    <n v="6.0499999999999998E-2"/>
    <n v="7.8499999999999986E-2"/>
    <n v="0.10100000000000001"/>
    <n v="6.1499999999999999E-2"/>
    <n v="18003"/>
    <n v="1.0655301012253595"/>
    <n v="1.1389521640091116"/>
  </r>
  <r>
    <x v="680"/>
    <n v="0.37"/>
    <n v="0.15"/>
    <n v="0.17"/>
    <n v="0.05"/>
    <n v="0.09"/>
    <n v="0.11"/>
    <n v="0.06"/>
    <n v="1636"/>
    <s v="18.06.–22.06."/>
    <s v="YouGov"/>
    <d v="2020-06-13T00:00:00"/>
    <n v="0.38409090909090915"/>
    <n v="0.14999999999999997"/>
    <n v="0.17909090909090908"/>
    <n v="5.7727272727272731E-2"/>
    <n v="7.7727272727272728E-2"/>
    <n v="9.4999999999999987E-2"/>
    <n v="5.6363636363636373E-2"/>
    <n v="19716"/>
    <n v="1.0597302504816954"/>
    <n v="1.1287839917906617"/>
  </r>
  <r>
    <x v="1292"/>
    <n v="0.37"/>
    <n v="0.15"/>
    <n v="0.16"/>
    <n v="0.05"/>
    <n v="0.09"/>
    <n v="0.11"/>
    <n v="7.0000000000000007E-2"/>
    <n v="1584"/>
    <s v="20.05.–26.05."/>
    <s v="YouGov"/>
    <d v="2020-05-15T00:00:00"/>
    <n v="0.38111111111111112"/>
    <n v="0.15166666666666664"/>
    <n v="0.16666666666666663"/>
    <n v="5.7222222222222223E-2"/>
    <n v="7.9444444444444443E-2"/>
    <n v="9.8888888888888873E-2"/>
    <n v="6.5000000000000002E-2"/>
    <n v="16017"/>
    <n v="1.0695187165775402"/>
    <n v="1.139240506329114"/>
  </r>
  <r>
    <x v="1293"/>
    <n v="0.37"/>
    <n v="0.16"/>
    <n v="0.16"/>
    <n v="0.05"/>
    <n v="0.09"/>
    <n v="0.11"/>
    <n v="0.06"/>
    <n v="1636"/>
    <s v="23.04.–27.04."/>
    <s v="YouGov"/>
    <d v="2020-04-17T00:00:00"/>
    <n v="0.38150000000000006"/>
    <n v="0.1605"/>
    <n v="0.16199999999999998"/>
    <n v="6.0000000000000012E-2"/>
    <n v="7.85E-2"/>
    <n v="9.8999999999999991E-2"/>
    <n v="5.8499999999999996E-2"/>
    <n v="17282"/>
    <n v="1.0621348911311737"/>
    <n v="1.1344299489506524"/>
  </r>
  <r>
    <x v="1294"/>
    <n v="0.34"/>
    <n v="0.16"/>
    <n v="0.18"/>
    <n v="0.06"/>
    <n v="0.09"/>
    <n v="0.12"/>
    <n v="0.05"/>
    <n v="1615"/>
    <s v="27.03.–30.03."/>
    <s v="YouGov"/>
    <d v="2020-03-21T00:00:00"/>
    <n v="0.32954545454545453"/>
    <n v="0.1586363636363636"/>
    <n v="0.19727272727272727"/>
    <n v="6.2727272727272729E-2"/>
    <n v="8.136363636363636E-2"/>
    <n v="0.10772727272727273"/>
    <n v="6.2727272727272743E-2"/>
    <n v="19501"/>
    <n v="1.0669253152279341"/>
    <n v="1.1434511434511434"/>
  </r>
  <r>
    <x v="686"/>
    <n v="0.27"/>
    <n v="0.15"/>
    <n v="0.21"/>
    <n v="0.06"/>
    <n v="0.1"/>
    <n v="0.14000000000000001"/>
    <n v="7.0000000000000007E-2"/>
    <n v="1632"/>
    <s v="28.02.–02.03."/>
    <s v="YouGov"/>
    <d v="2020-02-22T00:00:00"/>
    <n v="0.26555555555555554"/>
    <n v="0.15388888888888888"/>
    <n v="0.22444444444444445"/>
    <n v="6.2222222222222227E-2"/>
    <n v="9.7222222222222224E-2"/>
    <n v="0.12722222222222224"/>
    <n v="6.9444444444444448E-2"/>
    <n v="16439"/>
    <n v="1.0746268656716418"/>
    <n v="1.1516314779270633"/>
  </r>
  <r>
    <x v="1295"/>
    <n v="0.27"/>
    <n v="0.13"/>
    <n v="0.21"/>
    <n v="7.0000000000000007E-2"/>
    <n v="0.1"/>
    <n v="0.15"/>
    <n v="7.0000000000000007E-2"/>
    <n v="1586"/>
    <s v="13.12.–17.12."/>
    <s v="YouGov"/>
    <d v="2019-12-05T00:00:00"/>
    <n v="0.27300000000000002"/>
    <n v="0.13500000000000001"/>
    <n v="0.21350000000000002"/>
    <n v="8.3999999999999991E-2"/>
    <n v="8.6999999999999994E-2"/>
    <n v="0.14199999999999999"/>
    <n v="6.5500000000000003E-2"/>
    <n v="18427"/>
    <n v="1.0700909577314073"/>
    <n v="1.1757789535567313"/>
  </r>
  <r>
    <x v="1296"/>
    <n v="0.26"/>
    <n v="0.13"/>
    <n v="0.22"/>
    <n v="7.0000000000000007E-2"/>
    <n v="0.1"/>
    <n v="0.15"/>
    <n v="7.0000000000000007E-2"/>
    <n v="1648"/>
    <s v="22.11.–26.11."/>
    <s v="YouGov"/>
    <d v="2019-11-14T00:00:00"/>
    <n v="0.26555555555555554"/>
    <n v="0.14777777777777779"/>
    <n v="0.2072222222222222"/>
    <n v="8.1666666666666651E-2"/>
    <n v="9.3888888888888869E-2"/>
    <n v="0.13944444444444443"/>
    <n v="6.4444444444444457E-2"/>
    <n v="18608"/>
    <n v="1.0688836104513064"/>
    <n v="1.1711125569290828"/>
  </r>
  <r>
    <x v="1297"/>
    <n v="0.27"/>
    <n v="0.13"/>
    <n v="0.22"/>
    <n v="7.0000000000000007E-2"/>
    <n v="0.1"/>
    <n v="0.14000000000000001"/>
    <n v="7.0000000000000007E-2"/>
    <n v="1583"/>
    <s v="31.10.–05.11."/>
    <s v="YouGov"/>
    <d v="2019-10-24T00:00:00"/>
    <n v="0.27357142857142863"/>
    <n v="0.14000000000000001"/>
    <n v="0.20571428571428571"/>
    <n v="7.9285714285714293E-2"/>
    <n v="9.285714285714286E-2"/>
    <n v="0.1435714285714286"/>
    <n v="6.5000000000000002E-2"/>
    <n v="14036"/>
    <n v="1.0695187165775399"/>
    <n v="1.1686143572621035"/>
  </r>
  <r>
    <x v="1298"/>
    <n v="0.26"/>
    <n v="0.13"/>
    <n v="0.22"/>
    <n v="0.08"/>
    <n v="0.08"/>
    <n v="0.15"/>
    <n v="0.08"/>
    <n v="1573"/>
    <s v="27.09.–01.10."/>
    <s v="YouGov"/>
    <d v="2019-09-20T00:00:00"/>
    <n v="0.26937500000000003"/>
    <n v="0.14000000000000001"/>
    <n v="0.22500000000000001"/>
    <n v="7.7499999999999999E-2"/>
    <n v="7.6249999999999998E-2"/>
    <n v="0.14499999999999999"/>
    <n v="6.6875000000000004E-2"/>
    <n v="15371"/>
    <n v="1.0716677829872738"/>
    <n v="1.1687363038714389"/>
  </r>
  <r>
    <x v="1299"/>
    <n v="0.27"/>
    <n v="0.15"/>
    <n v="0.22"/>
    <n v="0.06"/>
    <n v="0.08"/>
    <n v="0.14000000000000001"/>
    <n v="0.08"/>
    <n v="1632"/>
    <s v="06.09.–10.09."/>
    <s v="YouGov"/>
    <d v="2019-08-29T00:00:00"/>
    <n v="0.27444444444444449"/>
    <n v="0.14777777777777779"/>
    <n v="0.22611111111111112"/>
    <n v="7.3888888888888893E-2"/>
    <n v="7.166666666666667E-2"/>
    <n v="0.13944444444444443"/>
    <n v="6.6666666666666666E-2"/>
    <n v="16788"/>
    <n v="1.0714285714285714"/>
    <n v="1.1635423400129283"/>
  </r>
  <r>
    <x v="1300"/>
    <n v="0.26"/>
    <n v="0.13"/>
    <n v="0.24"/>
    <n v="0.08"/>
    <n v="0.08"/>
    <n v="0.14000000000000001"/>
    <n v="7.0000000000000007E-2"/>
    <n v="1594"/>
    <s v="26.07.–29.07."/>
    <s v="YouGov"/>
    <d v="2019-07-18T00:00:00"/>
    <n v="0.27272727272727271"/>
    <n v="0.13227272727272729"/>
    <n v="0.23909090909090908"/>
    <n v="8.363636363636362E-2"/>
    <n v="8.0454545454545445E-2"/>
    <n v="0.12863636363636363"/>
    <n v="6.3181818181818186E-2"/>
    <n v="18707"/>
    <n v="1.0674429888403687"/>
    <n v="1.1720831113478956"/>
  </r>
  <r>
    <x v="1301"/>
    <n v="0.26"/>
    <n v="0.13"/>
    <n v="0.25"/>
    <n v="7.0000000000000007E-2"/>
    <n v="0.08"/>
    <n v="0.13"/>
    <n v="0.08"/>
    <n v="1644"/>
    <s v="28.06.–02.07."/>
    <s v="YouGov"/>
    <d v="2019-06-20T00:00:00"/>
    <n v="0.26318181818181824"/>
    <n v="0.12681818181818183"/>
    <n v="0.25409090909090909"/>
    <n v="7.8636363636363629E-2"/>
    <n v="7.9090909090909087E-2"/>
    <n v="0.13045454545454546"/>
    <n v="6.7727272727272733E-2"/>
    <n v="19211"/>
    <n v="1.0726474890297415"/>
    <n v="1.171458998935037"/>
  </r>
  <r>
    <x v="16"/>
    <n v="0.28999999999999998"/>
    <n v="0.18"/>
    <n v="0.18"/>
    <n v="0.08"/>
    <n v="0.09"/>
    <n v="0.12"/>
    <n v="0.06"/>
    <n v="1609"/>
    <s v="17.05.–21.05."/>
    <s v="YouGov"/>
    <d v="2019-05-10T00:00:00"/>
    <n v="0.29166666666666669"/>
    <n v="0.16222222222222221"/>
    <n v="0.18722222222222221"/>
    <n v="8.6111111111111097E-2"/>
    <n v="8.7222222222222215E-2"/>
    <n v="0.13222222222222221"/>
    <n v="5.333333333333333E-2"/>
    <n v="17740"/>
    <n v="1.056338028169014"/>
    <n v="1.1620400258231118"/>
  </r>
  <r>
    <x v="1302"/>
    <n v="0.28999999999999998"/>
    <n v="0.18"/>
    <n v="0.17"/>
    <n v="0.09"/>
    <n v="0.09"/>
    <n v="0.13"/>
    <n v="0.05"/>
    <n v="1642"/>
    <s v="26.04.–29.04."/>
    <s v="YouGov"/>
    <d v="2019-04-20T00:00:00"/>
    <n v="0.28250000000000003"/>
    <n v="0.17124999999999999"/>
    <n v="0.18624999999999997"/>
    <n v="8.8749999999999996E-2"/>
    <n v="9.1249999999999998E-2"/>
    <n v="0.13125000000000001"/>
    <n v="4.8749999999999995E-2"/>
    <n v="14312"/>
    <n v="1.0512483574244418"/>
    <n v="1.1594202898550727"/>
  </r>
  <r>
    <x v="700"/>
    <n v="0.3"/>
    <n v="0.18"/>
    <n v="0.17"/>
    <n v="0.09"/>
    <n v="0.09"/>
    <n v="0.12"/>
    <n v="0.05"/>
    <n v="1633"/>
    <s v="22.03.–26.03."/>
    <s v="YouGov"/>
    <d v="2019-03-15T00:00:00"/>
    <n v="0.30272727272727273"/>
    <n v="0.16409090909090909"/>
    <n v="0.18272727272727271"/>
    <n v="8.7727272727272709E-2"/>
    <n v="8.4090909090909077E-2"/>
    <n v="0.12636363636363637"/>
    <n v="5.2272727272727276E-2"/>
    <n v="18957"/>
    <n v="1.0551558752997601"/>
    <n v="1.1627906976744184"/>
  </r>
  <r>
    <x v="1303"/>
    <n v="0.3"/>
    <n v="0.18"/>
    <n v="0.17"/>
    <n v="0.09"/>
    <n v="0.09"/>
    <n v="0.13"/>
    <n v="0.04"/>
    <n v="1620"/>
    <s v="22.02.–26.02."/>
    <s v="YouGov"/>
    <d v="2019-02-14T00:00:00"/>
    <n v="0.29772727272727267"/>
    <n v="0.17545454545454542"/>
    <n v="0.17727272727272725"/>
    <n v="8.6818181818181808E-2"/>
    <n v="8.4090909090909077E-2"/>
    <n v="0.12954545454545457"/>
    <n v="4.9090909090909081E-2"/>
    <n v="19138"/>
    <n v="1.0516252390057361"/>
    <n v="1.1572856391372961"/>
  </r>
  <r>
    <x v="1304"/>
    <n v="0.32"/>
    <n v="0.15"/>
    <n v="0.18"/>
    <n v="0.08"/>
    <n v="0.09"/>
    <n v="0.14000000000000001"/>
    <n v="0.04"/>
    <n v="1578"/>
    <s v="25.01.–29.01."/>
    <s v="YouGov"/>
    <d v="2019-01-18T00:00:00"/>
    <n v="0.30681818181818182"/>
    <n v="0.14818181818181816"/>
    <n v="0.18954545454545454"/>
    <n v="8.8181818181818153E-2"/>
    <n v="8.9090909090909082E-2"/>
    <n v="0.13272727272727272"/>
    <n v="4.5454545454545442E-2"/>
    <n v="18735"/>
    <n v="1.0476190476190477"/>
    <n v="1.1542497376705143"/>
  </r>
  <r>
    <x v="1305"/>
    <n v="0.3"/>
    <n v="0.16"/>
    <n v="0.18"/>
    <n v="0.08"/>
    <n v="0.1"/>
    <n v="0.14000000000000001"/>
    <n v="0.04"/>
    <n v="1665"/>
    <s v="21.12.–27.12."/>
    <s v="YouGov"/>
    <d v="2018-12-15T00:00:00"/>
    <n v="0.29874999999999996"/>
    <n v="0.15062499999999998"/>
    <n v="0.18999999999999997"/>
    <n v="8.4999999999999992E-2"/>
    <n v="8.8124999999999995E-2"/>
    <n v="0.13875000000000001"/>
    <n v="4.8749999999999995E-2"/>
    <n v="14963"/>
    <n v="1.0512483574244416"/>
    <n v="1.1544011544011545"/>
  </r>
  <r>
    <x v="1306"/>
    <n v="0.27"/>
    <n v="0.15"/>
    <n v="0.21"/>
    <n v="0.09"/>
    <n v="0.1"/>
    <n v="0.14000000000000001"/>
    <n v="0.04"/>
    <n v="1580"/>
    <s v="23.11.–27.11."/>
    <s v="YouGov"/>
    <d v="2018-11-15T00:00:00"/>
    <n v="0.26666666666666666"/>
    <n v="0.14388888888888887"/>
    <n v="0.21444444444444444"/>
    <n v="8.6666666666666656E-2"/>
    <n v="9.2222222222222205E-2"/>
    <n v="0.14611111111111111"/>
    <n v="4.9999999999999996E-2"/>
    <n v="17889"/>
    <n v="1.0526315789473684"/>
    <n v="1.1583011583011584"/>
  </r>
  <r>
    <x v="1307"/>
    <n v="0.25"/>
    <n v="0.14000000000000001"/>
    <n v="0.21"/>
    <n v="0.1"/>
    <n v="0.1"/>
    <n v="0.16"/>
    <n v="0.04"/>
    <n v="1542"/>
    <s v="28.10.–04.11."/>
    <s v="YouGov"/>
    <d v="2018-10-25T00:00:00"/>
    <n v="0.25214285714285717"/>
    <n v="0.13928571428571429"/>
    <n v="0.20857142857142857"/>
    <n v="9.4999999999999987E-2"/>
    <n v="0.10142857142857142"/>
    <n v="0.15285714285714286"/>
    <n v="5.0714285714285712E-2"/>
    <n v="15508"/>
    <n v="1.053423626787058"/>
    <n v="1.1705685618729096"/>
  </r>
  <r>
    <x v="743"/>
    <n v="0.27"/>
    <n v="0.17"/>
    <n v="0.14000000000000001"/>
    <n v="0.09"/>
    <n v="0.11"/>
    <n v="0.18"/>
    <n v="0.04"/>
    <n v="1504"/>
    <s v="21.09.–25.09."/>
    <s v="YouGov"/>
    <d v="2018-09-14T00:00:00"/>
    <n v="0.28541666666666671"/>
    <n v="0.17416666666666666"/>
    <n v="0.14458333333333337"/>
    <n v="8.8749999999999996E-2"/>
    <n v="0.10166666666666667"/>
    <n v="0.16333333333333333"/>
    <n v="4.2083333333333334E-2"/>
    <n v="20641"/>
    <n v="1.0439321444106133"/>
    <n v="1.1505273250239691"/>
  </r>
  <r>
    <x v="1308"/>
    <n v="0.28000000000000003"/>
    <n v="0.17"/>
    <n v="0.13"/>
    <n v="0.09"/>
    <n v="0.11"/>
    <n v="0.17"/>
    <n v="0.05"/>
    <n v="1538"/>
    <s v="24.08.–28.08."/>
    <s v="YouGov"/>
    <d v="2018-08-17T00:00:00"/>
    <n v="0.29125000000000001"/>
    <n v="0.17374999999999999"/>
    <n v="0.14250000000000002"/>
    <n v="0.09"/>
    <n v="0.10062499999999999"/>
    <n v="0.15437500000000001"/>
    <n v="4.7500000000000001E-2"/>
    <n v="17631"/>
    <n v="1.0498687664041997"/>
    <n v="1.1594202898550725"/>
  </r>
  <r>
    <x v="1309"/>
    <n v="0.3"/>
    <n v="0.17"/>
    <n v="0.12"/>
    <n v="0.09"/>
    <n v="0.11"/>
    <n v="0.17"/>
    <n v="0.04"/>
    <n v="1520"/>
    <s v="20.07.–24.07."/>
    <s v="YouGov"/>
    <d v="2018-07-12T00:00:00"/>
    <n v="0.30149999999999999"/>
    <n v="0.17899999999999999"/>
    <n v="0.125"/>
    <n v="8.7999999999999995E-2"/>
    <n v="0.10049999999999999"/>
    <n v="0.161"/>
    <n v="4.4999999999999991E-2"/>
    <n v="19155"/>
    <n v="1.0471204188481675"/>
    <n v="1.1534025374855825"/>
  </r>
  <r>
    <x v="797"/>
    <n v="0.3"/>
    <n v="0.17"/>
    <n v="0.12"/>
    <n v="0.1"/>
    <n v="0.11"/>
    <n v="0.16"/>
    <n v="0.04"/>
    <n v="1525"/>
    <s v="22.06.–26.06."/>
    <s v="YouGov"/>
    <d v="2018-06-14T00:00:00"/>
    <n v="0.31090909090909091"/>
    <n v="0.18227272727272725"/>
    <n v="0.12090909090909091"/>
    <n v="8.863636363636361E-2"/>
    <n v="0.10045454545454545"/>
    <n v="0.14909090909090908"/>
    <n v="4.7727272727272729E-2"/>
    <n v="19082"/>
    <n v="1.0501193317422435"/>
    <n v="1.1578947368421053"/>
  </r>
  <r>
    <x v="1310"/>
    <n v="0.33"/>
    <n v="0.17"/>
    <n v="0.11"/>
    <n v="0.09"/>
    <n v="0.11"/>
    <n v="0.16"/>
    <n v="0.03"/>
    <n v="1556"/>
    <s v="25.05.–29.05."/>
    <s v="YouGov"/>
    <d v="2018-05-17T00:00:00"/>
    <n v="0.33136363636363636"/>
    <n v="0.17590909090909088"/>
    <n v="0.12090909090909091"/>
    <n v="8.4545454545454535E-2"/>
    <n v="0.10272727272727274"/>
    <n v="0.14045454545454547"/>
    <n v="4.409090909090909E-2"/>
    <n v="18607"/>
    <n v="1.0461245839277222"/>
    <n v="1.1476264997391759"/>
  </r>
  <r>
    <x v="29"/>
    <n v="0.32"/>
    <n v="0.18"/>
    <n v="0.12"/>
    <n v="0.09"/>
    <n v="0.1"/>
    <n v="0.15"/>
    <n v="0.04"/>
    <n v="1573"/>
    <s v="20.04.–24.04."/>
    <s v="YouGov"/>
    <d v="2018-04-12T00:00:00"/>
    <n v="0.32799999999999996"/>
    <n v="0.18399999999999997"/>
    <n v="0.12050000000000001"/>
    <n v="9.1499999999999984E-2"/>
    <n v="0.10149999999999999"/>
    <n v="0.13649999999999998"/>
    <n v="3.8000000000000006E-2"/>
    <n v="18427"/>
    <n v="1.0395010395010396"/>
    <n v="1.1487650775416429"/>
  </r>
  <r>
    <x v="1311"/>
    <n v="0.34"/>
    <n v="0.17"/>
    <n v="0.11"/>
    <n v="0.08"/>
    <n v="0.11"/>
    <n v="0.15"/>
    <n v="0.04"/>
    <n v="1579"/>
    <s v="23.03.–27.03."/>
    <s v="YouGov"/>
    <d v="2018-03-15T00:00:00"/>
    <n v="0.32954545454545453"/>
    <n v="0.18318181818181814"/>
    <n v="0.11272727272727273"/>
    <n v="9.1818181818181813E-2"/>
    <n v="0.10636363636363638"/>
    <n v="0.13681818181818181"/>
    <n v="3.9545454545454543E-2"/>
    <n v="19142"/>
    <n v="1.0411736867013723"/>
    <n v="1.1512297226582939"/>
  </r>
  <r>
    <x v="1312"/>
    <n v="0.32"/>
    <n v="0.16"/>
    <n v="0.12"/>
    <n v="0.08"/>
    <n v="0.12"/>
    <n v="0.16"/>
    <n v="0.04"/>
    <n v="1585"/>
    <s v="26.02.–28.02."/>
    <s v="YouGov"/>
    <d v="2018-02-15T00:00:00"/>
    <n v="0.33045454545454545"/>
    <n v="0.1677272727272727"/>
    <n v="0.12090909090909091"/>
    <n v="9.0909090909090884E-2"/>
    <n v="0.10590909090909091"/>
    <n v="0.14454545454545453"/>
    <n v="3.9545454545454543E-2"/>
    <n v="17842"/>
    <n v="1.0411736867013726"/>
    <n v="1.1500261369576581"/>
  </r>
  <r>
    <x v="32"/>
    <n v="0.34"/>
    <n v="0.19"/>
    <n v="0.1"/>
    <n v="0.08"/>
    <n v="0.11"/>
    <n v="0.14000000000000001"/>
    <n v="0.04"/>
    <n v="1566"/>
    <s v="19.01.–23.01."/>
    <s v="YouGov"/>
    <d v="2018-01-12T00:00:00"/>
    <n v="0.33250000000000002"/>
    <n v="0.1920833333333333"/>
    <n v="0.11041666666666668"/>
    <n v="8.7083333333333332E-2"/>
    <n v="0.10083333333333333"/>
    <n v="0.12666666666666671"/>
    <n v="5.0416666666666672E-2"/>
    <n v="19437"/>
    <n v="1.0530934620447565"/>
    <n v="1.1594202898550725"/>
  </r>
  <r>
    <x v="1313"/>
    <n v="0.33"/>
    <n v="0.21"/>
    <n v="0.1"/>
    <n v="0.09"/>
    <n v="0.1"/>
    <n v="0.13"/>
    <n v="0.04"/>
    <n v="1489"/>
    <s v="25.12.–27.12."/>
    <s v="YouGov"/>
    <d v="2017-12-15T00:00:00"/>
    <n v="0.32875000000000004"/>
    <n v="0.206875"/>
    <n v="0.10874999999999999"/>
    <n v="8.8124999999999995E-2"/>
    <n v="9.8749999999999991E-2"/>
    <n v="0.125"/>
    <n v="4.3749999999999997E-2"/>
    <n v="15897"/>
    <n v="1.0457516339869282"/>
    <n v="1.1519078473722102"/>
  </r>
  <r>
    <x v="1314"/>
    <n v="0.32"/>
    <n v="0.21"/>
    <n v="0.1"/>
    <n v="0.09"/>
    <n v="0.1"/>
    <n v="0.13"/>
    <n v="0.05"/>
    <n v="1570"/>
    <s v="24.11.–28.11."/>
    <s v="YouGov"/>
    <d v="2017-11-16T00:00:00"/>
    <n v="0.31769230769230766"/>
    <n v="0.21"/>
    <n v="0.10730769230769233"/>
    <n v="0.10307692307692309"/>
    <n v="9.7307692307692317E-2"/>
    <n v="0.12230769230769233"/>
    <n v="4.230769230769231E-2"/>
    <n v="21268"/>
    <n v="1.0441767068273091"/>
    <n v="1.1701170117011701"/>
  </r>
  <r>
    <x v="1315"/>
    <n v="0.36"/>
    <n v="0.23"/>
    <n v="7.0000000000000007E-2"/>
    <n v="0.09"/>
    <n v="0.1"/>
    <n v="0.1"/>
    <n v="0.05"/>
    <n v="1862"/>
    <s v="15.09.–19.09."/>
    <s v="YouGov"/>
    <d v="2017-09-08T00:00:00"/>
    <n v="0.36454545454545451"/>
    <n v="0.22590909090909089"/>
    <n v="7.5909090909090912E-2"/>
    <n v="9.045454545454544E-2"/>
    <n v="9.8636363636363633E-2"/>
    <n v="0.10090909090909092"/>
    <n v="4.3636363636363626E-2"/>
    <n v="20908"/>
    <n v="1.0456273764258557"/>
    <n v="1.1548556430446195"/>
  </r>
  <r>
    <x v="489"/>
    <n v="0.36"/>
    <n v="0.23"/>
    <n v="0.08"/>
    <n v="0.09"/>
    <n v="0.1"/>
    <n v="0.1"/>
    <n v="0.04"/>
    <n v="1600"/>
    <s v="08.09.–12.09."/>
    <s v="YouGov"/>
    <d v="2017-08-31T00:00:00"/>
    <n v="0.36875000000000008"/>
    <n v="0.23250000000000001"/>
    <n v="7.5833333333333322E-2"/>
    <n v="8.6249999999999993E-2"/>
    <n v="9.4583333333333339E-2"/>
    <n v="9.7083333333333341E-2"/>
    <n v="4.5000000000000005E-2"/>
    <n v="22043"/>
    <n v="1.0471204188481675"/>
    <n v="1.1510791366906472"/>
  </r>
  <r>
    <x v="38"/>
    <n v="0.34"/>
    <n v="0.24"/>
    <n v="7.0000000000000007E-2"/>
    <n v="0.09"/>
    <n v="0.09"/>
    <n v="0.11"/>
    <n v="0.06"/>
    <n v="1617"/>
    <s v="04.09.–06.09."/>
    <s v="YouGov"/>
    <d v="2017-08-24T00:00:00"/>
    <n v="0.37166666666666665"/>
    <n v="0.23708333333333331"/>
    <n v="7.2916666666666685E-2"/>
    <n v="8.3749999999999991E-2"/>
    <n v="9.166666666666666E-2"/>
    <n v="9.4583333333333339E-2"/>
    <n v="4.8333333333333332E-2"/>
    <n v="21137"/>
    <n v="1.0507880910683012"/>
    <n v="1.1521843494959194"/>
  </r>
  <r>
    <x v="491"/>
    <n v="0.36"/>
    <n v="0.25"/>
    <n v="7.0000000000000007E-2"/>
    <n v="7.0000000000000007E-2"/>
    <n v="0.1"/>
    <n v="0.1"/>
    <n v="0.05"/>
    <n v="1557"/>
    <s v="25.08.–29.08."/>
    <s v="YouGov"/>
    <d v="2017-08-17T00:00:00"/>
    <n v="0.37849999999999995"/>
    <n v="0.23899999999999996"/>
    <n v="7.2000000000000022E-2"/>
    <n v="8.3999999999999991E-2"/>
    <n v="9.0999999999999984E-2"/>
    <n v="8.8999999999999996E-2"/>
    <n v="4.65E-2"/>
    <n v="18010"/>
    <n v="1.048767697954903"/>
    <n v="1.1500862564692353"/>
  </r>
  <r>
    <x v="816"/>
    <n v="0.37"/>
    <n v="0.25"/>
    <n v="7.0000000000000007E-2"/>
    <n v="0.08"/>
    <n v="0.09"/>
    <n v="0.09"/>
    <n v="0.05"/>
    <n v="1520"/>
    <s v="18.08.–22.08."/>
    <s v="YouGov"/>
    <d v="2017-08-11T00:00:00"/>
    <n v="0.3805"/>
    <n v="0.24"/>
    <n v="7.3500000000000038E-2"/>
    <n v="8.5999999999999993E-2"/>
    <n v="8.9999999999999983E-2"/>
    <n v="8.6999999999999994E-2"/>
    <n v="4.2999999999999997E-2"/>
    <n v="17895"/>
    <n v="1.044932079414838"/>
    <n v="1.1481056257175659"/>
  </r>
  <r>
    <x v="493"/>
    <n v="0.37"/>
    <n v="0.25"/>
    <n v="7.0000000000000007E-2"/>
    <n v="0.09"/>
    <n v="0.09"/>
    <n v="0.09"/>
    <n v="0.04"/>
    <n v="1538"/>
    <s v="11.08.–15.08."/>
    <s v="YouGov"/>
    <d v="2017-08-03T00:00:00"/>
    <n v="0.38"/>
    <n v="0.24100000000000002"/>
    <n v="7.2500000000000037E-2"/>
    <n v="8.3999999999999991E-2"/>
    <n v="9.2499999999999999E-2"/>
    <n v="8.4999999999999992E-2"/>
    <n v="4.4999999999999998E-2"/>
    <n v="19976"/>
    <n v="1.0471204188481675"/>
    <n v="1.1481056257175659"/>
  </r>
  <r>
    <x v="1316"/>
    <n v="0.38"/>
    <n v="0.24"/>
    <n v="0.06"/>
    <n v="0.09"/>
    <n v="0.09"/>
    <n v="0.09"/>
    <n v="0.05"/>
    <n v="1513"/>
    <s v="04.08.–08.08."/>
    <s v="YouGov"/>
    <d v="2017-07-28T00:00:00"/>
    <n v="0.38222222222222224"/>
    <n v="0.23833333333333329"/>
    <n v="7.3888888888888893E-2"/>
    <n v="8.3333333333333315E-2"/>
    <n v="9.166666666666666E-2"/>
    <n v="8.4999999999999992E-2"/>
    <n v="4.5555555555555557E-2"/>
    <n v="18488"/>
    <n v="1.0477299185098954"/>
    <n v="1.1479591836734695"/>
  </r>
  <r>
    <x v="1317"/>
    <n v="0.37"/>
    <n v="0.25"/>
    <n v="7.0000000000000007E-2"/>
    <n v="0.09"/>
    <n v="0.09"/>
    <n v="0.08"/>
    <n v="0.05"/>
    <n v="2000"/>
    <s v="28.07.–01.08."/>
    <s v="YouGov"/>
    <d v="2017-07-21T00:00:00"/>
    <n v="0.38388888888888889"/>
    <n v="0.23944444444444443"/>
    <n v="7.5000000000000011E-2"/>
    <n v="8.3888888888888874E-2"/>
    <n v="9.0555555555555556E-2"/>
    <n v="8.3888888888888874E-2"/>
    <n v="4.3333333333333335E-2"/>
    <n v="18337"/>
    <n v="1.0452961672473868"/>
    <n v="1.1457670273711014"/>
  </r>
  <r>
    <x v="817"/>
    <n v="0.38"/>
    <n v="0.25"/>
    <n v="7.0000000000000007E-2"/>
    <n v="0.09"/>
    <n v="0.09"/>
    <n v="0.08"/>
    <n v="0.04"/>
    <n v="2000"/>
    <s v="21.07.–25.07."/>
    <s v="YouGov"/>
    <d v="2017-07-14T00:00:00"/>
    <n v="0.38555555555555554"/>
    <n v="0.24111111111111111"/>
    <n v="7.4444444444444466E-2"/>
    <n v="8.2222222222222224E-2"/>
    <n v="9.1111111111111087E-2"/>
    <n v="8.1111111111111106E-2"/>
    <n v="4.4444444444444432E-2"/>
    <n v="17063"/>
    <n v="1.0465116279069768"/>
    <n v="1.1450381679389314"/>
  </r>
  <r>
    <x v="1318"/>
    <n v="0.38"/>
    <n v="0.24"/>
    <n v="0.08"/>
    <n v="0.09"/>
    <n v="0.09"/>
    <n v="0.08"/>
    <n v="0.04"/>
    <n v="1535"/>
    <s v="10.07.–12.07."/>
    <s v="YouGov"/>
    <d v="2017-06-29T00:00:00"/>
    <n v="0.38250000000000001"/>
    <n v="0.23899999999999996"/>
    <n v="7.8E-2"/>
    <n v="8.3999999999999991E-2"/>
    <n v="9.1999999999999985E-2"/>
    <n v="7.9499999999999987E-2"/>
    <n v="4.4999999999999998E-2"/>
    <n v="18413"/>
    <n v="1.0471204188481678"/>
    <n v="1.1481056257175661"/>
  </r>
  <r>
    <x v="500"/>
    <n v="0.38"/>
    <n v="0.25"/>
    <n v="0.08"/>
    <n v="0.08"/>
    <n v="0.09"/>
    <n v="0.08"/>
    <n v="0.04"/>
    <n v="2000"/>
    <s v="26.06.–28.06."/>
    <s v="YouGov"/>
    <d v="2017-06-16T00:00:00"/>
    <n v="0.38450000000000001"/>
    <n v="0.24299999999999997"/>
    <n v="7.6999999999999999E-2"/>
    <n v="8.249999999999999E-2"/>
    <n v="9.4499999999999987E-2"/>
    <n v="7.5999999999999998E-2"/>
    <n v="4.2500000000000003E-2"/>
    <n v="18987"/>
    <n v="1.0443864229765014"/>
    <n v="1.142857142857143"/>
  </r>
  <r>
    <x v="1319"/>
    <n v="0.36"/>
    <n v="0.25"/>
    <n v="0.08"/>
    <n v="0.09"/>
    <n v="0.1"/>
    <n v="7.0000000000000007E-2"/>
    <n v="0.05"/>
    <n v="1523"/>
    <s v="19.06.–22.06."/>
    <s v="YouGov"/>
    <d v="2017-06-10T00:00:00"/>
    <n v="0.38222222222222224"/>
    <n v="0.24277777777777779"/>
    <n v="7.3333333333333334E-2"/>
    <n v="8.6111111111111097E-2"/>
    <n v="9.3888888888888883E-2"/>
    <n v="7.7222222222222234E-2"/>
    <n v="4.4444444444444439E-2"/>
    <n v="16030"/>
    <n v="1.0465116279069766"/>
    <n v="1.1501597444089458"/>
  </r>
  <r>
    <x v="1320"/>
    <n v="0.37"/>
    <n v="0.23"/>
    <n v="0.08"/>
    <n v="0.09"/>
    <n v="0.1"/>
    <n v="0.09"/>
    <n v="0.04"/>
    <n v="2040"/>
    <s v="29.05.–31.05."/>
    <s v="YouGov"/>
    <d v="2017-05-20T00:00:00"/>
    <n v="0.37375000000000003"/>
    <n v="0.2525"/>
    <n v="7.1250000000000008E-2"/>
    <n v="8.8124999999999981E-2"/>
    <n v="8.8749999999999996E-2"/>
    <n v="7.9999999999999988E-2"/>
    <n v="4.5624999999999999E-2"/>
    <n v="16211"/>
    <n v="1.0478061558611658"/>
    <n v="1.1544011544011545"/>
  </r>
  <r>
    <x v="1321"/>
    <n v="0.38"/>
    <n v="0.25"/>
    <n v="7.0000000000000007E-2"/>
    <n v="0.09"/>
    <n v="0.09"/>
    <n v="0.09"/>
    <n v="0.03"/>
    <n v="2000"/>
    <s v="15.05.–17.05."/>
    <s v="YouGov"/>
    <d v="2017-05-06T00:00:00"/>
    <n v="0.36799999999999999"/>
    <n v="0.26700000000000002"/>
    <n v="7.2000000000000022E-2"/>
    <n v="7.6999999999999999E-2"/>
    <n v="8.3999999999999991E-2"/>
    <n v="8.7999999999999995E-2"/>
    <n v="4.3999999999999997E-2"/>
    <n v="18913"/>
    <n v="1.0460251046025104"/>
    <n v="1.1376564277588168"/>
  </r>
  <r>
    <x v="1322"/>
    <n v="0.37"/>
    <n v="0.25"/>
    <n v="7.0000000000000007E-2"/>
    <n v="0.09"/>
    <n v="0.08"/>
    <n v="0.09"/>
    <n v="0.05"/>
    <n v="2010"/>
    <s v="08.05.–11.05."/>
    <s v="YouGov"/>
    <d v="2017-04-29T00:00:00"/>
    <n v="0.35777777777777781"/>
    <n v="0.27722222222222226"/>
    <n v="7.1666666666666698E-2"/>
    <n v="7.1111111111111125E-2"/>
    <n v="8.7222222222222215E-2"/>
    <n v="8.8888888888888878E-2"/>
    <n v="4.611111111111111E-2"/>
    <n v="18449"/>
    <n v="1.0483401281304601"/>
    <n v="1.1327879169288861"/>
  </r>
  <r>
    <x v="1323"/>
    <n v="0.35"/>
    <n v="0.28000000000000003"/>
    <n v="7.0000000000000007E-2"/>
    <n v="7.0000000000000007E-2"/>
    <n v="0.09"/>
    <n v="0.09"/>
    <n v="0.05"/>
    <n v="1957"/>
    <s v="27.04.–02.05."/>
    <s v="YouGov"/>
    <d v="2017-04-22T00:00:00"/>
    <n v="0.35374999999999995"/>
    <n v="0.29437499999999994"/>
    <n v="6.8750000000000006E-2"/>
    <n v="6.3125000000000001E-2"/>
    <n v="0.09"/>
    <n v="8.7499999999999994E-2"/>
    <n v="4.2500000000000003E-2"/>
    <n v="15795"/>
    <n v="1.0443864229765016"/>
    <n v="1.11809923130677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EB20E3-AC31-4D5A-A949-CBA6FE666D4C}" name="PivotTable3" cacheId="2"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5">
  <location ref="A3:G41" firstHeaderRow="0" firstDataRow="1" firstDataCol="1"/>
  <pivotFields count="2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numFmtId="14" showAll="0"/>
    <pivotField dataField="1" numFmtId="9" showAll="0"/>
    <pivotField dataField="1" numFmtId="9" showAll="0"/>
    <pivotField dataField="1" numFmtId="9" showAll="0"/>
    <pivotField dataField="1" numFmtId="9" showAll="0"/>
    <pivotField dataField="1" numFmtId="9" showAll="0"/>
    <pivotField dataField="1" showAll="0"/>
    <pivotField numFmtId="9" showAll="0"/>
    <pivotField numFmtId="1" showAll="0"/>
    <pivotField showAll="0"/>
    <pivotField showAll="0"/>
    <pivotField axis="axisRow" showAll="0">
      <items count="15">
        <item x="0"/>
        <item x="1"/>
        <item x="2"/>
        <item x="3"/>
        <item x="4"/>
        <item x="5"/>
        <item x="6"/>
        <item x="7"/>
        <item x="8"/>
        <item x="9"/>
        <item x="10"/>
        <item x="11"/>
        <item x="12"/>
        <item x="13"/>
        <item t="default"/>
      </items>
    </pivotField>
    <pivotField axis="axisRow" multipleItemSelectionAllowed="1" showAll="0">
      <items count="12">
        <item h="1" x="0"/>
        <item h="1" x="1"/>
        <item h="1" x="2"/>
        <item h="1" x="3"/>
        <item h="1" x="4"/>
        <item h="1" x="5"/>
        <item h="1" x="6"/>
        <item x="7"/>
        <item x="8"/>
        <item x="9"/>
        <item h="1" x="10"/>
        <item t="default"/>
      </items>
    </pivotField>
  </pivotFields>
  <rowFields count="2">
    <field x="23"/>
    <field x="22"/>
  </rowFields>
  <rowItems count="38">
    <i>
      <x v="7"/>
    </i>
    <i r="1">
      <x v="1"/>
    </i>
    <i r="1">
      <x v="2"/>
    </i>
    <i r="1">
      <x v="3"/>
    </i>
    <i r="1">
      <x v="4"/>
    </i>
    <i r="1">
      <x v="5"/>
    </i>
    <i r="1">
      <x v="6"/>
    </i>
    <i r="1">
      <x v="7"/>
    </i>
    <i r="1">
      <x v="8"/>
    </i>
    <i r="1">
      <x v="9"/>
    </i>
    <i r="1">
      <x v="10"/>
    </i>
    <i r="1">
      <x v="11"/>
    </i>
    <i r="1">
      <x v="12"/>
    </i>
    <i>
      <x v="8"/>
    </i>
    <i r="1">
      <x v="1"/>
    </i>
    <i r="1">
      <x v="2"/>
    </i>
    <i r="1">
      <x v="3"/>
    </i>
    <i r="1">
      <x v="4"/>
    </i>
    <i r="1">
      <x v="5"/>
    </i>
    <i r="1">
      <x v="6"/>
    </i>
    <i r="1">
      <x v="7"/>
    </i>
    <i r="1">
      <x v="8"/>
    </i>
    <i r="1">
      <x v="9"/>
    </i>
    <i r="1">
      <x v="10"/>
    </i>
    <i r="1">
      <x v="11"/>
    </i>
    <i r="1">
      <x v="12"/>
    </i>
    <i>
      <x v="9"/>
    </i>
    <i r="1">
      <x v="1"/>
    </i>
    <i r="1">
      <x v="2"/>
    </i>
    <i r="1">
      <x v="3"/>
    </i>
    <i r="1">
      <x v="4"/>
    </i>
    <i r="1">
      <x v="5"/>
    </i>
    <i r="1">
      <x v="6"/>
    </i>
    <i r="1">
      <x v="7"/>
    </i>
    <i r="1">
      <x v="8"/>
    </i>
    <i r="1">
      <x v="9"/>
    </i>
    <i r="1">
      <x v="10"/>
    </i>
    <i t="grand">
      <x/>
    </i>
  </rowItems>
  <colFields count="1">
    <field x="-2"/>
  </colFields>
  <colItems count="6">
    <i>
      <x/>
    </i>
    <i i="1">
      <x v="1"/>
    </i>
    <i i="2">
      <x v="2"/>
    </i>
    <i i="3">
      <x v="3"/>
    </i>
    <i i="4">
      <x v="4"/>
    </i>
    <i i="5">
      <x v="5"/>
    </i>
  </colItems>
  <dataFields count="6">
    <dataField name="CDU/CSU 14d" fld="12" subtotal="average" baseField="20" baseItem="6"/>
    <dataField name="SPD 14d" fld="13" subtotal="average" baseField="0" baseItem="0"/>
    <dataField name="Grüne 14d" fld="14" subtotal="average" baseField="0" baseItem="0"/>
    <dataField name="FDP 14d" fld="15" subtotal="average" baseField="0" baseItem="0"/>
    <dataField name="Linke 14d" fld="16" subtotal="average" baseField="0" baseItem="0"/>
    <dataField name="AfD 14d" fld="17" subtotal="average" baseField="0" baseItem="0"/>
  </dataFields>
  <chartFormats count="12">
    <chartFormat chart="3" format="58" series="1">
      <pivotArea type="data" outline="0" fieldPosition="0">
        <references count="1">
          <reference field="4294967294" count="1" selected="0">
            <x v="1"/>
          </reference>
        </references>
      </pivotArea>
    </chartFormat>
    <chartFormat chart="3" format="59" series="1">
      <pivotArea type="data" outline="0" fieldPosition="0">
        <references count="1">
          <reference field="4294967294" count="1" selected="0">
            <x v="2"/>
          </reference>
        </references>
      </pivotArea>
    </chartFormat>
    <chartFormat chart="3" format="60" series="1">
      <pivotArea type="data" outline="0" fieldPosition="0">
        <references count="1">
          <reference field="4294967294" count="1" selected="0">
            <x v="3"/>
          </reference>
        </references>
      </pivotArea>
    </chartFormat>
    <chartFormat chart="3" format="61" series="1">
      <pivotArea type="data" outline="0" fieldPosition="0">
        <references count="1">
          <reference field="4294967294" count="1" selected="0">
            <x v="4"/>
          </reference>
        </references>
      </pivotArea>
    </chartFormat>
    <chartFormat chart="3" format="62" series="1">
      <pivotArea type="data" outline="0" fieldPosition="0">
        <references count="1">
          <reference field="4294967294" count="1" selected="0">
            <x v="5"/>
          </reference>
        </references>
      </pivotArea>
    </chartFormat>
    <chartFormat chart="3" format="64" series="1">
      <pivotArea type="data" outline="0" fieldPosition="0">
        <references count="1">
          <reference field="4294967294" count="1" selected="0">
            <x v="0"/>
          </reference>
        </references>
      </pivotArea>
    </chartFormat>
    <chartFormat chart="12" format="71" series="1">
      <pivotArea type="data" outline="0" fieldPosition="0">
        <references count="1">
          <reference field="4294967294" count="1" selected="0">
            <x v="0"/>
          </reference>
        </references>
      </pivotArea>
    </chartFormat>
    <chartFormat chart="12" format="72" series="1">
      <pivotArea type="data" outline="0" fieldPosition="0">
        <references count="1">
          <reference field="4294967294" count="1" selected="0">
            <x v="1"/>
          </reference>
        </references>
      </pivotArea>
    </chartFormat>
    <chartFormat chart="12" format="73" series="1">
      <pivotArea type="data" outline="0" fieldPosition="0">
        <references count="1">
          <reference field="4294967294" count="1" selected="0">
            <x v="2"/>
          </reference>
        </references>
      </pivotArea>
    </chartFormat>
    <chartFormat chart="12" format="74" series="1">
      <pivotArea type="data" outline="0" fieldPosition="0">
        <references count="1">
          <reference field="4294967294" count="1" selected="0">
            <x v="3"/>
          </reference>
        </references>
      </pivotArea>
    </chartFormat>
    <chartFormat chart="12" format="75" series="1">
      <pivotArea type="data" outline="0" fieldPosition="0">
        <references count="1">
          <reference field="4294967294" count="1" selected="0">
            <x v="4"/>
          </reference>
        </references>
      </pivotArea>
    </chartFormat>
    <chartFormat chart="12" format="76"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D5C1BB-00A2-4A39-89CA-66FCFD184991}" name="PivotTable1"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3">
  <location ref="K19:Q21" firstHeaderRow="0" firstDataRow="1" firstDataCol="1"/>
  <pivotFields count="7">
    <pivotField axis="axisRow" numFmtId="14" showAll="0">
      <items count="4">
        <item m="1" x="2"/>
        <item m="1" x="1"/>
        <item x="0"/>
        <item t="default"/>
      </items>
    </pivotField>
    <pivotField dataField="1" numFmtId="9" showAll="0"/>
    <pivotField dataField="1" numFmtId="9" showAll="0"/>
    <pivotField dataField="1" numFmtId="9" showAll="0"/>
    <pivotField dataField="1" numFmtId="9" showAll="0"/>
    <pivotField dataField="1" numFmtId="9" showAll="0"/>
    <pivotField dataField="1" numFmtId="9" showAll="0"/>
  </pivotFields>
  <rowFields count="1">
    <field x="0"/>
  </rowFields>
  <rowItems count="2">
    <i>
      <x v="2"/>
    </i>
    <i t="grand">
      <x/>
    </i>
  </rowItems>
  <colFields count="1">
    <field x="-2"/>
  </colFields>
  <colItems count="6">
    <i>
      <x/>
    </i>
    <i i="1">
      <x v="1"/>
    </i>
    <i i="2">
      <x v="2"/>
    </i>
    <i i="3">
      <x v="3"/>
    </i>
    <i i="4">
      <x v="4"/>
    </i>
    <i i="5">
      <x v="5"/>
    </i>
  </colItems>
  <dataFields count="6">
    <dataField name="Summe von CDU/CSU" fld="1" baseField="0" baseItem="0"/>
    <dataField name="Summe von SPD" fld="2" baseField="0" baseItem="0"/>
    <dataField name="Summe von Grüne" fld="3" baseField="0" baseItem="0"/>
    <dataField name="Summe von FDP" fld="4" baseField="0" baseItem="0"/>
    <dataField name="Summe von Linke" fld="5" baseField="0" baseItem="0"/>
    <dataField name="Summe von AfD" fld="6"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0CB3DF-EED8-4976-9D59-849835BFE201}"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5">
  <location ref="B20:C26"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CDU/CSU" fld="0" baseField="0" baseItem="0"/>
    <dataField name="Summe von SPD" fld="1" baseField="0" baseItem="0" numFmtId="1"/>
    <dataField name="Summe von Grüne" fld="2" baseField="0" baseItem="0"/>
    <dataField name="Summe von FDP" fld="3" baseField="0" baseItem="0"/>
    <dataField name="Summe von Linke" fld="4" baseField="0" baseItem="0"/>
    <dataField name="Summe von AfD" fld="5" baseField="0" baseItem="0"/>
  </dataFields>
  <formats count="2">
    <format dxfId="33">
      <pivotArea outline="0" collapsedLevelsAreSubtotals="1" fieldPosition="0"/>
    </format>
    <format dxfId="32">
      <pivotArea outline="0" fieldPosition="0">
        <references count="1">
          <reference field="4294967294" count="1">
            <x v="1"/>
          </reference>
        </references>
      </pivotArea>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0" format="2">
      <pivotArea type="data" outline="0" fieldPosition="0">
        <references count="1">
          <reference field="4294967294" count="1" selected="0">
            <x v="1"/>
          </reference>
        </references>
      </pivotArea>
    </chartFormat>
    <chartFormat chart="0" format="3">
      <pivotArea type="data" outline="0" fieldPosition="0">
        <references count="1">
          <reference field="4294967294" count="1" selected="0">
            <x v="2"/>
          </reference>
        </references>
      </pivotArea>
    </chartFormat>
    <chartFormat chart="0" format="4">
      <pivotArea type="data" outline="0" fieldPosition="0">
        <references count="1">
          <reference field="4294967294" count="1" selected="0">
            <x v="3"/>
          </reference>
        </references>
      </pivotArea>
    </chartFormat>
    <chartFormat chart="0" format="5">
      <pivotArea type="data" outline="0" fieldPosition="0">
        <references count="1">
          <reference field="4294967294" count="1" selected="0">
            <x v="4"/>
          </reference>
        </references>
      </pivotArea>
    </chartFormat>
    <chartFormat chart="0" format="6">
      <pivotArea type="data" outline="0" fieldPosition="0">
        <references count="1">
          <reference field="4294967294"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1">
          <reference field="4294967294" count="1" selected="0">
            <x v="0"/>
          </reference>
        </references>
      </pivotArea>
    </chartFormat>
    <chartFormat chart="2" format="16">
      <pivotArea type="data" outline="0" fieldPosition="0">
        <references count="1">
          <reference field="4294967294" count="1" selected="0">
            <x v="1"/>
          </reference>
        </references>
      </pivotArea>
    </chartFormat>
    <chartFormat chart="2" format="17">
      <pivotArea type="data" outline="0" fieldPosition="0">
        <references count="1">
          <reference field="4294967294" count="1" selected="0">
            <x v="2"/>
          </reference>
        </references>
      </pivotArea>
    </chartFormat>
    <chartFormat chart="2" format="18">
      <pivotArea type="data" outline="0" fieldPosition="0">
        <references count="1">
          <reference field="4294967294" count="1" selected="0">
            <x v="3"/>
          </reference>
        </references>
      </pivotArea>
    </chartFormat>
    <chartFormat chart="2" format="19">
      <pivotArea type="data" outline="0" fieldPosition="0">
        <references count="1">
          <reference field="4294967294" count="1" selected="0">
            <x v="4"/>
          </reference>
        </references>
      </pivotArea>
    </chartFormat>
    <chartFormat chart="2" format="20">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B36F2F-6ADD-4206-9788-0F2E9E216639}"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0">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CDU/CSU" fld="0" baseField="0" baseItem="0"/>
    <dataField name="Summe von SPD" fld="1" baseField="0" baseItem="0" numFmtId="1"/>
    <dataField name="Summe von Grüne" fld="2" baseField="0" baseItem="0"/>
    <dataField name="Summe von FDP" fld="3" baseField="0" baseItem="0"/>
    <dataField name="Summe von Linke" fld="4" baseField="0" baseItem="0"/>
    <dataField name="Summe von AfD" fld="5" baseField="0" baseItem="0"/>
  </dataFields>
  <formats count="2">
    <format dxfId="31">
      <pivotArea outline="0" collapsedLevelsAreSubtotals="1" fieldPosition="0"/>
    </format>
    <format dxfId="30">
      <pivotArea outline="0" fieldPosition="0">
        <references count="1">
          <reference field="4294967294" count="1">
            <x v="1"/>
          </reference>
        </references>
      </pivotArea>
    </format>
  </formats>
  <chartFormats count="3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1" format="3">
      <pivotArea type="data" outline="0" fieldPosition="0">
        <references count="1">
          <reference field="4294967294" count="1" selected="0">
            <x v="1"/>
          </reference>
        </references>
      </pivotArea>
    </chartFormat>
    <chartFormat chart="1" format="4">
      <pivotArea type="data" outline="0" fieldPosition="0">
        <references count="1">
          <reference field="4294967294" count="1" selected="0">
            <x v="2"/>
          </reference>
        </references>
      </pivotArea>
    </chartFormat>
    <chartFormat chart="1" format="5">
      <pivotArea type="data" outline="0" fieldPosition="0">
        <references count="1">
          <reference field="4294967294" count="1" selected="0">
            <x v="3"/>
          </reference>
        </references>
      </pivotArea>
    </chartFormat>
    <chartFormat chart="1" format="6">
      <pivotArea type="data" outline="0" fieldPosition="0">
        <references count="1">
          <reference field="4294967294" count="1" selected="0">
            <x v="4"/>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1"/>
          </reference>
        </references>
      </pivotArea>
    </chartFormat>
    <chartFormat chart="4" format="11">
      <pivotArea type="data" outline="0" fieldPosition="0">
        <references count="1">
          <reference field="4294967294" count="1" selected="0">
            <x v="2"/>
          </reference>
        </references>
      </pivotArea>
    </chartFormat>
    <chartFormat chart="4" format="12">
      <pivotArea type="data" outline="0" fieldPosition="0">
        <references count="1">
          <reference field="4294967294" count="1" selected="0">
            <x v="3"/>
          </reference>
        </references>
      </pivotArea>
    </chartFormat>
    <chartFormat chart="4" format="13">
      <pivotArea type="data" outline="0" fieldPosition="0">
        <references count="1">
          <reference field="4294967294" count="1" selected="0">
            <x v="4"/>
          </reference>
        </references>
      </pivotArea>
    </chartFormat>
    <chartFormat chart="4"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1">
          <reference field="4294967294" count="1" selected="0">
            <x v="0"/>
          </reference>
        </references>
      </pivotArea>
    </chartFormat>
    <chartFormat chart="7" format="17">
      <pivotArea type="data" outline="0" fieldPosition="0">
        <references count="1">
          <reference field="4294967294" count="1" selected="0">
            <x v="1"/>
          </reference>
        </references>
      </pivotArea>
    </chartFormat>
    <chartFormat chart="7" format="18">
      <pivotArea type="data" outline="0" fieldPosition="0">
        <references count="1">
          <reference field="4294967294" count="1" selected="0">
            <x v="2"/>
          </reference>
        </references>
      </pivotArea>
    </chartFormat>
    <chartFormat chart="7" format="19">
      <pivotArea type="data" outline="0" fieldPosition="0">
        <references count="1">
          <reference field="4294967294" count="1" selected="0">
            <x v="3"/>
          </reference>
        </references>
      </pivotArea>
    </chartFormat>
    <chartFormat chart="7" format="20">
      <pivotArea type="data" outline="0" fieldPosition="0">
        <references count="1">
          <reference field="4294967294" count="1" selected="0">
            <x v="4"/>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1">
          <reference field="4294967294" count="1" selected="0">
            <x v="0"/>
          </reference>
        </references>
      </pivotArea>
    </chartFormat>
    <chartFormat chart="8" format="10">
      <pivotArea type="data" outline="0" fieldPosition="0">
        <references count="1">
          <reference field="4294967294" count="1" selected="0">
            <x v="1"/>
          </reference>
        </references>
      </pivotArea>
    </chartFormat>
    <chartFormat chart="8" format="11">
      <pivotArea type="data" outline="0" fieldPosition="0">
        <references count="1">
          <reference field="4294967294" count="1" selected="0">
            <x v="2"/>
          </reference>
        </references>
      </pivotArea>
    </chartFormat>
    <chartFormat chart="8" format="12">
      <pivotArea type="data" outline="0" fieldPosition="0">
        <references count="1">
          <reference field="4294967294" count="1" selected="0">
            <x v="3"/>
          </reference>
        </references>
      </pivotArea>
    </chartFormat>
    <chartFormat chart="8" format="13">
      <pivotArea type="data" outline="0" fieldPosition="0">
        <references count="1">
          <reference field="4294967294" count="1" selected="0">
            <x v="4"/>
          </reference>
        </references>
      </pivotArea>
    </chartFormat>
    <chartFormat chart="8" format="14">
      <pivotArea type="data" outline="0" fieldPosition="0">
        <references count="1">
          <reference field="4294967294" count="1" selected="0">
            <x v="5"/>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1">
          <reference field="4294967294" count="1" selected="0">
            <x v="0"/>
          </reference>
        </references>
      </pivotArea>
    </chartFormat>
    <chartFormat chart="9" format="17">
      <pivotArea type="data" outline="0" fieldPosition="0">
        <references count="1">
          <reference field="4294967294" count="1" selected="0">
            <x v="1"/>
          </reference>
        </references>
      </pivotArea>
    </chartFormat>
    <chartFormat chart="9" format="18">
      <pivotArea type="data" outline="0" fieldPosition="0">
        <references count="1">
          <reference field="4294967294" count="1" selected="0">
            <x v="2"/>
          </reference>
        </references>
      </pivotArea>
    </chartFormat>
    <chartFormat chart="9" format="19">
      <pivotArea type="data" outline="0" fieldPosition="0">
        <references count="1">
          <reference field="4294967294" count="1" selected="0">
            <x v="3"/>
          </reference>
        </references>
      </pivotArea>
    </chartFormat>
    <chartFormat chart="9" format="20">
      <pivotArea type="data" outline="0" fieldPosition="0">
        <references count="1">
          <reference field="4294967294" count="1" selected="0">
            <x v="4"/>
          </reference>
        </references>
      </pivotArea>
    </chartFormat>
    <chartFormat chart="9" format="2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C4573-7731-45B8-9CAD-54A4B40B36E9}"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1">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CDU/CSU" fld="0" baseField="0" baseItem="0"/>
    <dataField name="Summe von Grüne" fld="2" baseField="0" baseItem="0"/>
    <dataField name="Summe von SPD" fld="1" baseField="0" baseItem="0" numFmtId="1"/>
    <dataField name="Summe von FDP" fld="3" baseField="0" baseItem="0"/>
    <dataField name="Summe von Linke" fld="4" baseField="0" baseItem="0"/>
    <dataField name="Summe von AfD" fld="5" baseField="0" baseItem="0"/>
  </dataFields>
  <formats count="2">
    <format dxfId="29">
      <pivotArea outline="0" collapsedLevelsAreSubtotals="1" fieldPosition="0"/>
    </format>
    <format dxfId="28">
      <pivotArea outline="0" fieldPosition="0">
        <references count="1">
          <reference field="4294967294" count="1">
            <x v="2"/>
          </reference>
        </references>
      </pivotArea>
    </format>
  </formats>
  <chartFormats count="5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1" format="3">
      <pivotArea type="data" outline="0" fieldPosition="0">
        <references count="1">
          <reference field="4294967294" count="1" selected="0">
            <x v="2"/>
          </reference>
        </references>
      </pivotArea>
    </chartFormat>
    <chartFormat chart="1" format="4">
      <pivotArea type="data" outline="0" fieldPosition="0">
        <references count="1">
          <reference field="4294967294" count="1" selected="0">
            <x v="1"/>
          </reference>
        </references>
      </pivotArea>
    </chartFormat>
    <chartFormat chart="1" format="5">
      <pivotArea type="data" outline="0" fieldPosition="0">
        <references count="1">
          <reference field="4294967294" count="1" selected="0">
            <x v="3"/>
          </reference>
        </references>
      </pivotArea>
    </chartFormat>
    <chartFormat chart="1" format="6">
      <pivotArea type="data" outline="0" fieldPosition="0">
        <references count="1">
          <reference field="4294967294" count="1" selected="0">
            <x v="4"/>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2"/>
          </reference>
        </references>
      </pivotArea>
    </chartFormat>
    <chartFormat chart="4" format="11">
      <pivotArea type="data" outline="0" fieldPosition="0">
        <references count="1">
          <reference field="4294967294" count="1" selected="0">
            <x v="1"/>
          </reference>
        </references>
      </pivotArea>
    </chartFormat>
    <chartFormat chart="4" format="12">
      <pivotArea type="data" outline="0" fieldPosition="0">
        <references count="1">
          <reference field="4294967294" count="1" selected="0">
            <x v="3"/>
          </reference>
        </references>
      </pivotArea>
    </chartFormat>
    <chartFormat chart="4" format="13">
      <pivotArea type="data" outline="0" fieldPosition="0">
        <references count="1">
          <reference field="4294967294" count="1" selected="0">
            <x v="4"/>
          </reference>
        </references>
      </pivotArea>
    </chartFormat>
    <chartFormat chart="4" format="14">
      <pivotArea type="data" outline="0" fieldPosition="0">
        <references count="1">
          <reference field="4294967294" count="1" selected="0">
            <x v="5"/>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1">
          <reference field="4294967294" count="1" selected="0">
            <x v="0"/>
          </reference>
        </references>
      </pivotArea>
    </chartFormat>
    <chartFormat chart="5" format="17">
      <pivotArea type="data" outline="0" fieldPosition="0">
        <references count="1">
          <reference field="4294967294" count="1" selected="0">
            <x v="2"/>
          </reference>
        </references>
      </pivotArea>
    </chartFormat>
    <chartFormat chart="5" format="18">
      <pivotArea type="data" outline="0" fieldPosition="0">
        <references count="1">
          <reference field="4294967294" count="1" selected="0">
            <x v="1"/>
          </reference>
        </references>
      </pivotArea>
    </chartFormat>
    <chartFormat chart="5" format="19">
      <pivotArea type="data" outline="0" fieldPosition="0">
        <references count="1">
          <reference field="4294967294" count="1" selected="0">
            <x v="3"/>
          </reference>
        </references>
      </pivotArea>
    </chartFormat>
    <chartFormat chart="5" format="20">
      <pivotArea type="data" outline="0" fieldPosition="0">
        <references count="1">
          <reference field="4294967294" count="1" selected="0">
            <x v="4"/>
          </reference>
        </references>
      </pivotArea>
    </chartFormat>
    <chartFormat chart="5" format="21">
      <pivotArea type="data" outline="0" fieldPosition="0">
        <references count="1">
          <reference field="4294967294" count="1" selected="0">
            <x v="5"/>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1">
          <reference field="4294967294" count="1" selected="0">
            <x v="0"/>
          </reference>
        </references>
      </pivotArea>
    </chartFormat>
    <chartFormat chart="6" format="10">
      <pivotArea type="data" outline="0" fieldPosition="0">
        <references count="1">
          <reference field="4294967294" count="1" selected="0">
            <x v="2"/>
          </reference>
        </references>
      </pivotArea>
    </chartFormat>
    <chartFormat chart="6" format="11">
      <pivotArea type="data" outline="0" fieldPosition="0">
        <references count="1">
          <reference field="4294967294" count="1" selected="0">
            <x v="1"/>
          </reference>
        </references>
      </pivotArea>
    </chartFormat>
    <chartFormat chart="6" format="12">
      <pivotArea type="data" outline="0" fieldPosition="0">
        <references count="1">
          <reference field="4294967294" count="1" selected="0">
            <x v="3"/>
          </reference>
        </references>
      </pivotArea>
    </chartFormat>
    <chartFormat chart="6" format="13">
      <pivotArea type="data" outline="0" fieldPosition="0">
        <references count="1">
          <reference field="4294967294" count="1" selected="0">
            <x v="4"/>
          </reference>
        </references>
      </pivotArea>
    </chartFormat>
    <chartFormat chart="6"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1">
          <reference field="4294967294" count="1" selected="0">
            <x v="0"/>
          </reference>
        </references>
      </pivotArea>
    </chartFormat>
    <chartFormat chart="7" format="17">
      <pivotArea type="data" outline="0" fieldPosition="0">
        <references count="1">
          <reference field="4294967294" count="1" selected="0">
            <x v="2"/>
          </reference>
        </references>
      </pivotArea>
    </chartFormat>
    <chartFormat chart="7" format="18">
      <pivotArea type="data" outline="0" fieldPosition="0">
        <references count="1">
          <reference field="4294967294" count="1" selected="0">
            <x v="1"/>
          </reference>
        </references>
      </pivotArea>
    </chartFormat>
    <chartFormat chart="7" format="19">
      <pivotArea type="data" outline="0" fieldPosition="0">
        <references count="1">
          <reference field="4294967294" count="1" selected="0">
            <x v="3"/>
          </reference>
        </references>
      </pivotArea>
    </chartFormat>
    <chartFormat chart="7" format="20">
      <pivotArea type="data" outline="0" fieldPosition="0">
        <references count="1">
          <reference field="4294967294" count="1" selected="0">
            <x v="4"/>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1">
          <reference field="4294967294" count="1" selected="0">
            <x v="0"/>
          </reference>
        </references>
      </pivotArea>
    </chartFormat>
    <chartFormat chart="8" format="10">
      <pivotArea type="data" outline="0" fieldPosition="0">
        <references count="1">
          <reference field="4294967294" count="1" selected="0">
            <x v="2"/>
          </reference>
        </references>
      </pivotArea>
    </chartFormat>
    <chartFormat chart="8" format="11">
      <pivotArea type="data" outline="0" fieldPosition="0">
        <references count="1">
          <reference field="4294967294" count="1" selected="0">
            <x v="1"/>
          </reference>
        </references>
      </pivotArea>
    </chartFormat>
    <chartFormat chart="8" format="12">
      <pivotArea type="data" outline="0" fieldPosition="0">
        <references count="1">
          <reference field="4294967294" count="1" selected="0">
            <x v="3"/>
          </reference>
        </references>
      </pivotArea>
    </chartFormat>
    <chartFormat chart="8" format="13">
      <pivotArea type="data" outline="0" fieldPosition="0">
        <references count="1">
          <reference field="4294967294" count="1" selected="0">
            <x v="4"/>
          </reference>
        </references>
      </pivotArea>
    </chartFormat>
    <chartFormat chart="8" format="14">
      <pivotArea type="data" outline="0" fieldPosition="0">
        <references count="1">
          <reference field="4294967294" count="1" selected="0">
            <x v="5"/>
          </reference>
        </references>
      </pivotArea>
    </chartFormat>
    <chartFormat chart="8" format="15" series="1">
      <pivotArea type="data" outline="0" fieldPosition="0">
        <references count="1">
          <reference field="4294967294" count="1" selected="0">
            <x v="1"/>
          </reference>
        </references>
      </pivotArea>
    </chartFormat>
    <chartFormat chart="10" format="23" series="1">
      <pivotArea type="data" outline="0" fieldPosition="0">
        <references count="1">
          <reference field="4294967294" count="1" selected="0">
            <x v="0"/>
          </reference>
        </references>
      </pivotArea>
    </chartFormat>
    <chartFormat chart="10" format="24">
      <pivotArea type="data" outline="0" fieldPosition="0">
        <references count="1">
          <reference field="4294967294" count="1" selected="0">
            <x v="0"/>
          </reference>
        </references>
      </pivotArea>
    </chartFormat>
    <chartFormat chart="10" format="25">
      <pivotArea type="data" outline="0" fieldPosition="0">
        <references count="1">
          <reference field="4294967294" count="1" selected="0">
            <x v="1"/>
          </reference>
        </references>
      </pivotArea>
    </chartFormat>
    <chartFormat chart="10" format="26">
      <pivotArea type="data" outline="0" fieldPosition="0">
        <references count="1">
          <reference field="4294967294" count="1" selected="0">
            <x v="2"/>
          </reference>
        </references>
      </pivotArea>
    </chartFormat>
    <chartFormat chart="10" format="27">
      <pivotArea type="data" outline="0" fieldPosition="0">
        <references count="1">
          <reference field="4294967294" count="1" selected="0">
            <x v="3"/>
          </reference>
        </references>
      </pivotArea>
    </chartFormat>
    <chartFormat chart="10" format="28">
      <pivotArea type="data" outline="0" fieldPosition="0">
        <references count="1">
          <reference field="4294967294" count="1" selected="0">
            <x v="4"/>
          </reference>
        </references>
      </pivotArea>
    </chartFormat>
    <chartFormat chart="10" format="29">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70D87E-AA98-491F-B2E1-8AA7374EFEC6}"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4">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CDU/CSU" fld="0" baseField="0" baseItem="0"/>
    <dataField name="Summe von FDP" fld="3" baseField="0" baseItem="0"/>
    <dataField name="Summe von Grüne" fld="2" baseField="0" baseItem="0"/>
    <dataField name="Summe von SPD" fld="1" baseField="0" baseItem="0" numFmtId="1"/>
    <dataField name="Summe von Linke" fld="4" baseField="0" baseItem="0"/>
    <dataField name="Summe von AfD" fld="5" baseField="0" baseItem="0"/>
  </dataFields>
  <formats count="2">
    <format dxfId="27">
      <pivotArea outline="0" collapsedLevelsAreSubtotals="1" fieldPosition="0"/>
    </format>
    <format dxfId="26">
      <pivotArea outline="0" fieldPosition="0">
        <references count="1">
          <reference field="4294967294" count="1">
            <x v="3"/>
          </reference>
        </references>
      </pivotArea>
    </format>
  </formats>
  <chartFormats count="7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1" format="3">
      <pivotArea type="data" outline="0" fieldPosition="0">
        <references count="1">
          <reference field="4294967294" count="1" selected="0">
            <x v="3"/>
          </reference>
        </references>
      </pivotArea>
    </chartFormat>
    <chartFormat chart="1" format="4">
      <pivotArea type="data" outline="0" fieldPosition="0">
        <references count="1">
          <reference field="4294967294" count="1" selected="0">
            <x v="2"/>
          </reference>
        </references>
      </pivotArea>
    </chartFormat>
    <chartFormat chart="1" format="5">
      <pivotArea type="data" outline="0" fieldPosition="0">
        <references count="1">
          <reference field="4294967294" count="1" selected="0">
            <x v="1"/>
          </reference>
        </references>
      </pivotArea>
    </chartFormat>
    <chartFormat chart="1" format="6">
      <pivotArea type="data" outline="0" fieldPosition="0">
        <references count="1">
          <reference field="4294967294" count="1" selected="0">
            <x v="4"/>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3"/>
          </reference>
        </references>
      </pivotArea>
    </chartFormat>
    <chartFormat chart="4" format="11">
      <pivotArea type="data" outline="0" fieldPosition="0">
        <references count="1">
          <reference field="4294967294" count="1" selected="0">
            <x v="2"/>
          </reference>
        </references>
      </pivotArea>
    </chartFormat>
    <chartFormat chart="4" format="12">
      <pivotArea type="data" outline="0" fieldPosition="0">
        <references count="1">
          <reference field="4294967294" count="1" selected="0">
            <x v="1"/>
          </reference>
        </references>
      </pivotArea>
    </chartFormat>
    <chartFormat chart="4" format="13">
      <pivotArea type="data" outline="0" fieldPosition="0">
        <references count="1">
          <reference field="4294967294" count="1" selected="0">
            <x v="4"/>
          </reference>
        </references>
      </pivotArea>
    </chartFormat>
    <chartFormat chart="4" format="14">
      <pivotArea type="data" outline="0" fieldPosition="0">
        <references count="1">
          <reference field="4294967294" count="1" selected="0">
            <x v="5"/>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1">
          <reference field="4294967294" count="1" selected="0">
            <x v="0"/>
          </reference>
        </references>
      </pivotArea>
    </chartFormat>
    <chartFormat chart="5" format="17">
      <pivotArea type="data" outline="0" fieldPosition="0">
        <references count="1">
          <reference field="4294967294" count="1" selected="0">
            <x v="3"/>
          </reference>
        </references>
      </pivotArea>
    </chartFormat>
    <chartFormat chart="5" format="18">
      <pivotArea type="data" outline="0" fieldPosition="0">
        <references count="1">
          <reference field="4294967294" count="1" selected="0">
            <x v="2"/>
          </reference>
        </references>
      </pivotArea>
    </chartFormat>
    <chartFormat chart="5" format="19">
      <pivotArea type="data" outline="0" fieldPosition="0">
        <references count="1">
          <reference field="4294967294" count="1" selected="0">
            <x v="1"/>
          </reference>
        </references>
      </pivotArea>
    </chartFormat>
    <chartFormat chart="5" format="20">
      <pivotArea type="data" outline="0" fieldPosition="0">
        <references count="1">
          <reference field="4294967294" count="1" selected="0">
            <x v="4"/>
          </reference>
        </references>
      </pivotArea>
    </chartFormat>
    <chartFormat chart="5" format="21">
      <pivotArea type="data" outline="0" fieldPosition="0">
        <references count="1">
          <reference field="4294967294" count="1" selected="0">
            <x v="5"/>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1">
          <reference field="4294967294" count="1" selected="0">
            <x v="0"/>
          </reference>
        </references>
      </pivotArea>
    </chartFormat>
    <chartFormat chart="6" format="10">
      <pivotArea type="data" outline="0" fieldPosition="0">
        <references count="1">
          <reference field="4294967294" count="1" selected="0">
            <x v="3"/>
          </reference>
        </references>
      </pivotArea>
    </chartFormat>
    <chartFormat chart="6" format="11">
      <pivotArea type="data" outline="0" fieldPosition="0">
        <references count="1">
          <reference field="4294967294" count="1" selected="0">
            <x v="2"/>
          </reference>
        </references>
      </pivotArea>
    </chartFormat>
    <chartFormat chart="6" format="12">
      <pivotArea type="data" outline="0" fieldPosition="0">
        <references count="1">
          <reference field="4294967294" count="1" selected="0">
            <x v="1"/>
          </reference>
        </references>
      </pivotArea>
    </chartFormat>
    <chartFormat chart="6" format="13">
      <pivotArea type="data" outline="0" fieldPosition="0">
        <references count="1">
          <reference field="4294967294" count="1" selected="0">
            <x v="4"/>
          </reference>
        </references>
      </pivotArea>
    </chartFormat>
    <chartFormat chart="6"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1">
          <reference field="4294967294" count="1" selected="0">
            <x v="0"/>
          </reference>
        </references>
      </pivotArea>
    </chartFormat>
    <chartFormat chart="7" format="17">
      <pivotArea type="data" outline="0" fieldPosition="0">
        <references count="1">
          <reference field="4294967294" count="1" selected="0">
            <x v="3"/>
          </reference>
        </references>
      </pivotArea>
    </chartFormat>
    <chartFormat chart="7" format="18">
      <pivotArea type="data" outline="0" fieldPosition="0">
        <references count="1">
          <reference field="4294967294" count="1" selected="0">
            <x v="2"/>
          </reference>
        </references>
      </pivotArea>
    </chartFormat>
    <chartFormat chart="7" format="19">
      <pivotArea type="data" outline="0" fieldPosition="0">
        <references count="1">
          <reference field="4294967294" count="1" selected="0">
            <x v="1"/>
          </reference>
        </references>
      </pivotArea>
    </chartFormat>
    <chartFormat chart="7" format="20">
      <pivotArea type="data" outline="0" fieldPosition="0">
        <references count="1">
          <reference field="4294967294" count="1" selected="0">
            <x v="4"/>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1">
          <reference field="4294967294" count="1" selected="0">
            <x v="0"/>
          </reference>
        </references>
      </pivotArea>
    </chartFormat>
    <chartFormat chart="8" format="10">
      <pivotArea type="data" outline="0" fieldPosition="0">
        <references count="1">
          <reference field="4294967294" count="1" selected="0">
            <x v="3"/>
          </reference>
        </references>
      </pivotArea>
    </chartFormat>
    <chartFormat chart="8" format="11">
      <pivotArea type="data" outline="0" fieldPosition="0">
        <references count="1">
          <reference field="4294967294" count="1" selected="0">
            <x v="2"/>
          </reference>
        </references>
      </pivotArea>
    </chartFormat>
    <chartFormat chart="8" format="12">
      <pivotArea type="data" outline="0" fieldPosition="0">
        <references count="1">
          <reference field="4294967294" count="1" selected="0">
            <x v="1"/>
          </reference>
        </references>
      </pivotArea>
    </chartFormat>
    <chartFormat chart="8" format="13">
      <pivotArea type="data" outline="0" fieldPosition="0">
        <references count="1">
          <reference field="4294967294" count="1" selected="0">
            <x v="4"/>
          </reference>
        </references>
      </pivotArea>
    </chartFormat>
    <chartFormat chart="8" format="14">
      <pivotArea type="data" outline="0" fieldPosition="0">
        <references count="1">
          <reference field="4294967294" count="1" selected="0">
            <x v="5"/>
          </reference>
        </references>
      </pivotArea>
    </chartFormat>
    <chartFormat chart="8" format="15" series="1">
      <pivotArea type="data" outline="0" fieldPosition="0">
        <references count="1">
          <reference field="4294967294" count="1" selected="0">
            <x v="2"/>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1">
          <reference field="4294967294" count="1" selected="0">
            <x v="0"/>
          </reference>
        </references>
      </pivotArea>
    </chartFormat>
    <chartFormat chart="9" format="18">
      <pivotArea type="data" outline="0" fieldPosition="0">
        <references count="1">
          <reference field="4294967294" count="1" selected="0">
            <x v="2"/>
          </reference>
        </references>
      </pivotArea>
    </chartFormat>
    <chartFormat chart="9" format="19">
      <pivotArea type="data" outline="0" fieldPosition="0">
        <references count="1">
          <reference field="4294967294" count="1" selected="0">
            <x v="3"/>
          </reference>
        </references>
      </pivotArea>
    </chartFormat>
    <chartFormat chart="9" format="20">
      <pivotArea type="data" outline="0" fieldPosition="0">
        <references count="1">
          <reference field="4294967294" count="1" selected="0">
            <x v="1"/>
          </reference>
        </references>
      </pivotArea>
    </chartFormat>
    <chartFormat chart="9" format="21">
      <pivotArea type="data" outline="0" fieldPosition="0">
        <references count="1">
          <reference field="4294967294" count="1" selected="0">
            <x v="4"/>
          </reference>
        </references>
      </pivotArea>
    </chartFormat>
    <chartFormat chart="9" format="22">
      <pivotArea type="data" outline="0" fieldPosition="0">
        <references count="1">
          <reference field="4294967294" count="1" selected="0">
            <x v="5"/>
          </reference>
        </references>
      </pivotArea>
    </chartFormat>
    <chartFormat chart="10" format="23" series="1">
      <pivotArea type="data" outline="0" fieldPosition="0">
        <references count="1">
          <reference field="4294967294" count="1" selected="0">
            <x v="0"/>
          </reference>
        </references>
      </pivotArea>
    </chartFormat>
    <chartFormat chart="10" format="24">
      <pivotArea type="data" outline="0" fieldPosition="0">
        <references count="1">
          <reference field="4294967294" count="1" selected="0">
            <x v="0"/>
          </reference>
        </references>
      </pivotArea>
    </chartFormat>
    <chartFormat chart="10" format="25">
      <pivotArea type="data" outline="0" fieldPosition="0">
        <references count="1">
          <reference field="4294967294" count="1" selected="0">
            <x v="2"/>
          </reference>
        </references>
      </pivotArea>
    </chartFormat>
    <chartFormat chart="10" format="26">
      <pivotArea type="data" outline="0" fieldPosition="0">
        <references count="1">
          <reference field="4294967294" count="1" selected="0">
            <x v="3"/>
          </reference>
        </references>
      </pivotArea>
    </chartFormat>
    <chartFormat chart="10" format="27">
      <pivotArea type="data" outline="0" fieldPosition="0">
        <references count="1">
          <reference field="4294967294" count="1" selected="0">
            <x v="1"/>
          </reference>
        </references>
      </pivotArea>
    </chartFormat>
    <chartFormat chart="10" format="28">
      <pivotArea type="data" outline="0" fieldPosition="0">
        <references count="1">
          <reference field="4294967294" count="1" selected="0">
            <x v="4"/>
          </reference>
        </references>
      </pivotArea>
    </chartFormat>
    <chartFormat chart="10" format="29">
      <pivotArea type="data" outline="0" fieldPosition="0">
        <references count="1">
          <reference field="4294967294" count="1" selected="0">
            <x v="5"/>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1">
          <reference field="4294967294" count="1" selected="0">
            <x v="0"/>
          </reference>
        </references>
      </pivotArea>
    </chartFormat>
    <chartFormat chart="11" format="18">
      <pivotArea type="data" outline="0" fieldPosition="0">
        <references count="1">
          <reference field="4294967294" count="1" selected="0">
            <x v="2"/>
          </reference>
        </references>
      </pivotArea>
    </chartFormat>
    <chartFormat chart="11" format="19">
      <pivotArea type="data" outline="0" fieldPosition="0">
        <references count="1">
          <reference field="4294967294" count="1" selected="0">
            <x v="3"/>
          </reference>
        </references>
      </pivotArea>
    </chartFormat>
    <chartFormat chart="11" format="20">
      <pivotArea type="data" outline="0" fieldPosition="0">
        <references count="1">
          <reference field="4294967294" count="1" selected="0">
            <x v="1"/>
          </reference>
        </references>
      </pivotArea>
    </chartFormat>
    <chartFormat chart="11" format="21">
      <pivotArea type="data" outline="0" fieldPosition="0">
        <references count="1">
          <reference field="4294967294" count="1" selected="0">
            <x v="4"/>
          </reference>
        </references>
      </pivotArea>
    </chartFormat>
    <chartFormat chart="11" format="22">
      <pivotArea type="data" outline="0" fieldPosition="0">
        <references count="1">
          <reference field="4294967294" count="1" selected="0">
            <x v="5"/>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1">
          <reference field="4294967294" count="1" selected="0">
            <x v="0"/>
          </reference>
        </references>
      </pivotArea>
    </chartFormat>
    <chartFormat chart="13" format="32">
      <pivotArea type="data" outline="0" fieldPosition="0">
        <references count="1">
          <reference field="4294967294" count="1" selected="0">
            <x v="1"/>
          </reference>
        </references>
      </pivotArea>
    </chartFormat>
    <chartFormat chart="13" format="33">
      <pivotArea type="data" outline="0" fieldPosition="0">
        <references count="1">
          <reference field="4294967294" count="1" selected="0">
            <x v="2"/>
          </reference>
        </references>
      </pivotArea>
    </chartFormat>
    <chartFormat chart="13" format="34">
      <pivotArea type="data" outline="0" fieldPosition="0">
        <references count="1">
          <reference field="4294967294" count="1" selected="0">
            <x v="3"/>
          </reference>
        </references>
      </pivotArea>
    </chartFormat>
    <chartFormat chart="13" format="35">
      <pivotArea type="data" outline="0" fieldPosition="0">
        <references count="1">
          <reference field="4294967294" count="1" selected="0">
            <x v="4"/>
          </reference>
        </references>
      </pivotArea>
    </chartFormat>
    <chartFormat chart="13" format="36">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5F6CC5-AB20-4BCA-8C37-25F563920A39}"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9">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SPD" fld="1" baseField="0" baseItem="0" numFmtId="1"/>
    <dataField name="Summe von FDP" fld="3" baseField="0" baseItem="0"/>
    <dataField name="Summe von Grüne" fld="2" baseField="0" baseItem="0"/>
    <dataField name="Summe von CDU/CSU" fld="0" baseField="0" baseItem="0"/>
    <dataField name="Summe von Linke" fld="4" baseField="0" baseItem="0"/>
    <dataField name="Summe von AfD" fld="5" baseField="0" baseItem="0"/>
  </dataFields>
  <formats count="2">
    <format dxfId="25">
      <pivotArea outline="0" collapsedLevelsAreSubtotals="1" fieldPosition="0"/>
    </format>
    <format dxfId="24">
      <pivotArea outline="0" fieldPosition="0">
        <references count="1">
          <reference field="4294967294" count="1">
            <x v="0"/>
          </reference>
        </references>
      </pivotArea>
    </format>
  </formats>
  <chartFormats count="102">
    <chartFormat chart="0" format="0" series="1">
      <pivotArea type="data" outline="0" fieldPosition="0">
        <references count="1">
          <reference field="4294967294" count="1" selected="0">
            <x v="3"/>
          </reference>
        </references>
      </pivotArea>
    </chartFormat>
    <chartFormat chart="1" format="1" series="1">
      <pivotArea type="data" outline="0" fieldPosition="0">
        <references count="1">
          <reference field="4294967294" count="1" selected="0">
            <x v="3"/>
          </reference>
        </references>
      </pivotArea>
    </chartFormat>
    <chartFormat chart="1" format="2">
      <pivotArea type="data" outline="0" fieldPosition="0">
        <references count="1">
          <reference field="4294967294" count="1" selected="0">
            <x v="3"/>
          </reference>
        </references>
      </pivotArea>
    </chartFormat>
    <chartFormat chart="1" format="3">
      <pivotArea type="data" outline="0" fieldPosition="0">
        <references count="1">
          <reference field="4294967294" count="1" selected="0">
            <x v="0"/>
          </reference>
        </references>
      </pivotArea>
    </chartFormat>
    <chartFormat chart="1" format="4">
      <pivotArea type="data" outline="0" fieldPosition="0">
        <references count="1">
          <reference field="4294967294" count="1" selected="0">
            <x v="2"/>
          </reference>
        </references>
      </pivotArea>
    </chartFormat>
    <chartFormat chart="1" format="5">
      <pivotArea type="data" outline="0" fieldPosition="0">
        <references count="1">
          <reference field="4294967294" count="1" selected="0">
            <x v="1"/>
          </reference>
        </references>
      </pivotArea>
    </chartFormat>
    <chartFormat chart="1" format="6">
      <pivotArea type="data" outline="0" fieldPosition="0">
        <references count="1">
          <reference field="4294967294" count="1" selected="0">
            <x v="4"/>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3"/>
          </reference>
        </references>
      </pivotArea>
    </chartFormat>
    <chartFormat chart="4" format="9">
      <pivotArea type="data" outline="0" fieldPosition="0">
        <references count="1">
          <reference field="4294967294" count="1" selected="0">
            <x v="3"/>
          </reference>
        </references>
      </pivotArea>
    </chartFormat>
    <chartFormat chart="4" format="10">
      <pivotArea type="data" outline="0" fieldPosition="0">
        <references count="1">
          <reference field="4294967294" count="1" selected="0">
            <x v="0"/>
          </reference>
        </references>
      </pivotArea>
    </chartFormat>
    <chartFormat chart="4" format="11">
      <pivotArea type="data" outline="0" fieldPosition="0">
        <references count="1">
          <reference field="4294967294" count="1" selected="0">
            <x v="2"/>
          </reference>
        </references>
      </pivotArea>
    </chartFormat>
    <chartFormat chart="4" format="12">
      <pivotArea type="data" outline="0" fieldPosition="0">
        <references count="1">
          <reference field="4294967294" count="1" selected="0">
            <x v="1"/>
          </reference>
        </references>
      </pivotArea>
    </chartFormat>
    <chartFormat chart="4" format="13">
      <pivotArea type="data" outline="0" fieldPosition="0">
        <references count="1">
          <reference field="4294967294" count="1" selected="0">
            <x v="4"/>
          </reference>
        </references>
      </pivotArea>
    </chartFormat>
    <chartFormat chart="4" format="14">
      <pivotArea type="data" outline="0" fieldPosition="0">
        <references count="1">
          <reference field="4294967294" count="1" selected="0">
            <x v="5"/>
          </reference>
        </references>
      </pivotArea>
    </chartFormat>
    <chartFormat chart="5" format="15" series="1">
      <pivotArea type="data" outline="0" fieldPosition="0">
        <references count="1">
          <reference field="4294967294" count="1" selected="0">
            <x v="3"/>
          </reference>
        </references>
      </pivotArea>
    </chartFormat>
    <chartFormat chart="5" format="16">
      <pivotArea type="data" outline="0" fieldPosition="0">
        <references count="1">
          <reference field="4294967294" count="1" selected="0">
            <x v="3"/>
          </reference>
        </references>
      </pivotArea>
    </chartFormat>
    <chartFormat chart="5" format="17">
      <pivotArea type="data" outline="0" fieldPosition="0">
        <references count="1">
          <reference field="4294967294" count="1" selected="0">
            <x v="0"/>
          </reference>
        </references>
      </pivotArea>
    </chartFormat>
    <chartFormat chart="5" format="18">
      <pivotArea type="data" outline="0" fieldPosition="0">
        <references count="1">
          <reference field="4294967294" count="1" selected="0">
            <x v="2"/>
          </reference>
        </references>
      </pivotArea>
    </chartFormat>
    <chartFormat chart="5" format="19">
      <pivotArea type="data" outline="0" fieldPosition="0">
        <references count="1">
          <reference field="4294967294" count="1" selected="0">
            <x v="1"/>
          </reference>
        </references>
      </pivotArea>
    </chartFormat>
    <chartFormat chart="5" format="20">
      <pivotArea type="data" outline="0" fieldPosition="0">
        <references count="1">
          <reference field="4294967294" count="1" selected="0">
            <x v="4"/>
          </reference>
        </references>
      </pivotArea>
    </chartFormat>
    <chartFormat chart="5" format="21">
      <pivotArea type="data" outline="0" fieldPosition="0">
        <references count="1">
          <reference field="4294967294" count="1" selected="0">
            <x v="5"/>
          </reference>
        </references>
      </pivotArea>
    </chartFormat>
    <chartFormat chart="6" format="8" series="1">
      <pivotArea type="data" outline="0" fieldPosition="0">
        <references count="1">
          <reference field="4294967294" count="1" selected="0">
            <x v="3"/>
          </reference>
        </references>
      </pivotArea>
    </chartFormat>
    <chartFormat chart="6" format="9">
      <pivotArea type="data" outline="0" fieldPosition="0">
        <references count="1">
          <reference field="4294967294" count="1" selected="0">
            <x v="3"/>
          </reference>
        </references>
      </pivotArea>
    </chartFormat>
    <chartFormat chart="6" format="10">
      <pivotArea type="data" outline="0" fieldPosition="0">
        <references count="1">
          <reference field="4294967294" count="1" selected="0">
            <x v="0"/>
          </reference>
        </references>
      </pivotArea>
    </chartFormat>
    <chartFormat chart="6" format="11">
      <pivotArea type="data" outline="0" fieldPosition="0">
        <references count="1">
          <reference field="4294967294" count="1" selected="0">
            <x v="2"/>
          </reference>
        </references>
      </pivotArea>
    </chartFormat>
    <chartFormat chart="6" format="12">
      <pivotArea type="data" outline="0" fieldPosition="0">
        <references count="1">
          <reference field="4294967294" count="1" selected="0">
            <x v="1"/>
          </reference>
        </references>
      </pivotArea>
    </chartFormat>
    <chartFormat chart="6" format="13">
      <pivotArea type="data" outline="0" fieldPosition="0">
        <references count="1">
          <reference field="4294967294" count="1" selected="0">
            <x v="4"/>
          </reference>
        </references>
      </pivotArea>
    </chartFormat>
    <chartFormat chart="6"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3"/>
          </reference>
        </references>
      </pivotArea>
    </chartFormat>
    <chartFormat chart="7" format="16">
      <pivotArea type="data" outline="0" fieldPosition="0">
        <references count="1">
          <reference field="4294967294" count="1" selected="0">
            <x v="3"/>
          </reference>
        </references>
      </pivotArea>
    </chartFormat>
    <chartFormat chart="7" format="17">
      <pivotArea type="data" outline="0" fieldPosition="0">
        <references count="1">
          <reference field="4294967294" count="1" selected="0">
            <x v="0"/>
          </reference>
        </references>
      </pivotArea>
    </chartFormat>
    <chartFormat chart="7" format="18">
      <pivotArea type="data" outline="0" fieldPosition="0">
        <references count="1">
          <reference field="4294967294" count="1" selected="0">
            <x v="2"/>
          </reference>
        </references>
      </pivotArea>
    </chartFormat>
    <chartFormat chart="7" format="19">
      <pivotArea type="data" outline="0" fieldPosition="0">
        <references count="1">
          <reference field="4294967294" count="1" selected="0">
            <x v="1"/>
          </reference>
        </references>
      </pivotArea>
    </chartFormat>
    <chartFormat chart="7" format="20">
      <pivotArea type="data" outline="0" fieldPosition="0">
        <references count="1">
          <reference field="4294967294" count="1" selected="0">
            <x v="4"/>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3"/>
          </reference>
        </references>
      </pivotArea>
    </chartFormat>
    <chartFormat chart="8" format="9">
      <pivotArea type="data" outline="0" fieldPosition="0">
        <references count="1">
          <reference field="4294967294" count="1" selected="0">
            <x v="3"/>
          </reference>
        </references>
      </pivotArea>
    </chartFormat>
    <chartFormat chart="8" format="10">
      <pivotArea type="data" outline="0" fieldPosition="0">
        <references count="1">
          <reference field="4294967294" count="1" selected="0">
            <x v="0"/>
          </reference>
        </references>
      </pivotArea>
    </chartFormat>
    <chartFormat chart="8" format="11">
      <pivotArea type="data" outline="0" fieldPosition="0">
        <references count="1">
          <reference field="4294967294" count="1" selected="0">
            <x v="2"/>
          </reference>
        </references>
      </pivotArea>
    </chartFormat>
    <chartFormat chart="8" format="12">
      <pivotArea type="data" outline="0" fieldPosition="0">
        <references count="1">
          <reference field="4294967294" count="1" selected="0">
            <x v="1"/>
          </reference>
        </references>
      </pivotArea>
    </chartFormat>
    <chartFormat chart="8" format="13">
      <pivotArea type="data" outline="0" fieldPosition="0">
        <references count="1">
          <reference field="4294967294" count="1" selected="0">
            <x v="4"/>
          </reference>
        </references>
      </pivotArea>
    </chartFormat>
    <chartFormat chart="8" format="14">
      <pivotArea type="data" outline="0" fieldPosition="0">
        <references count="1">
          <reference field="4294967294" count="1" selected="0">
            <x v="5"/>
          </reference>
        </references>
      </pivotArea>
    </chartFormat>
    <chartFormat chart="8" format="15" series="1">
      <pivotArea type="data" outline="0" fieldPosition="0">
        <references count="1">
          <reference field="4294967294" count="1" selected="0">
            <x v="2"/>
          </reference>
        </references>
      </pivotArea>
    </chartFormat>
    <chartFormat chart="9" format="16" series="1">
      <pivotArea type="data" outline="0" fieldPosition="0">
        <references count="1">
          <reference field="4294967294" count="1" selected="0">
            <x v="3"/>
          </reference>
        </references>
      </pivotArea>
    </chartFormat>
    <chartFormat chart="9" format="17">
      <pivotArea type="data" outline="0" fieldPosition="0">
        <references count="1">
          <reference field="4294967294" count="1" selected="0">
            <x v="3"/>
          </reference>
        </references>
      </pivotArea>
    </chartFormat>
    <chartFormat chart="9" format="18">
      <pivotArea type="data" outline="0" fieldPosition="0">
        <references count="1">
          <reference field="4294967294" count="1" selected="0">
            <x v="2"/>
          </reference>
        </references>
      </pivotArea>
    </chartFormat>
    <chartFormat chart="9" format="19">
      <pivotArea type="data" outline="0" fieldPosition="0">
        <references count="1">
          <reference field="4294967294" count="1" selected="0">
            <x v="0"/>
          </reference>
        </references>
      </pivotArea>
    </chartFormat>
    <chartFormat chart="9" format="20">
      <pivotArea type="data" outline="0" fieldPosition="0">
        <references count="1">
          <reference field="4294967294" count="1" selected="0">
            <x v="1"/>
          </reference>
        </references>
      </pivotArea>
    </chartFormat>
    <chartFormat chart="9" format="21">
      <pivotArea type="data" outline="0" fieldPosition="0">
        <references count="1">
          <reference field="4294967294" count="1" selected="0">
            <x v="4"/>
          </reference>
        </references>
      </pivotArea>
    </chartFormat>
    <chartFormat chart="9" format="22">
      <pivotArea type="data" outline="0" fieldPosition="0">
        <references count="1">
          <reference field="4294967294" count="1" selected="0">
            <x v="5"/>
          </reference>
        </references>
      </pivotArea>
    </chartFormat>
    <chartFormat chart="10" format="23" series="1">
      <pivotArea type="data" outline="0" fieldPosition="0">
        <references count="1">
          <reference field="4294967294" count="1" selected="0">
            <x v="3"/>
          </reference>
        </references>
      </pivotArea>
    </chartFormat>
    <chartFormat chart="10" format="24">
      <pivotArea type="data" outline="0" fieldPosition="0">
        <references count="1">
          <reference field="4294967294" count="1" selected="0">
            <x v="3"/>
          </reference>
        </references>
      </pivotArea>
    </chartFormat>
    <chartFormat chart="10" format="25">
      <pivotArea type="data" outline="0" fieldPosition="0">
        <references count="1">
          <reference field="4294967294" count="1" selected="0">
            <x v="2"/>
          </reference>
        </references>
      </pivotArea>
    </chartFormat>
    <chartFormat chart="10" format="26">
      <pivotArea type="data" outline="0" fieldPosition="0">
        <references count="1">
          <reference field="4294967294" count="1" selected="0">
            <x v="0"/>
          </reference>
        </references>
      </pivotArea>
    </chartFormat>
    <chartFormat chart="10" format="27">
      <pivotArea type="data" outline="0" fieldPosition="0">
        <references count="1">
          <reference field="4294967294" count="1" selected="0">
            <x v="1"/>
          </reference>
        </references>
      </pivotArea>
    </chartFormat>
    <chartFormat chart="10" format="28">
      <pivotArea type="data" outline="0" fieldPosition="0">
        <references count="1">
          <reference field="4294967294" count="1" selected="0">
            <x v="4"/>
          </reference>
        </references>
      </pivotArea>
    </chartFormat>
    <chartFormat chart="10" format="29">
      <pivotArea type="data" outline="0" fieldPosition="0">
        <references count="1">
          <reference field="4294967294" count="1" selected="0">
            <x v="5"/>
          </reference>
        </references>
      </pivotArea>
    </chartFormat>
    <chartFormat chart="11" format="16" series="1">
      <pivotArea type="data" outline="0" fieldPosition="0">
        <references count="1">
          <reference field="4294967294" count="1" selected="0">
            <x v="3"/>
          </reference>
        </references>
      </pivotArea>
    </chartFormat>
    <chartFormat chart="11" format="17">
      <pivotArea type="data" outline="0" fieldPosition="0">
        <references count="1">
          <reference field="4294967294" count="1" selected="0">
            <x v="3"/>
          </reference>
        </references>
      </pivotArea>
    </chartFormat>
    <chartFormat chart="11" format="18">
      <pivotArea type="data" outline="0" fieldPosition="0">
        <references count="1">
          <reference field="4294967294" count="1" selected="0">
            <x v="2"/>
          </reference>
        </references>
      </pivotArea>
    </chartFormat>
    <chartFormat chart="11" format="19">
      <pivotArea type="data" outline="0" fieldPosition="0">
        <references count="1">
          <reference field="4294967294" count="1" selected="0">
            <x v="0"/>
          </reference>
        </references>
      </pivotArea>
    </chartFormat>
    <chartFormat chart="11" format="20">
      <pivotArea type="data" outline="0" fieldPosition="0">
        <references count="1">
          <reference field="4294967294" count="1" selected="0">
            <x v="1"/>
          </reference>
        </references>
      </pivotArea>
    </chartFormat>
    <chartFormat chart="11" format="21">
      <pivotArea type="data" outline="0" fieldPosition="0">
        <references count="1">
          <reference field="4294967294" count="1" selected="0">
            <x v="4"/>
          </reference>
        </references>
      </pivotArea>
    </chartFormat>
    <chartFormat chart="11" format="22">
      <pivotArea type="data" outline="0" fieldPosition="0">
        <references count="1">
          <reference field="4294967294" count="1" selected="0">
            <x v="5"/>
          </reference>
        </references>
      </pivotArea>
    </chartFormat>
    <chartFormat chart="12" format="23" series="1">
      <pivotArea type="data" outline="0" fieldPosition="0">
        <references count="1">
          <reference field="4294967294" count="1" selected="0">
            <x v="3"/>
          </reference>
        </references>
      </pivotArea>
    </chartFormat>
    <chartFormat chart="12" format="24">
      <pivotArea type="data" outline="0" fieldPosition="0">
        <references count="1">
          <reference field="4294967294" count="1" selected="0">
            <x v="3"/>
          </reference>
        </references>
      </pivotArea>
    </chartFormat>
    <chartFormat chart="12" format="25">
      <pivotArea type="data" outline="0" fieldPosition="0">
        <references count="1">
          <reference field="4294967294" count="1" selected="0">
            <x v="1"/>
          </reference>
        </references>
      </pivotArea>
    </chartFormat>
    <chartFormat chart="12" format="26">
      <pivotArea type="data" outline="0" fieldPosition="0">
        <references count="1">
          <reference field="4294967294" count="1" selected="0">
            <x v="2"/>
          </reference>
        </references>
      </pivotArea>
    </chartFormat>
    <chartFormat chart="12" format="27">
      <pivotArea type="data" outline="0" fieldPosition="0">
        <references count="1">
          <reference field="4294967294" count="1" selected="0">
            <x v="0"/>
          </reference>
        </references>
      </pivotArea>
    </chartFormat>
    <chartFormat chart="12" format="28">
      <pivotArea type="data" outline="0" fieldPosition="0">
        <references count="1">
          <reference field="4294967294" count="1" selected="0">
            <x v="4"/>
          </reference>
        </references>
      </pivotArea>
    </chartFormat>
    <chartFormat chart="12" format="29">
      <pivotArea type="data" outline="0" fieldPosition="0">
        <references count="1">
          <reference field="4294967294" count="1" selected="0">
            <x v="5"/>
          </reference>
        </references>
      </pivotArea>
    </chartFormat>
    <chartFormat chart="13" format="30" series="1">
      <pivotArea type="data" outline="0" fieldPosition="0">
        <references count="1">
          <reference field="4294967294" count="1" selected="0">
            <x v="3"/>
          </reference>
        </references>
      </pivotArea>
    </chartFormat>
    <chartFormat chart="13" format="31">
      <pivotArea type="data" outline="0" fieldPosition="0">
        <references count="1">
          <reference field="4294967294" count="1" selected="0">
            <x v="3"/>
          </reference>
        </references>
      </pivotArea>
    </chartFormat>
    <chartFormat chart="13" format="32">
      <pivotArea type="data" outline="0" fieldPosition="0">
        <references count="1">
          <reference field="4294967294" count="1" selected="0">
            <x v="1"/>
          </reference>
        </references>
      </pivotArea>
    </chartFormat>
    <chartFormat chart="13" format="33">
      <pivotArea type="data" outline="0" fieldPosition="0">
        <references count="1">
          <reference field="4294967294" count="1" selected="0">
            <x v="2"/>
          </reference>
        </references>
      </pivotArea>
    </chartFormat>
    <chartFormat chart="13" format="34">
      <pivotArea type="data" outline="0" fieldPosition="0">
        <references count="1">
          <reference field="4294967294" count="1" selected="0">
            <x v="0"/>
          </reference>
        </references>
      </pivotArea>
    </chartFormat>
    <chartFormat chart="13" format="35">
      <pivotArea type="data" outline="0" fieldPosition="0">
        <references count="1">
          <reference field="4294967294" count="1" selected="0">
            <x v="4"/>
          </reference>
        </references>
      </pivotArea>
    </chartFormat>
    <chartFormat chart="13" format="36">
      <pivotArea type="data" outline="0" fieldPosition="0">
        <references count="1">
          <reference field="4294967294" count="1" selected="0">
            <x v="5"/>
          </reference>
        </references>
      </pivotArea>
    </chartFormat>
    <chartFormat chart="14" format="23" series="1">
      <pivotArea type="data" outline="0" fieldPosition="0">
        <references count="1">
          <reference field="4294967294" count="1" selected="0">
            <x v="3"/>
          </reference>
        </references>
      </pivotArea>
    </chartFormat>
    <chartFormat chart="14" format="24">
      <pivotArea type="data" outline="0" fieldPosition="0">
        <references count="1">
          <reference field="4294967294" count="1" selected="0">
            <x v="3"/>
          </reference>
        </references>
      </pivotArea>
    </chartFormat>
    <chartFormat chart="14" format="25">
      <pivotArea type="data" outline="0" fieldPosition="0">
        <references count="1">
          <reference field="4294967294" count="1" selected="0">
            <x v="1"/>
          </reference>
        </references>
      </pivotArea>
    </chartFormat>
    <chartFormat chart="14" format="26">
      <pivotArea type="data" outline="0" fieldPosition="0">
        <references count="1">
          <reference field="4294967294" count="1" selected="0">
            <x v="2"/>
          </reference>
        </references>
      </pivotArea>
    </chartFormat>
    <chartFormat chart="14" format="27">
      <pivotArea type="data" outline="0" fieldPosition="0">
        <references count="1">
          <reference field="4294967294" count="1" selected="0">
            <x v="0"/>
          </reference>
        </references>
      </pivotArea>
    </chartFormat>
    <chartFormat chart="14" format="28">
      <pivotArea type="data" outline="0" fieldPosition="0">
        <references count="1">
          <reference field="4294967294" count="1" selected="0">
            <x v="4"/>
          </reference>
        </references>
      </pivotArea>
    </chartFormat>
    <chartFormat chart="14" format="29">
      <pivotArea type="data" outline="0" fieldPosition="0">
        <references count="1">
          <reference field="4294967294" count="1" selected="0">
            <x v="5"/>
          </reference>
        </references>
      </pivotArea>
    </chartFormat>
    <chartFormat chart="14" format="30" series="1">
      <pivotArea type="data" outline="0" fieldPosition="0">
        <references count="1">
          <reference field="4294967294" count="1" selected="0">
            <x v="0"/>
          </reference>
        </references>
      </pivotArea>
    </chartFormat>
    <chartFormat chart="14" format="31" series="1">
      <pivotArea type="data" outline="0" fieldPosition="0">
        <references count="1">
          <reference field="4294967294" count="1" selected="0">
            <x v="1"/>
          </reference>
        </references>
      </pivotArea>
    </chartFormat>
    <chartFormat chart="16" format="39" series="1">
      <pivotArea type="data" outline="0" fieldPosition="0">
        <references count="1">
          <reference field="4294967294" count="1" selected="0">
            <x v="0"/>
          </reference>
        </references>
      </pivotArea>
    </chartFormat>
    <chartFormat chart="16" format="40">
      <pivotArea type="data" outline="0" fieldPosition="0">
        <references count="1">
          <reference field="4294967294" count="1" selected="0">
            <x v="0"/>
          </reference>
        </references>
      </pivotArea>
    </chartFormat>
    <chartFormat chart="16" format="41">
      <pivotArea type="data" outline="0" fieldPosition="0">
        <references count="1">
          <reference field="4294967294" count="1" selected="0">
            <x v="1"/>
          </reference>
        </references>
      </pivotArea>
    </chartFormat>
    <chartFormat chart="16" format="42">
      <pivotArea type="data" outline="0" fieldPosition="0">
        <references count="1">
          <reference field="4294967294" count="1" selected="0">
            <x v="2"/>
          </reference>
        </references>
      </pivotArea>
    </chartFormat>
    <chartFormat chart="16" format="43">
      <pivotArea type="data" outline="0" fieldPosition="0">
        <references count="1">
          <reference field="4294967294" count="1" selected="0">
            <x v="3"/>
          </reference>
        </references>
      </pivotArea>
    </chartFormat>
    <chartFormat chart="16" format="44">
      <pivotArea type="data" outline="0" fieldPosition="0">
        <references count="1">
          <reference field="4294967294" count="1" selected="0">
            <x v="4"/>
          </reference>
        </references>
      </pivotArea>
    </chartFormat>
    <chartFormat chart="16" format="45">
      <pivotArea type="data" outline="0" fieldPosition="0">
        <references count="1">
          <reference field="4294967294" count="1" selected="0">
            <x v="5"/>
          </reference>
        </references>
      </pivotArea>
    </chartFormat>
    <chartFormat chart="17" format="39" series="1">
      <pivotArea type="data" outline="0" fieldPosition="0">
        <references count="1">
          <reference field="4294967294" count="1" selected="0">
            <x v="0"/>
          </reference>
        </references>
      </pivotArea>
    </chartFormat>
    <chartFormat chart="17" format="40">
      <pivotArea type="data" outline="0" fieldPosition="0">
        <references count="1">
          <reference field="4294967294" count="1" selected="0">
            <x v="0"/>
          </reference>
        </references>
      </pivotArea>
    </chartFormat>
    <chartFormat chart="17" format="41">
      <pivotArea type="data" outline="0" fieldPosition="0">
        <references count="1">
          <reference field="4294967294" count="1" selected="0">
            <x v="1"/>
          </reference>
        </references>
      </pivotArea>
    </chartFormat>
    <chartFormat chart="17" format="42">
      <pivotArea type="data" outline="0" fieldPosition="0">
        <references count="1">
          <reference field="4294967294" count="1" selected="0">
            <x v="2"/>
          </reference>
        </references>
      </pivotArea>
    </chartFormat>
    <chartFormat chart="17" format="43">
      <pivotArea type="data" outline="0" fieldPosition="0">
        <references count="1">
          <reference field="4294967294" count="1" selected="0">
            <x v="3"/>
          </reference>
        </references>
      </pivotArea>
    </chartFormat>
    <chartFormat chart="17" format="44">
      <pivotArea type="data" outline="0" fieldPosition="0">
        <references count="1">
          <reference field="4294967294" count="1" selected="0">
            <x v="4"/>
          </reference>
        </references>
      </pivotArea>
    </chartFormat>
    <chartFormat chart="17" format="45">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B9A9E5-55CA-4FCC-AFA1-4F500BDA62A6}"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21">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SPD" fld="1" baseField="0" baseItem="0" numFmtId="1"/>
    <dataField name="Summe von Linke" fld="4" baseField="0" baseItem="0"/>
    <dataField name="Summe von Grüne" fld="2" baseField="0" baseItem="0"/>
    <dataField name="Summe von FDP" fld="3" baseField="0" baseItem="0"/>
    <dataField name="Summe von CDU/CSU" fld="0" baseField="0" baseItem="0"/>
    <dataField name="Summe von AfD" fld="5" baseField="0" baseItem="0"/>
  </dataFields>
  <formats count="2">
    <format dxfId="23">
      <pivotArea outline="0" collapsedLevelsAreSubtotals="1" fieldPosition="0"/>
    </format>
    <format dxfId="22">
      <pivotArea outline="0" fieldPosition="0">
        <references count="1">
          <reference field="4294967294" count="1">
            <x v="0"/>
          </reference>
        </references>
      </pivotArea>
    </format>
  </formats>
  <chartFormats count="130">
    <chartFormat chart="0" format="0" series="1">
      <pivotArea type="data" outline="0" fieldPosition="0">
        <references count="1">
          <reference field="4294967294" count="1" selected="0">
            <x v="4"/>
          </reference>
        </references>
      </pivotArea>
    </chartFormat>
    <chartFormat chart="1" format="1" series="1">
      <pivotArea type="data" outline="0" fieldPosition="0">
        <references count="1">
          <reference field="4294967294" count="1" selected="0">
            <x v="4"/>
          </reference>
        </references>
      </pivotArea>
    </chartFormat>
    <chartFormat chart="1" format="2">
      <pivotArea type="data" outline="0" fieldPosition="0">
        <references count="1">
          <reference field="4294967294" count="1" selected="0">
            <x v="4"/>
          </reference>
        </references>
      </pivotArea>
    </chartFormat>
    <chartFormat chart="1" format="3">
      <pivotArea type="data" outline="0" fieldPosition="0">
        <references count="1">
          <reference field="4294967294" count="1" selected="0">
            <x v="0"/>
          </reference>
        </references>
      </pivotArea>
    </chartFormat>
    <chartFormat chart="1" format="4">
      <pivotArea type="data" outline="0" fieldPosition="0">
        <references count="1">
          <reference field="4294967294" count="1" selected="0">
            <x v="2"/>
          </reference>
        </references>
      </pivotArea>
    </chartFormat>
    <chartFormat chart="1" format="5">
      <pivotArea type="data" outline="0" fieldPosition="0">
        <references count="1">
          <reference field="4294967294" count="1" selected="0">
            <x v="3"/>
          </reference>
        </references>
      </pivotArea>
    </chartFormat>
    <chartFormat chart="1" format="6">
      <pivotArea type="data" outline="0" fieldPosition="0">
        <references count="1">
          <reference field="4294967294" count="1" selected="0">
            <x v="1"/>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4"/>
          </reference>
        </references>
      </pivotArea>
    </chartFormat>
    <chartFormat chart="4" format="9">
      <pivotArea type="data" outline="0" fieldPosition="0">
        <references count="1">
          <reference field="4294967294" count="1" selected="0">
            <x v="4"/>
          </reference>
        </references>
      </pivotArea>
    </chartFormat>
    <chartFormat chart="4" format="10">
      <pivotArea type="data" outline="0" fieldPosition="0">
        <references count="1">
          <reference field="4294967294" count="1" selected="0">
            <x v="0"/>
          </reference>
        </references>
      </pivotArea>
    </chartFormat>
    <chartFormat chart="4" format="11">
      <pivotArea type="data" outline="0" fieldPosition="0">
        <references count="1">
          <reference field="4294967294" count="1" selected="0">
            <x v="2"/>
          </reference>
        </references>
      </pivotArea>
    </chartFormat>
    <chartFormat chart="4" format="12">
      <pivotArea type="data" outline="0" fieldPosition="0">
        <references count="1">
          <reference field="4294967294" count="1" selected="0">
            <x v="3"/>
          </reference>
        </references>
      </pivotArea>
    </chartFormat>
    <chartFormat chart="4" format="13">
      <pivotArea type="data" outline="0" fieldPosition="0">
        <references count="1">
          <reference field="4294967294" count="1" selected="0">
            <x v="1"/>
          </reference>
        </references>
      </pivotArea>
    </chartFormat>
    <chartFormat chart="4" format="14">
      <pivotArea type="data" outline="0" fieldPosition="0">
        <references count="1">
          <reference field="4294967294" count="1" selected="0">
            <x v="5"/>
          </reference>
        </references>
      </pivotArea>
    </chartFormat>
    <chartFormat chart="5" format="15" series="1">
      <pivotArea type="data" outline="0" fieldPosition="0">
        <references count="1">
          <reference field="4294967294" count="1" selected="0">
            <x v="4"/>
          </reference>
        </references>
      </pivotArea>
    </chartFormat>
    <chartFormat chart="5" format="16">
      <pivotArea type="data" outline="0" fieldPosition="0">
        <references count="1">
          <reference field="4294967294" count="1" selected="0">
            <x v="4"/>
          </reference>
        </references>
      </pivotArea>
    </chartFormat>
    <chartFormat chart="5" format="17">
      <pivotArea type="data" outline="0" fieldPosition="0">
        <references count="1">
          <reference field="4294967294" count="1" selected="0">
            <x v="0"/>
          </reference>
        </references>
      </pivotArea>
    </chartFormat>
    <chartFormat chart="5" format="18">
      <pivotArea type="data" outline="0" fieldPosition="0">
        <references count="1">
          <reference field="4294967294" count="1" selected="0">
            <x v="2"/>
          </reference>
        </references>
      </pivotArea>
    </chartFormat>
    <chartFormat chart="5" format="19">
      <pivotArea type="data" outline="0" fieldPosition="0">
        <references count="1">
          <reference field="4294967294" count="1" selected="0">
            <x v="3"/>
          </reference>
        </references>
      </pivotArea>
    </chartFormat>
    <chartFormat chart="5" format="20">
      <pivotArea type="data" outline="0" fieldPosition="0">
        <references count="1">
          <reference field="4294967294" count="1" selected="0">
            <x v="1"/>
          </reference>
        </references>
      </pivotArea>
    </chartFormat>
    <chartFormat chart="5" format="21">
      <pivotArea type="data" outline="0" fieldPosition="0">
        <references count="1">
          <reference field="4294967294" count="1" selected="0">
            <x v="5"/>
          </reference>
        </references>
      </pivotArea>
    </chartFormat>
    <chartFormat chart="6" format="8" series="1">
      <pivotArea type="data" outline="0" fieldPosition="0">
        <references count="1">
          <reference field="4294967294" count="1" selected="0">
            <x v="4"/>
          </reference>
        </references>
      </pivotArea>
    </chartFormat>
    <chartFormat chart="6" format="9">
      <pivotArea type="data" outline="0" fieldPosition="0">
        <references count="1">
          <reference field="4294967294" count="1" selected="0">
            <x v="4"/>
          </reference>
        </references>
      </pivotArea>
    </chartFormat>
    <chartFormat chart="6" format="10">
      <pivotArea type="data" outline="0" fieldPosition="0">
        <references count="1">
          <reference field="4294967294" count="1" selected="0">
            <x v="0"/>
          </reference>
        </references>
      </pivotArea>
    </chartFormat>
    <chartFormat chart="6" format="11">
      <pivotArea type="data" outline="0" fieldPosition="0">
        <references count="1">
          <reference field="4294967294" count="1" selected="0">
            <x v="2"/>
          </reference>
        </references>
      </pivotArea>
    </chartFormat>
    <chartFormat chart="6" format="12">
      <pivotArea type="data" outline="0" fieldPosition="0">
        <references count="1">
          <reference field="4294967294" count="1" selected="0">
            <x v="3"/>
          </reference>
        </references>
      </pivotArea>
    </chartFormat>
    <chartFormat chart="6" format="13">
      <pivotArea type="data" outline="0" fieldPosition="0">
        <references count="1">
          <reference field="4294967294" count="1" selected="0">
            <x v="1"/>
          </reference>
        </references>
      </pivotArea>
    </chartFormat>
    <chartFormat chart="6"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4"/>
          </reference>
        </references>
      </pivotArea>
    </chartFormat>
    <chartFormat chart="7" format="16">
      <pivotArea type="data" outline="0" fieldPosition="0">
        <references count="1">
          <reference field="4294967294" count="1" selected="0">
            <x v="4"/>
          </reference>
        </references>
      </pivotArea>
    </chartFormat>
    <chartFormat chart="7" format="17">
      <pivotArea type="data" outline="0" fieldPosition="0">
        <references count="1">
          <reference field="4294967294" count="1" selected="0">
            <x v="0"/>
          </reference>
        </references>
      </pivotArea>
    </chartFormat>
    <chartFormat chart="7" format="18">
      <pivotArea type="data" outline="0" fieldPosition="0">
        <references count="1">
          <reference field="4294967294" count="1" selected="0">
            <x v="2"/>
          </reference>
        </references>
      </pivotArea>
    </chartFormat>
    <chartFormat chart="7" format="19">
      <pivotArea type="data" outline="0" fieldPosition="0">
        <references count="1">
          <reference field="4294967294" count="1" selected="0">
            <x v="3"/>
          </reference>
        </references>
      </pivotArea>
    </chartFormat>
    <chartFormat chart="7" format="20">
      <pivotArea type="data" outline="0" fieldPosition="0">
        <references count="1">
          <reference field="4294967294" count="1" selected="0">
            <x v="1"/>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4"/>
          </reference>
        </references>
      </pivotArea>
    </chartFormat>
    <chartFormat chart="8" format="9">
      <pivotArea type="data" outline="0" fieldPosition="0">
        <references count="1">
          <reference field="4294967294" count="1" selected="0">
            <x v="4"/>
          </reference>
        </references>
      </pivotArea>
    </chartFormat>
    <chartFormat chart="8" format="10">
      <pivotArea type="data" outline="0" fieldPosition="0">
        <references count="1">
          <reference field="4294967294" count="1" selected="0">
            <x v="0"/>
          </reference>
        </references>
      </pivotArea>
    </chartFormat>
    <chartFormat chart="8" format="11">
      <pivotArea type="data" outline="0" fieldPosition="0">
        <references count="1">
          <reference field="4294967294" count="1" selected="0">
            <x v="2"/>
          </reference>
        </references>
      </pivotArea>
    </chartFormat>
    <chartFormat chart="8" format="12">
      <pivotArea type="data" outline="0" fieldPosition="0">
        <references count="1">
          <reference field="4294967294" count="1" selected="0">
            <x v="3"/>
          </reference>
        </references>
      </pivotArea>
    </chartFormat>
    <chartFormat chart="8" format="13">
      <pivotArea type="data" outline="0" fieldPosition="0">
        <references count="1">
          <reference field="4294967294" count="1" selected="0">
            <x v="1"/>
          </reference>
        </references>
      </pivotArea>
    </chartFormat>
    <chartFormat chart="8" format="14">
      <pivotArea type="data" outline="0" fieldPosition="0">
        <references count="1">
          <reference field="4294967294" count="1" selected="0">
            <x v="5"/>
          </reference>
        </references>
      </pivotArea>
    </chartFormat>
    <chartFormat chart="8" format="15" series="1">
      <pivotArea type="data" outline="0" fieldPosition="0">
        <references count="1">
          <reference field="4294967294" count="1" selected="0">
            <x v="2"/>
          </reference>
        </references>
      </pivotArea>
    </chartFormat>
    <chartFormat chart="9" format="16" series="1">
      <pivotArea type="data" outline="0" fieldPosition="0">
        <references count="1">
          <reference field="4294967294" count="1" selected="0">
            <x v="4"/>
          </reference>
        </references>
      </pivotArea>
    </chartFormat>
    <chartFormat chart="9" format="17">
      <pivotArea type="data" outline="0" fieldPosition="0">
        <references count="1">
          <reference field="4294967294" count="1" selected="0">
            <x v="4"/>
          </reference>
        </references>
      </pivotArea>
    </chartFormat>
    <chartFormat chart="9" format="18">
      <pivotArea type="data" outline="0" fieldPosition="0">
        <references count="1">
          <reference field="4294967294" count="1" selected="0">
            <x v="2"/>
          </reference>
        </references>
      </pivotArea>
    </chartFormat>
    <chartFormat chart="9" format="19">
      <pivotArea type="data" outline="0" fieldPosition="0">
        <references count="1">
          <reference field="4294967294" count="1" selected="0">
            <x v="0"/>
          </reference>
        </references>
      </pivotArea>
    </chartFormat>
    <chartFormat chart="9" format="20">
      <pivotArea type="data" outline="0" fieldPosition="0">
        <references count="1">
          <reference field="4294967294" count="1" selected="0">
            <x v="3"/>
          </reference>
        </references>
      </pivotArea>
    </chartFormat>
    <chartFormat chart="9" format="21">
      <pivotArea type="data" outline="0" fieldPosition="0">
        <references count="1">
          <reference field="4294967294" count="1" selected="0">
            <x v="1"/>
          </reference>
        </references>
      </pivotArea>
    </chartFormat>
    <chartFormat chart="9" format="22">
      <pivotArea type="data" outline="0" fieldPosition="0">
        <references count="1">
          <reference field="4294967294" count="1" selected="0">
            <x v="5"/>
          </reference>
        </references>
      </pivotArea>
    </chartFormat>
    <chartFormat chart="10" format="23" series="1">
      <pivotArea type="data" outline="0" fieldPosition="0">
        <references count="1">
          <reference field="4294967294" count="1" selected="0">
            <x v="4"/>
          </reference>
        </references>
      </pivotArea>
    </chartFormat>
    <chartFormat chart="10" format="24">
      <pivotArea type="data" outline="0" fieldPosition="0">
        <references count="1">
          <reference field="4294967294" count="1" selected="0">
            <x v="4"/>
          </reference>
        </references>
      </pivotArea>
    </chartFormat>
    <chartFormat chart="10" format="25">
      <pivotArea type="data" outline="0" fieldPosition="0">
        <references count="1">
          <reference field="4294967294" count="1" selected="0">
            <x v="2"/>
          </reference>
        </references>
      </pivotArea>
    </chartFormat>
    <chartFormat chart="10" format="26">
      <pivotArea type="data" outline="0" fieldPosition="0">
        <references count="1">
          <reference field="4294967294" count="1" selected="0">
            <x v="0"/>
          </reference>
        </references>
      </pivotArea>
    </chartFormat>
    <chartFormat chart="10" format="27">
      <pivotArea type="data" outline="0" fieldPosition="0">
        <references count="1">
          <reference field="4294967294" count="1" selected="0">
            <x v="3"/>
          </reference>
        </references>
      </pivotArea>
    </chartFormat>
    <chartFormat chart="10" format="28">
      <pivotArea type="data" outline="0" fieldPosition="0">
        <references count="1">
          <reference field="4294967294" count="1" selected="0">
            <x v="1"/>
          </reference>
        </references>
      </pivotArea>
    </chartFormat>
    <chartFormat chart="10" format="29">
      <pivotArea type="data" outline="0" fieldPosition="0">
        <references count="1">
          <reference field="4294967294" count="1" selected="0">
            <x v="5"/>
          </reference>
        </references>
      </pivotArea>
    </chartFormat>
    <chartFormat chart="11" format="16" series="1">
      <pivotArea type="data" outline="0" fieldPosition="0">
        <references count="1">
          <reference field="4294967294" count="1" selected="0">
            <x v="4"/>
          </reference>
        </references>
      </pivotArea>
    </chartFormat>
    <chartFormat chart="11" format="17">
      <pivotArea type="data" outline="0" fieldPosition="0">
        <references count="1">
          <reference field="4294967294" count="1" selected="0">
            <x v="4"/>
          </reference>
        </references>
      </pivotArea>
    </chartFormat>
    <chartFormat chart="11" format="18">
      <pivotArea type="data" outline="0" fieldPosition="0">
        <references count="1">
          <reference field="4294967294" count="1" selected="0">
            <x v="2"/>
          </reference>
        </references>
      </pivotArea>
    </chartFormat>
    <chartFormat chart="11" format="19">
      <pivotArea type="data" outline="0" fieldPosition="0">
        <references count="1">
          <reference field="4294967294" count="1" selected="0">
            <x v="0"/>
          </reference>
        </references>
      </pivotArea>
    </chartFormat>
    <chartFormat chart="11" format="20">
      <pivotArea type="data" outline="0" fieldPosition="0">
        <references count="1">
          <reference field="4294967294" count="1" selected="0">
            <x v="3"/>
          </reference>
        </references>
      </pivotArea>
    </chartFormat>
    <chartFormat chart="11" format="21">
      <pivotArea type="data" outline="0" fieldPosition="0">
        <references count="1">
          <reference field="4294967294" count="1" selected="0">
            <x v="1"/>
          </reference>
        </references>
      </pivotArea>
    </chartFormat>
    <chartFormat chart="11" format="22">
      <pivotArea type="data" outline="0" fieldPosition="0">
        <references count="1">
          <reference field="4294967294" count="1" selected="0">
            <x v="5"/>
          </reference>
        </references>
      </pivotArea>
    </chartFormat>
    <chartFormat chart="12" format="23" series="1">
      <pivotArea type="data" outline="0" fieldPosition="0">
        <references count="1">
          <reference field="4294967294" count="1" selected="0">
            <x v="4"/>
          </reference>
        </references>
      </pivotArea>
    </chartFormat>
    <chartFormat chart="12" format="24">
      <pivotArea type="data" outline="0" fieldPosition="0">
        <references count="1">
          <reference field="4294967294" count="1" selected="0">
            <x v="4"/>
          </reference>
        </references>
      </pivotArea>
    </chartFormat>
    <chartFormat chart="12" format="25">
      <pivotArea type="data" outline="0" fieldPosition="0">
        <references count="1">
          <reference field="4294967294" count="1" selected="0">
            <x v="3"/>
          </reference>
        </references>
      </pivotArea>
    </chartFormat>
    <chartFormat chart="12" format="26">
      <pivotArea type="data" outline="0" fieldPosition="0">
        <references count="1">
          <reference field="4294967294" count="1" selected="0">
            <x v="2"/>
          </reference>
        </references>
      </pivotArea>
    </chartFormat>
    <chartFormat chart="12" format="27">
      <pivotArea type="data" outline="0" fieldPosition="0">
        <references count="1">
          <reference field="4294967294" count="1" selected="0">
            <x v="0"/>
          </reference>
        </references>
      </pivotArea>
    </chartFormat>
    <chartFormat chart="12" format="28">
      <pivotArea type="data" outline="0" fieldPosition="0">
        <references count="1">
          <reference field="4294967294" count="1" selected="0">
            <x v="1"/>
          </reference>
        </references>
      </pivotArea>
    </chartFormat>
    <chartFormat chart="12" format="29">
      <pivotArea type="data" outline="0" fieldPosition="0">
        <references count="1">
          <reference field="4294967294" count="1" selected="0">
            <x v="5"/>
          </reference>
        </references>
      </pivotArea>
    </chartFormat>
    <chartFormat chart="13" format="30" series="1">
      <pivotArea type="data" outline="0" fieldPosition="0">
        <references count="1">
          <reference field="4294967294" count="1" selected="0">
            <x v="4"/>
          </reference>
        </references>
      </pivotArea>
    </chartFormat>
    <chartFormat chart="13" format="31">
      <pivotArea type="data" outline="0" fieldPosition="0">
        <references count="1">
          <reference field="4294967294" count="1" selected="0">
            <x v="4"/>
          </reference>
        </references>
      </pivotArea>
    </chartFormat>
    <chartFormat chart="13" format="32">
      <pivotArea type="data" outline="0" fieldPosition="0">
        <references count="1">
          <reference field="4294967294" count="1" selected="0">
            <x v="3"/>
          </reference>
        </references>
      </pivotArea>
    </chartFormat>
    <chartFormat chart="13" format="33">
      <pivotArea type="data" outline="0" fieldPosition="0">
        <references count="1">
          <reference field="4294967294" count="1" selected="0">
            <x v="2"/>
          </reference>
        </references>
      </pivotArea>
    </chartFormat>
    <chartFormat chart="13" format="34">
      <pivotArea type="data" outline="0" fieldPosition="0">
        <references count="1">
          <reference field="4294967294" count="1" selected="0">
            <x v="0"/>
          </reference>
        </references>
      </pivotArea>
    </chartFormat>
    <chartFormat chart="13" format="35">
      <pivotArea type="data" outline="0" fieldPosition="0">
        <references count="1">
          <reference field="4294967294" count="1" selected="0">
            <x v="1"/>
          </reference>
        </references>
      </pivotArea>
    </chartFormat>
    <chartFormat chart="13" format="36">
      <pivotArea type="data" outline="0" fieldPosition="0">
        <references count="1">
          <reference field="4294967294" count="1" selected="0">
            <x v="5"/>
          </reference>
        </references>
      </pivotArea>
    </chartFormat>
    <chartFormat chart="14" format="23" series="1">
      <pivotArea type="data" outline="0" fieldPosition="0">
        <references count="1">
          <reference field="4294967294" count="1" selected="0">
            <x v="4"/>
          </reference>
        </references>
      </pivotArea>
    </chartFormat>
    <chartFormat chart="14" format="24">
      <pivotArea type="data" outline="0" fieldPosition="0">
        <references count="1">
          <reference field="4294967294" count="1" selected="0">
            <x v="4"/>
          </reference>
        </references>
      </pivotArea>
    </chartFormat>
    <chartFormat chart="14" format="25">
      <pivotArea type="data" outline="0" fieldPosition="0">
        <references count="1">
          <reference field="4294967294" count="1" selected="0">
            <x v="3"/>
          </reference>
        </references>
      </pivotArea>
    </chartFormat>
    <chartFormat chart="14" format="26">
      <pivotArea type="data" outline="0" fieldPosition="0">
        <references count="1">
          <reference field="4294967294" count="1" selected="0">
            <x v="2"/>
          </reference>
        </references>
      </pivotArea>
    </chartFormat>
    <chartFormat chart="14" format="27">
      <pivotArea type="data" outline="0" fieldPosition="0">
        <references count="1">
          <reference field="4294967294" count="1" selected="0">
            <x v="0"/>
          </reference>
        </references>
      </pivotArea>
    </chartFormat>
    <chartFormat chart="14" format="28">
      <pivotArea type="data" outline="0" fieldPosition="0">
        <references count="1">
          <reference field="4294967294" count="1" selected="0">
            <x v="1"/>
          </reference>
        </references>
      </pivotArea>
    </chartFormat>
    <chartFormat chart="14" format="29">
      <pivotArea type="data" outline="0" fieldPosition="0">
        <references count="1">
          <reference field="4294967294" count="1" selected="0">
            <x v="5"/>
          </reference>
        </references>
      </pivotArea>
    </chartFormat>
    <chartFormat chart="14" format="30" series="1">
      <pivotArea type="data" outline="0" fieldPosition="0">
        <references count="1">
          <reference field="4294967294" count="1" selected="0">
            <x v="0"/>
          </reference>
        </references>
      </pivotArea>
    </chartFormat>
    <chartFormat chart="14" format="31" series="1">
      <pivotArea type="data" outline="0" fieldPosition="0">
        <references count="1">
          <reference field="4294967294" count="1" selected="0">
            <x v="3"/>
          </reference>
        </references>
      </pivotArea>
    </chartFormat>
    <chartFormat chart="15" format="32" series="1">
      <pivotArea type="data" outline="0" fieldPosition="0">
        <references count="1">
          <reference field="4294967294" count="1" selected="0">
            <x v="0"/>
          </reference>
        </references>
      </pivotArea>
    </chartFormat>
    <chartFormat chart="15" format="33">
      <pivotArea type="data" outline="0" fieldPosition="0">
        <references count="1">
          <reference field="4294967294" count="1" selected="0">
            <x v="0"/>
          </reference>
        </references>
      </pivotArea>
    </chartFormat>
    <chartFormat chart="15" format="34">
      <pivotArea type="data" outline="0" fieldPosition="0">
        <references count="1">
          <reference field="4294967294" count="1" selected="0">
            <x v="3"/>
          </reference>
        </references>
      </pivotArea>
    </chartFormat>
    <chartFormat chart="15" format="35">
      <pivotArea type="data" outline="0" fieldPosition="0">
        <references count="1">
          <reference field="4294967294" count="1" selected="0">
            <x v="2"/>
          </reference>
        </references>
      </pivotArea>
    </chartFormat>
    <chartFormat chart="15" format="36">
      <pivotArea type="data" outline="0" fieldPosition="0">
        <references count="1">
          <reference field="4294967294" count="1" selected="0">
            <x v="4"/>
          </reference>
        </references>
      </pivotArea>
    </chartFormat>
    <chartFormat chart="15" format="37">
      <pivotArea type="data" outline="0" fieldPosition="0">
        <references count="1">
          <reference field="4294967294" count="1" selected="0">
            <x v="1"/>
          </reference>
        </references>
      </pivotArea>
    </chartFormat>
    <chartFormat chart="15" format="38">
      <pivotArea type="data" outline="0" fieldPosition="0">
        <references count="1">
          <reference field="4294967294" count="1" selected="0">
            <x v="5"/>
          </reference>
        </references>
      </pivotArea>
    </chartFormat>
    <chartFormat chart="16" format="39" series="1">
      <pivotArea type="data" outline="0" fieldPosition="0">
        <references count="1">
          <reference field="4294967294" count="1" selected="0">
            <x v="0"/>
          </reference>
        </references>
      </pivotArea>
    </chartFormat>
    <chartFormat chart="16" format="40">
      <pivotArea type="data" outline="0" fieldPosition="0">
        <references count="1">
          <reference field="4294967294" count="1" selected="0">
            <x v="0"/>
          </reference>
        </references>
      </pivotArea>
    </chartFormat>
    <chartFormat chart="16" format="41">
      <pivotArea type="data" outline="0" fieldPosition="0">
        <references count="1">
          <reference field="4294967294" count="1" selected="0">
            <x v="3"/>
          </reference>
        </references>
      </pivotArea>
    </chartFormat>
    <chartFormat chart="16" format="42">
      <pivotArea type="data" outline="0" fieldPosition="0">
        <references count="1">
          <reference field="4294967294" count="1" selected="0">
            <x v="2"/>
          </reference>
        </references>
      </pivotArea>
    </chartFormat>
    <chartFormat chart="16" format="43">
      <pivotArea type="data" outline="0" fieldPosition="0">
        <references count="1">
          <reference field="4294967294" count="1" selected="0">
            <x v="4"/>
          </reference>
        </references>
      </pivotArea>
    </chartFormat>
    <chartFormat chart="16" format="44">
      <pivotArea type="data" outline="0" fieldPosition="0">
        <references count="1">
          <reference field="4294967294" count="1" selected="0">
            <x v="1"/>
          </reference>
        </references>
      </pivotArea>
    </chartFormat>
    <chartFormat chart="16" format="45">
      <pivotArea type="data" outline="0" fieldPosition="0">
        <references count="1">
          <reference field="4294967294" count="1" selected="0">
            <x v="5"/>
          </reference>
        </references>
      </pivotArea>
    </chartFormat>
    <chartFormat chart="17" format="32" series="1">
      <pivotArea type="data" outline="0" fieldPosition="0">
        <references count="1">
          <reference field="4294967294" count="1" selected="0">
            <x v="0"/>
          </reference>
        </references>
      </pivotArea>
    </chartFormat>
    <chartFormat chart="17" format="33">
      <pivotArea type="data" outline="0" fieldPosition="0">
        <references count="1">
          <reference field="4294967294" count="1" selected="0">
            <x v="0"/>
          </reference>
        </references>
      </pivotArea>
    </chartFormat>
    <chartFormat chart="17" format="34">
      <pivotArea type="data" outline="0" fieldPosition="0">
        <references count="1">
          <reference field="4294967294" count="1" selected="0">
            <x v="3"/>
          </reference>
        </references>
      </pivotArea>
    </chartFormat>
    <chartFormat chart="17" format="35">
      <pivotArea type="data" outline="0" fieldPosition="0">
        <references count="1">
          <reference field="4294967294" count="1" selected="0">
            <x v="2"/>
          </reference>
        </references>
      </pivotArea>
    </chartFormat>
    <chartFormat chart="17" format="36">
      <pivotArea type="data" outline="0" fieldPosition="0">
        <references count="1">
          <reference field="4294967294" count="1" selected="0">
            <x v="4"/>
          </reference>
        </references>
      </pivotArea>
    </chartFormat>
    <chartFormat chart="17" format="37">
      <pivotArea type="data" outline="0" fieldPosition="0">
        <references count="1">
          <reference field="4294967294" count="1" selected="0">
            <x v="1"/>
          </reference>
        </references>
      </pivotArea>
    </chartFormat>
    <chartFormat chart="17" format="38">
      <pivotArea type="data" outline="0" fieldPosition="0">
        <references count="1">
          <reference field="4294967294" count="1" selected="0">
            <x v="5"/>
          </reference>
        </references>
      </pivotArea>
    </chartFormat>
    <chartFormat chart="18" format="39" series="1">
      <pivotArea type="data" outline="0" fieldPosition="0">
        <references count="1">
          <reference field="4294967294" count="1" selected="0">
            <x v="0"/>
          </reference>
        </references>
      </pivotArea>
    </chartFormat>
    <chartFormat chart="18" format="40">
      <pivotArea type="data" outline="0" fieldPosition="0">
        <references count="1">
          <reference field="4294967294" count="1" selected="0">
            <x v="0"/>
          </reference>
        </references>
      </pivotArea>
    </chartFormat>
    <chartFormat chart="18" format="41">
      <pivotArea type="data" outline="0" fieldPosition="0">
        <references count="1">
          <reference field="4294967294" count="1" selected="0">
            <x v="3"/>
          </reference>
        </references>
      </pivotArea>
    </chartFormat>
    <chartFormat chart="18" format="42">
      <pivotArea type="data" outline="0" fieldPosition="0">
        <references count="1">
          <reference field="4294967294" count="1" selected="0">
            <x v="2"/>
          </reference>
        </references>
      </pivotArea>
    </chartFormat>
    <chartFormat chart="18" format="43">
      <pivotArea type="data" outline="0" fieldPosition="0">
        <references count="1">
          <reference field="4294967294" count="1" selected="0">
            <x v="4"/>
          </reference>
        </references>
      </pivotArea>
    </chartFormat>
    <chartFormat chart="18" format="44">
      <pivotArea type="data" outline="0" fieldPosition="0">
        <references count="1">
          <reference field="4294967294" count="1" selected="0">
            <x v="1"/>
          </reference>
        </references>
      </pivotArea>
    </chartFormat>
    <chartFormat chart="18" format="45">
      <pivotArea type="data" outline="0" fieldPosition="0">
        <references count="1">
          <reference field="4294967294" count="1" selected="0">
            <x v="5"/>
          </reference>
        </references>
      </pivotArea>
    </chartFormat>
    <chartFormat chart="19" format="46" series="1">
      <pivotArea type="data" outline="0" fieldPosition="0">
        <references count="1">
          <reference field="4294967294" count="1" selected="0">
            <x v="0"/>
          </reference>
        </references>
      </pivotArea>
    </chartFormat>
    <chartFormat chart="19" format="47">
      <pivotArea type="data" outline="0" fieldPosition="0">
        <references count="1">
          <reference field="4294967294" count="1" selected="0">
            <x v="0"/>
          </reference>
        </references>
      </pivotArea>
    </chartFormat>
    <chartFormat chart="19" format="48">
      <pivotArea type="data" outline="0" fieldPosition="0">
        <references count="1">
          <reference field="4294967294" count="1" selected="0">
            <x v="1"/>
          </reference>
        </references>
      </pivotArea>
    </chartFormat>
    <chartFormat chart="19" format="49">
      <pivotArea type="data" outline="0" fieldPosition="0">
        <references count="1">
          <reference field="4294967294" count="1" selected="0">
            <x v="2"/>
          </reference>
        </references>
      </pivotArea>
    </chartFormat>
    <chartFormat chart="19" format="50">
      <pivotArea type="data" outline="0" fieldPosition="0">
        <references count="1">
          <reference field="4294967294" count="1" selected="0">
            <x v="3"/>
          </reference>
        </references>
      </pivotArea>
    </chartFormat>
    <chartFormat chart="19" format="51">
      <pivotArea type="data" outline="0" fieldPosition="0">
        <references count="1">
          <reference field="4294967294" count="1" selected="0">
            <x v="4"/>
          </reference>
        </references>
      </pivotArea>
    </chartFormat>
    <chartFormat chart="19" format="52">
      <pivotArea type="data" outline="0" fieldPosition="0">
        <references count="1">
          <reference field="4294967294" count="1" selected="0">
            <x v="5"/>
          </reference>
        </references>
      </pivotArea>
    </chartFormat>
    <chartFormat chart="20" format="53" series="1">
      <pivotArea type="data" outline="0" fieldPosition="0">
        <references count="1">
          <reference field="4294967294" count="1" selected="0">
            <x v="0"/>
          </reference>
        </references>
      </pivotArea>
    </chartFormat>
    <chartFormat chart="20" format="54">
      <pivotArea type="data" outline="0" fieldPosition="0">
        <references count="1">
          <reference field="4294967294" count="1" selected="0">
            <x v="0"/>
          </reference>
        </references>
      </pivotArea>
    </chartFormat>
    <chartFormat chart="20" format="55">
      <pivotArea type="data" outline="0" fieldPosition="0">
        <references count="1">
          <reference field="4294967294" count="1" selected="0">
            <x v="1"/>
          </reference>
        </references>
      </pivotArea>
    </chartFormat>
    <chartFormat chart="20" format="56">
      <pivotArea type="data" outline="0" fieldPosition="0">
        <references count="1">
          <reference field="4294967294" count="1" selected="0">
            <x v="2"/>
          </reference>
        </references>
      </pivotArea>
    </chartFormat>
    <chartFormat chart="20" format="57">
      <pivotArea type="data" outline="0" fieldPosition="0">
        <references count="1">
          <reference field="4294967294" count="1" selected="0">
            <x v="3"/>
          </reference>
        </references>
      </pivotArea>
    </chartFormat>
    <chartFormat chart="20" format="58">
      <pivotArea type="data" outline="0" fieldPosition="0">
        <references count="1">
          <reference field="4294967294" count="1" selected="0">
            <x v="4"/>
          </reference>
        </references>
      </pivotArea>
    </chartFormat>
    <chartFormat chart="20" format="59">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F1742C-1C45-4985-BFF7-FBA05973CF9E}" name="PivotTable6" cacheId="1" dataOnRows="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20">
  <location ref="B28:C34" firstHeaderRow="1" firstDataRow="1" firstDataCol="1"/>
  <pivotFields count="6">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2"/>
  </rowFields>
  <rowItems count="6">
    <i>
      <x/>
    </i>
    <i i="1">
      <x v="1"/>
    </i>
    <i i="2">
      <x v="2"/>
    </i>
    <i i="3">
      <x v="3"/>
    </i>
    <i i="4">
      <x v="4"/>
    </i>
    <i i="5">
      <x v="5"/>
    </i>
  </rowItems>
  <colItems count="1">
    <i/>
  </colItems>
  <dataFields count="6">
    <dataField name="Summe von CDU/CSU" fld="0" baseField="0" baseItem="0"/>
    <dataField name="Summe von FDP" fld="3" baseField="0" baseItem="0"/>
    <dataField name="Summe von Grüne" fld="2" baseField="0" baseItem="0"/>
    <dataField name="Summe von SPD" fld="1" baseField="0" baseItem="0" numFmtId="1"/>
    <dataField name="Summe von Linke" fld="4" baseField="0" baseItem="0"/>
    <dataField name="Summe von AfD" fld="5" baseField="0" baseItem="0"/>
  </dataFields>
  <formats count="2">
    <format dxfId="21">
      <pivotArea outline="0" collapsedLevelsAreSubtotals="1" fieldPosition="0"/>
    </format>
    <format dxfId="20">
      <pivotArea outline="0" fieldPosition="0">
        <references count="1">
          <reference field="4294967294" count="1">
            <x v="3"/>
          </reference>
        </references>
      </pivotArea>
    </format>
  </formats>
  <chartFormats count="12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1" format="3">
      <pivotArea type="data" outline="0" fieldPosition="0">
        <references count="1">
          <reference field="4294967294" count="1" selected="0">
            <x v="3"/>
          </reference>
        </references>
      </pivotArea>
    </chartFormat>
    <chartFormat chart="1" format="4">
      <pivotArea type="data" outline="0" fieldPosition="0">
        <references count="1">
          <reference field="4294967294" count="1" selected="0">
            <x v="2"/>
          </reference>
        </references>
      </pivotArea>
    </chartFormat>
    <chartFormat chart="1" format="5">
      <pivotArea type="data" outline="0" fieldPosition="0">
        <references count="1">
          <reference field="4294967294" count="1" selected="0">
            <x v="1"/>
          </reference>
        </references>
      </pivotArea>
    </chartFormat>
    <chartFormat chart="1" format="6">
      <pivotArea type="data" outline="0" fieldPosition="0">
        <references count="1">
          <reference field="4294967294" count="1" selected="0">
            <x v="4"/>
          </reference>
        </references>
      </pivotArea>
    </chartFormat>
    <chartFormat chart="1" format="7">
      <pivotArea type="data" outline="0" fieldPosition="0">
        <references count="1">
          <reference field="4294967294" count="1" selected="0">
            <x v="5"/>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3"/>
          </reference>
        </references>
      </pivotArea>
    </chartFormat>
    <chartFormat chart="4" format="11">
      <pivotArea type="data" outline="0" fieldPosition="0">
        <references count="1">
          <reference field="4294967294" count="1" selected="0">
            <x v="2"/>
          </reference>
        </references>
      </pivotArea>
    </chartFormat>
    <chartFormat chart="4" format="12">
      <pivotArea type="data" outline="0" fieldPosition="0">
        <references count="1">
          <reference field="4294967294" count="1" selected="0">
            <x v="1"/>
          </reference>
        </references>
      </pivotArea>
    </chartFormat>
    <chartFormat chart="4" format="13">
      <pivotArea type="data" outline="0" fieldPosition="0">
        <references count="1">
          <reference field="4294967294" count="1" selected="0">
            <x v="4"/>
          </reference>
        </references>
      </pivotArea>
    </chartFormat>
    <chartFormat chart="4" format="14">
      <pivotArea type="data" outline="0" fieldPosition="0">
        <references count="1">
          <reference field="4294967294" count="1" selected="0">
            <x v="5"/>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1">
          <reference field="4294967294" count="1" selected="0">
            <x v="0"/>
          </reference>
        </references>
      </pivotArea>
    </chartFormat>
    <chartFormat chart="5" format="17">
      <pivotArea type="data" outline="0" fieldPosition="0">
        <references count="1">
          <reference field="4294967294" count="1" selected="0">
            <x v="3"/>
          </reference>
        </references>
      </pivotArea>
    </chartFormat>
    <chartFormat chart="5" format="18">
      <pivotArea type="data" outline="0" fieldPosition="0">
        <references count="1">
          <reference field="4294967294" count="1" selected="0">
            <x v="2"/>
          </reference>
        </references>
      </pivotArea>
    </chartFormat>
    <chartFormat chart="5" format="19">
      <pivotArea type="data" outline="0" fieldPosition="0">
        <references count="1">
          <reference field="4294967294" count="1" selected="0">
            <x v="1"/>
          </reference>
        </references>
      </pivotArea>
    </chartFormat>
    <chartFormat chart="5" format="20">
      <pivotArea type="data" outline="0" fieldPosition="0">
        <references count="1">
          <reference field="4294967294" count="1" selected="0">
            <x v="4"/>
          </reference>
        </references>
      </pivotArea>
    </chartFormat>
    <chartFormat chart="5" format="21">
      <pivotArea type="data" outline="0" fieldPosition="0">
        <references count="1">
          <reference field="4294967294" count="1" selected="0">
            <x v="5"/>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1">
          <reference field="4294967294" count="1" selected="0">
            <x v="0"/>
          </reference>
        </references>
      </pivotArea>
    </chartFormat>
    <chartFormat chart="6" format="10">
      <pivotArea type="data" outline="0" fieldPosition="0">
        <references count="1">
          <reference field="4294967294" count="1" selected="0">
            <x v="3"/>
          </reference>
        </references>
      </pivotArea>
    </chartFormat>
    <chartFormat chart="6" format="11">
      <pivotArea type="data" outline="0" fieldPosition="0">
        <references count="1">
          <reference field="4294967294" count="1" selected="0">
            <x v="2"/>
          </reference>
        </references>
      </pivotArea>
    </chartFormat>
    <chartFormat chart="6" format="12">
      <pivotArea type="data" outline="0" fieldPosition="0">
        <references count="1">
          <reference field="4294967294" count="1" selected="0">
            <x v="1"/>
          </reference>
        </references>
      </pivotArea>
    </chartFormat>
    <chartFormat chart="6" format="13">
      <pivotArea type="data" outline="0" fieldPosition="0">
        <references count="1">
          <reference field="4294967294" count="1" selected="0">
            <x v="4"/>
          </reference>
        </references>
      </pivotArea>
    </chartFormat>
    <chartFormat chart="6" format="14">
      <pivotArea type="data" outline="0" fieldPosition="0">
        <references count="1">
          <reference field="4294967294" count="1" selected="0">
            <x v="5"/>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1">
          <reference field="4294967294" count="1" selected="0">
            <x v="0"/>
          </reference>
        </references>
      </pivotArea>
    </chartFormat>
    <chartFormat chart="7" format="17">
      <pivotArea type="data" outline="0" fieldPosition="0">
        <references count="1">
          <reference field="4294967294" count="1" selected="0">
            <x v="3"/>
          </reference>
        </references>
      </pivotArea>
    </chartFormat>
    <chartFormat chart="7" format="18">
      <pivotArea type="data" outline="0" fieldPosition="0">
        <references count="1">
          <reference field="4294967294" count="1" selected="0">
            <x v="2"/>
          </reference>
        </references>
      </pivotArea>
    </chartFormat>
    <chartFormat chart="7" format="19">
      <pivotArea type="data" outline="0" fieldPosition="0">
        <references count="1">
          <reference field="4294967294" count="1" selected="0">
            <x v="1"/>
          </reference>
        </references>
      </pivotArea>
    </chartFormat>
    <chartFormat chart="7" format="20">
      <pivotArea type="data" outline="0" fieldPosition="0">
        <references count="1">
          <reference field="4294967294" count="1" selected="0">
            <x v="4"/>
          </reference>
        </references>
      </pivotArea>
    </chartFormat>
    <chartFormat chart="7" format="2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1">
          <reference field="4294967294" count="1" selected="0">
            <x v="0"/>
          </reference>
        </references>
      </pivotArea>
    </chartFormat>
    <chartFormat chart="8" format="10">
      <pivotArea type="data" outline="0" fieldPosition="0">
        <references count="1">
          <reference field="4294967294" count="1" selected="0">
            <x v="3"/>
          </reference>
        </references>
      </pivotArea>
    </chartFormat>
    <chartFormat chart="8" format="11">
      <pivotArea type="data" outline="0" fieldPosition="0">
        <references count="1">
          <reference field="4294967294" count="1" selected="0">
            <x v="2"/>
          </reference>
        </references>
      </pivotArea>
    </chartFormat>
    <chartFormat chart="8" format="12">
      <pivotArea type="data" outline="0" fieldPosition="0">
        <references count="1">
          <reference field="4294967294" count="1" selected="0">
            <x v="1"/>
          </reference>
        </references>
      </pivotArea>
    </chartFormat>
    <chartFormat chart="8" format="13">
      <pivotArea type="data" outline="0" fieldPosition="0">
        <references count="1">
          <reference field="4294967294" count="1" selected="0">
            <x v="4"/>
          </reference>
        </references>
      </pivotArea>
    </chartFormat>
    <chartFormat chart="8" format="14">
      <pivotArea type="data" outline="0" fieldPosition="0">
        <references count="1">
          <reference field="4294967294" count="1" selected="0">
            <x v="5"/>
          </reference>
        </references>
      </pivotArea>
    </chartFormat>
    <chartFormat chart="8" format="15" series="1">
      <pivotArea type="data" outline="0" fieldPosition="0">
        <references count="1">
          <reference field="4294967294" count="1" selected="0">
            <x v="2"/>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1">
          <reference field="4294967294" count="1" selected="0">
            <x v="0"/>
          </reference>
        </references>
      </pivotArea>
    </chartFormat>
    <chartFormat chart="9" format="18">
      <pivotArea type="data" outline="0" fieldPosition="0">
        <references count="1">
          <reference field="4294967294" count="1" selected="0">
            <x v="2"/>
          </reference>
        </references>
      </pivotArea>
    </chartFormat>
    <chartFormat chart="9" format="19">
      <pivotArea type="data" outline="0" fieldPosition="0">
        <references count="1">
          <reference field="4294967294" count="1" selected="0">
            <x v="3"/>
          </reference>
        </references>
      </pivotArea>
    </chartFormat>
    <chartFormat chart="9" format="20">
      <pivotArea type="data" outline="0" fieldPosition="0">
        <references count="1">
          <reference field="4294967294" count="1" selected="0">
            <x v="1"/>
          </reference>
        </references>
      </pivotArea>
    </chartFormat>
    <chartFormat chart="9" format="21">
      <pivotArea type="data" outline="0" fieldPosition="0">
        <references count="1">
          <reference field="4294967294" count="1" selected="0">
            <x v="4"/>
          </reference>
        </references>
      </pivotArea>
    </chartFormat>
    <chartFormat chart="9" format="22">
      <pivotArea type="data" outline="0" fieldPosition="0">
        <references count="1">
          <reference field="4294967294" count="1" selected="0">
            <x v="5"/>
          </reference>
        </references>
      </pivotArea>
    </chartFormat>
    <chartFormat chart="10" format="23" series="1">
      <pivotArea type="data" outline="0" fieldPosition="0">
        <references count="1">
          <reference field="4294967294" count="1" selected="0">
            <x v="0"/>
          </reference>
        </references>
      </pivotArea>
    </chartFormat>
    <chartFormat chart="10" format="24">
      <pivotArea type="data" outline="0" fieldPosition="0">
        <references count="1">
          <reference field="4294967294" count="1" selected="0">
            <x v="0"/>
          </reference>
        </references>
      </pivotArea>
    </chartFormat>
    <chartFormat chart="10" format="25">
      <pivotArea type="data" outline="0" fieldPosition="0">
        <references count="1">
          <reference field="4294967294" count="1" selected="0">
            <x v="2"/>
          </reference>
        </references>
      </pivotArea>
    </chartFormat>
    <chartFormat chart="10" format="26">
      <pivotArea type="data" outline="0" fieldPosition="0">
        <references count="1">
          <reference field="4294967294" count="1" selected="0">
            <x v="3"/>
          </reference>
        </references>
      </pivotArea>
    </chartFormat>
    <chartFormat chart="10" format="27">
      <pivotArea type="data" outline="0" fieldPosition="0">
        <references count="1">
          <reference field="4294967294" count="1" selected="0">
            <x v="1"/>
          </reference>
        </references>
      </pivotArea>
    </chartFormat>
    <chartFormat chart="10" format="28">
      <pivotArea type="data" outline="0" fieldPosition="0">
        <references count="1">
          <reference field="4294967294" count="1" selected="0">
            <x v="4"/>
          </reference>
        </references>
      </pivotArea>
    </chartFormat>
    <chartFormat chart="10" format="29">
      <pivotArea type="data" outline="0" fieldPosition="0">
        <references count="1">
          <reference field="4294967294" count="1" selected="0">
            <x v="5"/>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1">
          <reference field="4294967294" count="1" selected="0">
            <x v="0"/>
          </reference>
        </references>
      </pivotArea>
    </chartFormat>
    <chartFormat chart="11" format="18">
      <pivotArea type="data" outline="0" fieldPosition="0">
        <references count="1">
          <reference field="4294967294" count="1" selected="0">
            <x v="2"/>
          </reference>
        </references>
      </pivotArea>
    </chartFormat>
    <chartFormat chart="11" format="19">
      <pivotArea type="data" outline="0" fieldPosition="0">
        <references count="1">
          <reference field="4294967294" count="1" selected="0">
            <x v="3"/>
          </reference>
        </references>
      </pivotArea>
    </chartFormat>
    <chartFormat chart="11" format="20">
      <pivotArea type="data" outline="0" fieldPosition="0">
        <references count="1">
          <reference field="4294967294" count="1" selected="0">
            <x v="1"/>
          </reference>
        </references>
      </pivotArea>
    </chartFormat>
    <chartFormat chart="11" format="21">
      <pivotArea type="data" outline="0" fieldPosition="0">
        <references count="1">
          <reference field="4294967294" count="1" selected="0">
            <x v="4"/>
          </reference>
        </references>
      </pivotArea>
    </chartFormat>
    <chartFormat chart="11" format="22">
      <pivotArea type="data" outline="0" fieldPosition="0">
        <references count="1">
          <reference field="4294967294" count="1" selected="0">
            <x v="5"/>
          </reference>
        </references>
      </pivotArea>
    </chartFormat>
    <chartFormat chart="12" format="23" series="1">
      <pivotArea type="data" outline="0" fieldPosition="0">
        <references count="1">
          <reference field="4294967294" count="1" selected="0">
            <x v="0"/>
          </reference>
        </references>
      </pivotArea>
    </chartFormat>
    <chartFormat chart="12" format="24">
      <pivotArea type="data" outline="0" fieldPosition="0">
        <references count="1">
          <reference field="4294967294" count="1" selected="0">
            <x v="0"/>
          </reference>
        </references>
      </pivotArea>
    </chartFormat>
    <chartFormat chart="12" format="25">
      <pivotArea type="data" outline="0" fieldPosition="0">
        <references count="1">
          <reference field="4294967294" count="1" selected="0">
            <x v="1"/>
          </reference>
        </references>
      </pivotArea>
    </chartFormat>
    <chartFormat chart="12" format="26">
      <pivotArea type="data" outline="0" fieldPosition="0">
        <references count="1">
          <reference field="4294967294" count="1" selected="0">
            <x v="2"/>
          </reference>
        </references>
      </pivotArea>
    </chartFormat>
    <chartFormat chart="12" format="27">
      <pivotArea type="data" outline="0" fieldPosition="0">
        <references count="1">
          <reference field="4294967294" count="1" selected="0">
            <x v="3"/>
          </reference>
        </references>
      </pivotArea>
    </chartFormat>
    <chartFormat chart="12" format="28">
      <pivotArea type="data" outline="0" fieldPosition="0">
        <references count="1">
          <reference field="4294967294" count="1" selected="0">
            <x v="4"/>
          </reference>
        </references>
      </pivotArea>
    </chartFormat>
    <chartFormat chart="12" format="29">
      <pivotArea type="data" outline="0" fieldPosition="0">
        <references count="1">
          <reference field="4294967294" count="1" selected="0">
            <x v="5"/>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1">
          <reference field="4294967294" count="1" selected="0">
            <x v="0"/>
          </reference>
        </references>
      </pivotArea>
    </chartFormat>
    <chartFormat chart="13" format="32">
      <pivotArea type="data" outline="0" fieldPosition="0">
        <references count="1">
          <reference field="4294967294" count="1" selected="0">
            <x v="1"/>
          </reference>
        </references>
      </pivotArea>
    </chartFormat>
    <chartFormat chart="13" format="33">
      <pivotArea type="data" outline="0" fieldPosition="0">
        <references count="1">
          <reference field="4294967294" count="1" selected="0">
            <x v="2"/>
          </reference>
        </references>
      </pivotArea>
    </chartFormat>
    <chartFormat chart="13" format="34">
      <pivotArea type="data" outline="0" fieldPosition="0">
        <references count="1">
          <reference field="4294967294" count="1" selected="0">
            <x v="3"/>
          </reference>
        </references>
      </pivotArea>
    </chartFormat>
    <chartFormat chart="13" format="35">
      <pivotArea type="data" outline="0" fieldPosition="0">
        <references count="1">
          <reference field="4294967294" count="1" selected="0">
            <x v="4"/>
          </reference>
        </references>
      </pivotArea>
    </chartFormat>
    <chartFormat chart="13" format="36">
      <pivotArea type="data" outline="0" fieldPosition="0">
        <references count="1">
          <reference field="4294967294" count="1" selected="0">
            <x v="5"/>
          </reference>
        </references>
      </pivotArea>
    </chartFormat>
    <chartFormat chart="14" format="23" series="1">
      <pivotArea type="data" outline="0" fieldPosition="0">
        <references count="1">
          <reference field="4294967294" count="1" selected="0">
            <x v="0"/>
          </reference>
        </references>
      </pivotArea>
    </chartFormat>
    <chartFormat chart="14" format="24">
      <pivotArea type="data" outline="0" fieldPosition="0">
        <references count="1">
          <reference field="4294967294" count="1" selected="0">
            <x v="0"/>
          </reference>
        </references>
      </pivotArea>
    </chartFormat>
    <chartFormat chart="14" format="25">
      <pivotArea type="data" outline="0" fieldPosition="0">
        <references count="1">
          <reference field="4294967294" count="1" selected="0">
            <x v="1"/>
          </reference>
        </references>
      </pivotArea>
    </chartFormat>
    <chartFormat chart="14" format="26">
      <pivotArea type="data" outline="0" fieldPosition="0">
        <references count="1">
          <reference field="4294967294" count="1" selected="0">
            <x v="2"/>
          </reference>
        </references>
      </pivotArea>
    </chartFormat>
    <chartFormat chart="14" format="27">
      <pivotArea type="data" outline="0" fieldPosition="0">
        <references count="1">
          <reference field="4294967294" count="1" selected="0">
            <x v="3"/>
          </reference>
        </references>
      </pivotArea>
    </chartFormat>
    <chartFormat chart="14" format="28">
      <pivotArea type="data" outline="0" fieldPosition="0">
        <references count="1">
          <reference field="4294967294" count="1" selected="0">
            <x v="4"/>
          </reference>
        </references>
      </pivotArea>
    </chartFormat>
    <chartFormat chart="14" format="29">
      <pivotArea type="data" outline="0" fieldPosition="0">
        <references count="1">
          <reference field="4294967294" count="1" selected="0">
            <x v="5"/>
          </reference>
        </references>
      </pivotArea>
    </chartFormat>
    <chartFormat chart="14" format="30" series="1">
      <pivotArea type="data" outline="0" fieldPosition="0">
        <references count="1">
          <reference field="4294967294" count="1" selected="0">
            <x v="3"/>
          </reference>
        </references>
      </pivotArea>
    </chartFormat>
    <chartFormat chart="14" format="31" series="1">
      <pivotArea type="data" outline="0" fieldPosition="0">
        <references count="1">
          <reference field="4294967294" count="1" selected="0">
            <x v="1"/>
          </reference>
        </references>
      </pivotArea>
    </chartFormat>
    <chartFormat chart="15" format="32" series="1">
      <pivotArea type="data" outline="0" fieldPosition="0">
        <references count="1">
          <reference field="4294967294" count="1" selected="0">
            <x v="3"/>
          </reference>
        </references>
      </pivotArea>
    </chartFormat>
    <chartFormat chart="15" format="33">
      <pivotArea type="data" outline="0" fieldPosition="0">
        <references count="1">
          <reference field="4294967294" count="1" selected="0">
            <x v="3"/>
          </reference>
        </references>
      </pivotArea>
    </chartFormat>
    <chartFormat chart="15" format="34">
      <pivotArea type="data" outline="0" fieldPosition="0">
        <references count="1">
          <reference field="4294967294" count="1" selected="0">
            <x v="1"/>
          </reference>
        </references>
      </pivotArea>
    </chartFormat>
    <chartFormat chart="15" format="35">
      <pivotArea type="data" outline="0" fieldPosition="0">
        <references count="1">
          <reference field="4294967294" count="1" selected="0">
            <x v="2"/>
          </reference>
        </references>
      </pivotArea>
    </chartFormat>
    <chartFormat chart="15" format="36">
      <pivotArea type="data" outline="0" fieldPosition="0">
        <references count="1">
          <reference field="4294967294" count="1" selected="0">
            <x v="0"/>
          </reference>
        </references>
      </pivotArea>
    </chartFormat>
    <chartFormat chart="15" format="37">
      <pivotArea type="data" outline="0" fieldPosition="0">
        <references count="1">
          <reference field="4294967294" count="1" selected="0">
            <x v="4"/>
          </reference>
        </references>
      </pivotArea>
    </chartFormat>
    <chartFormat chart="15" format="38">
      <pivotArea type="data" outline="0" fieldPosition="0">
        <references count="1">
          <reference field="4294967294" count="1" selected="0">
            <x v="5"/>
          </reference>
        </references>
      </pivotArea>
    </chartFormat>
    <chartFormat chart="16" format="39" series="1">
      <pivotArea type="data" outline="0" fieldPosition="0">
        <references count="1">
          <reference field="4294967294" count="1" selected="0">
            <x v="3"/>
          </reference>
        </references>
      </pivotArea>
    </chartFormat>
    <chartFormat chart="16" format="40">
      <pivotArea type="data" outline="0" fieldPosition="0">
        <references count="1">
          <reference field="4294967294" count="1" selected="0">
            <x v="3"/>
          </reference>
        </references>
      </pivotArea>
    </chartFormat>
    <chartFormat chart="16" format="41">
      <pivotArea type="data" outline="0" fieldPosition="0">
        <references count="1">
          <reference field="4294967294" count="1" selected="0">
            <x v="1"/>
          </reference>
        </references>
      </pivotArea>
    </chartFormat>
    <chartFormat chart="16" format="42">
      <pivotArea type="data" outline="0" fieldPosition="0">
        <references count="1">
          <reference field="4294967294" count="1" selected="0">
            <x v="2"/>
          </reference>
        </references>
      </pivotArea>
    </chartFormat>
    <chartFormat chart="16" format="43">
      <pivotArea type="data" outline="0" fieldPosition="0">
        <references count="1">
          <reference field="4294967294" count="1" selected="0">
            <x v="0"/>
          </reference>
        </references>
      </pivotArea>
    </chartFormat>
    <chartFormat chart="16" format="44">
      <pivotArea type="data" outline="0" fieldPosition="0">
        <references count="1">
          <reference field="4294967294" count="1" selected="0">
            <x v="4"/>
          </reference>
        </references>
      </pivotArea>
    </chartFormat>
    <chartFormat chart="16" format="45">
      <pivotArea type="data" outline="0" fieldPosition="0">
        <references count="1">
          <reference field="4294967294" count="1" selected="0">
            <x v="5"/>
          </reference>
        </references>
      </pivotArea>
    </chartFormat>
    <chartFormat chart="17" format="32" series="1">
      <pivotArea type="data" outline="0" fieldPosition="0">
        <references count="1">
          <reference field="4294967294" count="1" selected="0">
            <x v="3"/>
          </reference>
        </references>
      </pivotArea>
    </chartFormat>
    <chartFormat chart="17" format="33">
      <pivotArea type="data" outline="0" fieldPosition="0">
        <references count="1">
          <reference field="4294967294" count="1" selected="0">
            <x v="3"/>
          </reference>
        </references>
      </pivotArea>
    </chartFormat>
    <chartFormat chart="17" format="34">
      <pivotArea type="data" outline="0" fieldPosition="0">
        <references count="1">
          <reference field="4294967294" count="1" selected="0">
            <x v="1"/>
          </reference>
        </references>
      </pivotArea>
    </chartFormat>
    <chartFormat chart="17" format="35">
      <pivotArea type="data" outline="0" fieldPosition="0">
        <references count="1">
          <reference field="4294967294" count="1" selected="0">
            <x v="2"/>
          </reference>
        </references>
      </pivotArea>
    </chartFormat>
    <chartFormat chart="17" format="36">
      <pivotArea type="data" outline="0" fieldPosition="0">
        <references count="1">
          <reference field="4294967294" count="1" selected="0">
            <x v="0"/>
          </reference>
        </references>
      </pivotArea>
    </chartFormat>
    <chartFormat chart="17" format="37">
      <pivotArea type="data" outline="0" fieldPosition="0">
        <references count="1">
          <reference field="4294967294" count="1" selected="0">
            <x v="4"/>
          </reference>
        </references>
      </pivotArea>
    </chartFormat>
    <chartFormat chart="17" format="38">
      <pivotArea type="data" outline="0" fieldPosition="0">
        <references count="1">
          <reference field="4294967294" count="1" selected="0">
            <x v="5"/>
          </reference>
        </references>
      </pivotArea>
    </chartFormat>
    <chartFormat chart="17" format="39" series="1">
      <pivotArea type="data" outline="0" fieldPosition="0">
        <references count="1">
          <reference field="4294967294" count="1" selected="0">
            <x v="0"/>
          </reference>
        </references>
      </pivotArea>
    </chartFormat>
    <chartFormat chart="18" format="40" series="1">
      <pivotArea type="data" outline="0" fieldPosition="0">
        <references count="1">
          <reference field="4294967294" count="1" selected="0">
            <x v="0"/>
          </reference>
        </references>
      </pivotArea>
    </chartFormat>
    <chartFormat chart="18" format="41">
      <pivotArea type="data" outline="0" fieldPosition="0">
        <references count="1">
          <reference field="4294967294" count="1" selected="0">
            <x v="0"/>
          </reference>
        </references>
      </pivotArea>
    </chartFormat>
    <chartFormat chart="18" format="42">
      <pivotArea type="data" outline="0" fieldPosition="0">
        <references count="1">
          <reference field="4294967294" count="1" selected="0">
            <x v="1"/>
          </reference>
        </references>
      </pivotArea>
    </chartFormat>
    <chartFormat chart="18" format="43">
      <pivotArea type="data" outline="0" fieldPosition="0">
        <references count="1">
          <reference field="4294967294" count="1" selected="0">
            <x v="2"/>
          </reference>
        </references>
      </pivotArea>
    </chartFormat>
    <chartFormat chart="18" format="44">
      <pivotArea type="data" outline="0" fieldPosition="0">
        <references count="1">
          <reference field="4294967294" count="1" selected="0">
            <x v="3"/>
          </reference>
        </references>
      </pivotArea>
    </chartFormat>
    <chartFormat chart="18" format="45">
      <pivotArea type="data" outline="0" fieldPosition="0">
        <references count="1">
          <reference field="4294967294" count="1" selected="0">
            <x v="4"/>
          </reference>
        </references>
      </pivotArea>
    </chartFormat>
    <chartFormat chart="18" format="46">
      <pivotArea type="data" outline="0" fieldPosition="0">
        <references count="1">
          <reference field="4294967294" count="1" selected="0">
            <x v="5"/>
          </reference>
        </references>
      </pivotArea>
    </chartFormat>
    <chartFormat chart="19" format="47" series="1">
      <pivotArea type="data" outline="0" fieldPosition="0">
        <references count="1">
          <reference field="4294967294" count="1" selected="0">
            <x v="0"/>
          </reference>
        </references>
      </pivotArea>
    </chartFormat>
    <chartFormat chart="19" format="48">
      <pivotArea type="data" outline="0" fieldPosition="0">
        <references count="1">
          <reference field="4294967294" count="1" selected="0">
            <x v="0"/>
          </reference>
        </references>
      </pivotArea>
    </chartFormat>
    <chartFormat chart="19" format="49">
      <pivotArea type="data" outline="0" fieldPosition="0">
        <references count="1">
          <reference field="4294967294" count="1" selected="0">
            <x v="1"/>
          </reference>
        </references>
      </pivotArea>
    </chartFormat>
    <chartFormat chart="19" format="50">
      <pivotArea type="data" outline="0" fieldPosition="0">
        <references count="1">
          <reference field="4294967294" count="1" selected="0">
            <x v="2"/>
          </reference>
        </references>
      </pivotArea>
    </chartFormat>
    <chartFormat chart="19" format="51">
      <pivotArea type="data" outline="0" fieldPosition="0">
        <references count="1">
          <reference field="4294967294" count="1" selected="0">
            <x v="3"/>
          </reference>
        </references>
      </pivotArea>
    </chartFormat>
    <chartFormat chart="19" format="52">
      <pivotArea type="data" outline="0" fieldPosition="0">
        <references count="1">
          <reference field="4294967294" count="1" selected="0">
            <x v="4"/>
          </reference>
        </references>
      </pivotArea>
    </chartFormat>
    <chartFormat chart="19" format="53">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0" xr16:uid="{3F0D8440-B9A7-4974-A04F-3D6DB2D9E32F}" autoFormatId="16" applyNumberFormats="0" applyBorderFormats="0" applyFontFormats="0" applyPatternFormats="0" applyAlignmentFormats="0" applyWidthHeightFormats="0">
  <queryTableRefresh nextId="26" unboundColumnsRight="11">
    <queryTableFields count="22">
      <queryTableField id="1" name="Date" tableColumnId="1"/>
      <queryTableField id="2" name="CDU/CSU" tableColumnId="2"/>
      <queryTableField id="3" name="SPD" tableColumnId="3"/>
      <queryTableField id="4" name="GRÜNE" tableColumnId="4"/>
      <queryTableField id="5" name="FDP" tableColumnId="5"/>
      <queryTableField id="6" name="LINKE" tableColumnId="6"/>
      <queryTableField id="7" name="AfD" tableColumnId="7"/>
      <queryTableField id="8" name="Sonstige" tableColumnId="8"/>
      <queryTableField id="9" name="Befragte" tableColumnId="9"/>
      <queryTableField id="10" name="Zeitraum" tableColumnId="10"/>
      <queryTableField id="11" name="Institut" tableColumnId="11"/>
      <queryTableField id="12" dataBound="0" tableColumnId="12"/>
      <queryTableField id="14" dataBound="0" tableColumnId="14"/>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4" dataBound="0" tableColumnId="13"/>
      <queryTableField id="2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11" xr16:uid="{1176EF83-0565-4F6F-A2FE-08D350DB3138}" autoFormatId="16" applyNumberFormats="0" applyBorderFormats="0" applyFontFormats="0" applyPatternFormats="0" applyAlignmentFormats="0" applyWidthHeightFormats="0">
  <queryTableRefresh nextId="13">
    <queryTableFields count="9">
      <queryTableField id="1" name="Institut" tableColumnId="1"/>
      <queryTableField id="3" name="Allensbach" tableColumnId="3"/>
      <queryTableField id="4" name="Kantar (Emnid)" tableColumnId="4"/>
      <queryTableField id="5" name="Forsa" tableColumnId="5"/>
      <queryTableField id="6" name="Forsch’gr. Wahlen" tableColumnId="6"/>
      <queryTableField id="7" name="GMS" tableColumnId="7"/>
      <queryTableField id="8" name="Infratest dimap" tableColumnId="8"/>
      <queryTableField id="9" name="INSA" tableColumnId="9"/>
      <queryTableField id="10" name="Yougov"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2" xr16:uid="{1F7BA123-619A-4F03-AFA8-32F925E5207B}" autoFormatId="16" applyNumberFormats="0" applyBorderFormats="0" applyFontFormats="0" applyPatternFormats="0" applyAlignmentFormats="0" applyWidthHeightFormats="0">
  <queryTableRefresh nextId="21">
    <queryTableFields count="20">
      <queryTableField id="1" name="Partei" tableColumnId="1"/>
      <queryTableField id="2" name="1949 %" tableColumnId="2"/>
      <queryTableField id="3" name="1953 %" tableColumnId="3"/>
      <queryTableField id="4" name="1957 %" tableColumnId="4"/>
      <queryTableField id="5" name="1961 %" tableColumnId="5"/>
      <queryTableField id="6" name="1965 %" tableColumnId="6"/>
      <queryTableField id="7" name="1969 %" tableColumnId="7"/>
      <queryTableField id="8" name="1972 %" tableColumnId="8"/>
      <queryTableField id="9" name="1976 %" tableColumnId="9"/>
      <queryTableField id="10" name="1980 %" tableColumnId="10"/>
      <queryTableField id="11" name="1983 %" tableColumnId="11"/>
      <queryTableField id="12" name="1987 %" tableColumnId="12"/>
      <queryTableField id="13" name="1990 %" tableColumnId="13"/>
      <queryTableField id="14" name="1994 %" tableColumnId="14"/>
      <queryTableField id="15" name="1998 %" tableColumnId="15"/>
      <queryTableField id="16" name="2002 %" tableColumnId="16"/>
      <queryTableField id="17" name="2005 %" tableColumnId="17"/>
      <queryTableField id="18" name="2009 %" tableColumnId="18"/>
      <queryTableField id="19" name="2013 %" tableColumnId="19"/>
      <queryTableField id="20" name="2017* %"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Monate" xr10:uid="{F990DEAC-A59E-4BDD-80CC-D9A3D0A60810}" sourceName="Monate">
  <pivotTables>
    <pivotTable tabId="4" name="PivotTable3"/>
  </pivotTables>
  <data>
    <tabular pivotCacheId="142989538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Jahre" xr10:uid="{9D5B6352-2E61-4770-889C-49A9FA5294B2}" sourceName="Jahre">
  <pivotTables>
    <pivotTable tabId="4" name="PivotTable3"/>
  </pivotTables>
  <data>
    <tabular pivotCacheId="1429895386" sortOrder="descending">
      <items count="11">
        <i x="9" s="1"/>
        <i x="8" s="1"/>
        <i x="7" s="1"/>
        <i x="6"/>
        <i x="5"/>
        <i x="4"/>
        <i x="3"/>
        <i x="2"/>
        <i x="1"/>
        <i x="10" nd="1"/>
        <i x="0"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ate" xr10:uid="{142D8664-6C91-4F21-9CE8-23313F054BE9}" cache="Datenschnitt_Monate" caption="Monate" columnCount="4" rowHeight="241300"/>
  <slicer name="Jahre" xr10:uid="{AE92A40E-5E60-47D8-86B5-C79FC5ADB2B3}" cache="Datenschnitt_Jahre" caption="Jahre"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4C6DB0-4F2B-4551-B0A1-6675B44636AD}" name="Kombiniert" displayName="Kombiniert" ref="A1:V1557" tableType="queryTable" totalsRowShown="0">
  <autoFilter ref="A1:V1557" xr:uid="{F07744CE-4689-478A-AE57-5E3661132D56}"/>
  <tableColumns count="22">
    <tableColumn id="1" xr3:uid="{71097B4B-AE4E-4743-872E-5E87CA830553}" uniqueName="1" name="Date" queryTableFieldId="1" dataDxfId="63"/>
    <tableColumn id="2" xr3:uid="{FDD1D3F6-8A38-45F5-94F3-3F7CEB4D3EF5}" uniqueName="2" name="CDU/CSU" queryTableFieldId="2" dataDxfId="62"/>
    <tableColumn id="3" xr3:uid="{36921333-E1FF-4095-87E7-2BB862E04F2E}" uniqueName="3" name="SPD" queryTableFieldId="3" dataDxfId="61"/>
    <tableColumn id="4" xr3:uid="{F717C402-1A6D-4E54-8560-7A81F393D3C1}" uniqueName="4" name="GRÜNE" queryTableFieldId="4" dataDxfId="60"/>
    <tableColumn id="5" xr3:uid="{0EBB533B-FDDA-48A2-A2CC-011D53D9FEFC}" uniqueName="5" name="FDP" queryTableFieldId="5" dataDxfId="59"/>
    <tableColumn id="6" xr3:uid="{260B3042-DF4B-4F29-9300-A12BA2ADFA39}" uniqueName="6" name="LINKE" queryTableFieldId="6" dataDxfId="58"/>
    <tableColumn id="7" xr3:uid="{2683E33B-1EA6-4968-BFC0-E627E9E75F39}" uniqueName="7" name="AfD" queryTableFieldId="7" dataDxfId="57"/>
    <tableColumn id="8" xr3:uid="{FF253F0E-EE30-4C9C-8435-F3A027D9B868}" uniqueName="8" name="Sonstige" queryTableFieldId="8" dataDxfId="56"/>
    <tableColumn id="9" xr3:uid="{56753044-3DF1-4FDD-AE4F-73A348A4DF6F}" uniqueName="9" name="Befragte" queryTableFieldId="9" dataDxfId="55"/>
    <tableColumn id="10" xr3:uid="{960595CB-1660-438C-A063-232FA238D5CD}" uniqueName="10" name="Zeitraum" queryTableFieldId="10" dataDxfId="54"/>
    <tableColumn id="11" xr3:uid="{D3073675-9D38-4763-B32E-FDB66C95FA4B}" uniqueName="11" name="Institut" queryTableFieldId="11"/>
    <tableColumn id="12" xr3:uid="{8BD6D791-2D80-44F8-9350-E456396F8DDD}" uniqueName="12" name="Von" queryTableFieldId="12" dataDxfId="53">
      <calculatedColumnFormula>Kombiniert[[#This Row],[Date]]-13</calculatedColumnFormula>
    </tableColumn>
    <tableColumn id="14" xr3:uid="{C105764F-15CC-4AA7-8A4C-AA77090FC516}" uniqueName="14" name="CDU/CSU (14d)" queryTableFieldId="14" dataDxfId="52" dataCellStyle="Prozent">
      <calculatedColumnFormula>AVERAGEIFS(Kombiniert[CDU/CSU],Kombiniert[Date],"&gt;="&amp;Kombiniert[[#This Row],[Von]],Kombiniert[Date],"&lt;="&amp;Kombiniert[[#This Row],[Date]])</calculatedColumnFormula>
    </tableColumn>
    <tableColumn id="16" xr3:uid="{7A526103-6B4C-4DF2-86F4-4E32EF4C8C37}" uniqueName="16" name="SPD (14d)" queryTableFieldId="16" dataDxfId="51">
      <calculatedColumnFormula>AVERAGEIFS(Kombiniert[SPD],Kombiniert[Date],"&gt;="&amp;Kombiniert[[#This Row],[Von]],Kombiniert[Date],"&lt;="&amp;Kombiniert[[#This Row],[Date]])</calculatedColumnFormula>
    </tableColumn>
    <tableColumn id="17" xr3:uid="{956ADB03-9B5A-425E-AFBA-AC871966C479}" uniqueName="17" name="Grüne (14d)" queryTableFieldId="17" dataDxfId="50" dataCellStyle="Prozent">
      <calculatedColumnFormula>AVERAGEIFS(Kombiniert[GRÜNE],Kombiniert[Date],"&gt;="&amp;Kombiniert[[#This Row],[Von]],Kombiniert[Date],"&lt;="&amp;Kombiniert[[#This Row],[Date]])</calculatedColumnFormula>
    </tableColumn>
    <tableColumn id="18" xr3:uid="{114D3BF1-1EC1-4755-ACAF-B2D111311949}" uniqueName="18" name="FDP (14d)" queryTableFieldId="18" dataDxfId="49" dataCellStyle="Prozent">
      <calculatedColumnFormula>AVERAGEIFS(Kombiniert[FDP],Kombiniert[Date],"&gt;="&amp;Kombiniert[[#This Row],[Von]],Kombiniert[Date],"&lt;="&amp;Kombiniert[[#This Row],[Date]])</calculatedColumnFormula>
    </tableColumn>
    <tableColumn id="19" xr3:uid="{26057A4A-B98C-47E9-8172-B66818F0E55F}" uniqueName="19" name="Linke (14d)" queryTableFieldId="19" dataDxfId="48" dataCellStyle="Prozent">
      <calculatedColumnFormula>AVERAGEIFS(Kombiniert[LINKE],Kombiniert[Date],"&gt;="&amp;Kombiniert[[#This Row],[Von]],Kombiniert[Date],"&lt;="&amp;Kombiniert[[#This Row],[Date]])</calculatedColumnFormula>
    </tableColumn>
    <tableColumn id="20" xr3:uid="{E59539AA-3D7A-493F-B42F-933D52DDA177}" uniqueName="20" name="AfD (14d)" queryTableFieldId="20" dataDxfId="47" dataCellStyle="Prozent">
      <calculatedColumnFormula>AVERAGEIFS(Kombiniert[AfD],Kombiniert[Date],"&gt;="&amp;Kombiniert[[#This Row],[Von]],Kombiniert[Date],"&lt;="&amp;Kombiniert[[#This Row],[Date]])</calculatedColumnFormula>
    </tableColumn>
    <tableColumn id="21" xr3:uid="{1579F3A8-B3DD-48CB-B71E-B6BBB8AAD0A0}" uniqueName="21" name="Sonstige (14d)" queryTableFieldId="21" dataDxfId="46" dataCellStyle="Prozent">
      <calculatedColumnFormula>AVERAGEIFS(Kombiniert[Sonstige],Kombiniert[Date],"&gt;="&amp;Kombiniert[[#This Row],[Von]],Kombiniert[Date],"&lt;="&amp;Kombiniert[[#This Row],[Date]])</calculatedColumnFormula>
    </tableColumn>
    <tableColumn id="22" xr3:uid="{EC7ED57B-E400-4526-BB43-5DFD77EE01C2}" uniqueName="22" name="Befragte (14d)" queryTableFieldId="22" dataDxfId="45" dataCellStyle="Prozent">
      <calculatedColumnFormula>SUMIFS(Kombiniert[Befragte],Kombiniert[Date],"&gt;="&amp;Kombiniert[[#This Row],[Von]],Kombiniert[Date],"&lt;="&amp;Kombiniert[[#This Row],[Date]])</calculatedColumnFormula>
    </tableColumn>
    <tableColumn id="13" xr3:uid="{5ADEDB34-E36D-47C1-82C9-6D5E7869AC09}" uniqueName="13" name="Sperrklausel Multi" queryTableFieldId="24" dataDxfId="44">
      <calculatedColumnFormula>1/SUMIFS(Kombiniert[[#This Row],[CDU/CSU (14d)]:[AfD (14d)]],Kombiniert[[#This Row],[CDU/CSU (14d)]:[AfD (14d)]],"&gt;="&amp;0.05)</calculatedColumnFormula>
    </tableColumn>
    <tableColumn id="15" xr3:uid="{4710FF72-2C89-4BF0-B37E-FAE16D9769F8}" uniqueName="15" name="Keine FDP" queryTableFieldId="25" dataDxfId="43">
      <calculatedColumnFormula>1/(SUMIFS(Kombiniert[[#This Row],[CDU/CSU (14d)]:[AfD (14d)]],Kombiniert[[#This Row],[CDU/CSU (14d)]:[AfD (14d)]],"&gt;="&amp;0.05)-Kombiniert[[#This Row],[FDP (14d)]])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69D50-AEE2-4FA3-A37A-545100CCD523}" name="Neueste" displayName="Neueste" ref="AU1:BC2" tableType="queryTable" totalsRowShown="0">
  <autoFilter ref="AU1:BC2" xr:uid="{DAC0360E-EF7D-4478-91AD-54576EE2C101}"/>
  <tableColumns count="9">
    <tableColumn id="1" xr3:uid="{FFE60CFA-CF6C-43A2-9F18-77021C040CF6}" uniqueName="1" name="Institut" queryTableFieldId="1" dataDxfId="42"/>
    <tableColumn id="3" xr3:uid="{2FA49B0D-441A-4682-A5B2-31D5CFCA3552}" uniqueName="3" name="Allensbach" queryTableFieldId="3" dataDxfId="41"/>
    <tableColumn id="4" xr3:uid="{F9C66811-7075-4F33-9121-F785F81EF370}" uniqueName="4" name="Kantar (Emnid)" queryTableFieldId="4" dataDxfId="40"/>
    <tableColumn id="5" xr3:uid="{042845E9-FD56-4F9E-A371-8FAEF2D72732}" uniqueName="5" name="Forsa" queryTableFieldId="5" dataDxfId="39"/>
    <tableColumn id="6" xr3:uid="{32175690-21B8-4D75-ADEC-8ED573D160CC}" uniqueName="6" name="Forsch’gr. Wahlen" queryTableFieldId="6" dataDxfId="38"/>
    <tableColumn id="7" xr3:uid="{6C37AE56-71D3-4AD8-8D67-08F6B75EBCA7}" uniqueName="7" name="GMS" queryTableFieldId="7" dataDxfId="37"/>
    <tableColumn id="8" xr3:uid="{D1490F39-0115-4782-8322-0759C91C0B24}" uniqueName="8" name="Infratest dimap" queryTableFieldId="8" dataDxfId="36"/>
    <tableColumn id="9" xr3:uid="{9FC56469-445B-4129-A04C-635B1DFBF236}" uniqueName="9" name="INSA" queryTableFieldId="9" dataDxfId="35"/>
    <tableColumn id="10" xr3:uid="{AF17CC17-2C7B-48E3-9AFE-C4F74AE74805}" uniqueName="10" name="Yougov" queryTableFieldId="10" dataDxfId="3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67066C-2FF0-45C2-9B19-31A3F667ADD2}" name="Bundestagswahl" displayName="Bundestagswahl" ref="A1:T17" tableType="queryTable" totalsRowShown="0">
  <autoFilter ref="A1:T17" xr:uid="{F685F9E2-D389-4C73-B1D2-FD1AD731FB92}"/>
  <tableColumns count="20">
    <tableColumn id="1" xr3:uid="{ECB4AA42-73AE-4380-B0A5-85FC4772A1A2}" uniqueName="1" name="Partei" queryTableFieldId="1" dataDxfId="19"/>
    <tableColumn id="2" xr3:uid="{770F3595-1C29-4ACC-AA38-5E1171F1D78B}" uniqueName="2" name="1949%" queryTableFieldId="2" dataDxfId="18"/>
    <tableColumn id="3" xr3:uid="{733F86AA-B262-442F-BC2D-5A52646AD9AC}" uniqueName="3" name="1953 %" queryTableFieldId="3" dataDxfId="17"/>
    <tableColumn id="4" xr3:uid="{07B31729-7C9F-4806-9D07-B7454AA882CD}" uniqueName="4" name="1957 %" queryTableFieldId="4" dataDxfId="16"/>
    <tableColumn id="5" xr3:uid="{5E942B13-EB99-41C3-895F-8E0CD2AF237F}" uniqueName="5" name="1961 %" queryTableFieldId="5" dataDxfId="15"/>
    <tableColumn id="6" xr3:uid="{63F7AE5D-7B32-42FC-A353-DC875747B7AC}" uniqueName="6" name="1965 %" queryTableFieldId="6" dataDxfId="14"/>
    <tableColumn id="7" xr3:uid="{034B4862-824C-454B-AF26-5153AFDBDC05}" uniqueName="7" name="1969 %" queryTableFieldId="7" dataDxfId="13"/>
    <tableColumn id="8" xr3:uid="{A6FC6E25-6969-452F-8B05-8D871ABBB729}" uniqueName="8" name="1972 %" queryTableFieldId="8" dataDxfId="12"/>
    <tableColumn id="9" xr3:uid="{26C84985-BA0C-4B1C-ACD2-55CB91CE027F}" uniqueName="9" name="1976 %" queryTableFieldId="9" dataDxfId="11"/>
    <tableColumn id="10" xr3:uid="{488647CB-2C4F-42E6-8B53-566D0D2FFFE1}" uniqueName="10" name="1980 %" queryTableFieldId="10" dataDxfId="10"/>
    <tableColumn id="11" xr3:uid="{5734670C-CD2D-4C46-A575-021CFECC9159}" uniqueName="11" name="1983 %" queryTableFieldId="11" dataDxfId="9"/>
    <tableColumn id="12" xr3:uid="{162F776A-C920-4EF1-9BCC-D6A179F41A67}" uniqueName="12" name="1987 %" queryTableFieldId="12" dataDxfId="8"/>
    <tableColumn id="13" xr3:uid="{90487303-F717-49F5-9AD4-CDD875F17AF4}" uniqueName="13" name="1990 %" queryTableFieldId="13" dataDxfId="7"/>
    <tableColumn id="14" xr3:uid="{BE41A806-2788-4E1C-AD58-7704A7D01208}" uniqueName="14" name="1994 %" queryTableFieldId="14" dataDxfId="6"/>
    <tableColumn id="15" xr3:uid="{80326C18-7C56-41DB-873A-677778172B30}" uniqueName="15" name="1998 %" queryTableFieldId="15" dataDxfId="5"/>
    <tableColumn id="16" xr3:uid="{7AE23C1F-905D-4758-9ADB-C05A79496924}" uniqueName="16" name="2002 %" queryTableFieldId="16" dataDxfId="4"/>
    <tableColumn id="17" xr3:uid="{6DB2A02A-3C8B-4418-8CDD-A93254171EE2}" uniqueName="17" name="2005 %" queryTableFieldId="17" dataDxfId="3"/>
    <tableColumn id="18" xr3:uid="{47A3C179-089D-419C-A730-E18EF6F8EEB3}" uniqueName="18" name="2009 %" queryTableFieldId="18" dataDxfId="2"/>
    <tableColumn id="19" xr3:uid="{AB8FF980-8560-465C-A8AC-AADDE6E2526B}" uniqueName="19" name="2013 %" queryTableFieldId="19" dataDxfId="1"/>
    <tableColumn id="20" xr3:uid="{5CD34AD0-42A1-4F51-8567-9F908AE7F14C}" uniqueName="20" name="2017* %"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Sonntagsfrage">
      <a:dk1>
        <a:sysClr val="windowText" lastClr="000000"/>
      </a:dk1>
      <a:lt1>
        <a:sysClr val="window" lastClr="FFFFFF"/>
      </a:lt1>
      <a:dk2>
        <a:srgbClr val="44546A"/>
      </a:dk2>
      <a:lt2>
        <a:srgbClr val="E7E6E6"/>
      </a:lt2>
      <a:accent1>
        <a:srgbClr val="000000"/>
      </a:accent1>
      <a:accent2>
        <a:srgbClr val="FF0000"/>
      </a:accent2>
      <a:accent3>
        <a:srgbClr val="00B050"/>
      </a:accent3>
      <a:accent4>
        <a:srgbClr val="FFC000"/>
      </a:accent4>
      <a:accent5>
        <a:srgbClr val="FF3399"/>
      </a:accent5>
      <a:accent6>
        <a:srgbClr val="0070C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ahlrecht.de/umfragen/" TargetMode="External"/><Relationship Id="rId5" Type="http://schemas.microsoft.com/office/2007/relationships/slicer" Target="../slicers/slicer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06B8C-1CC0-4501-84F0-38AE04457F39}">
  <sheetPr codeName="Tabelle1">
    <tabColor theme="0" tint="-0.499984740745262"/>
    <pageSetUpPr autoPageBreaks="0"/>
  </sheetPr>
  <dimension ref="A1:M112"/>
  <sheetViews>
    <sheetView showGridLines="0" showRowColHeaders="0" tabSelected="1" zoomScaleNormal="100" workbookViewId="0">
      <selection activeCell="M91" sqref="M91"/>
    </sheetView>
  </sheetViews>
  <sheetFormatPr baseColWidth="10" defaultColWidth="0" defaultRowHeight="14.5" zeroHeight="1" x14ac:dyDescent="0.35"/>
  <cols>
    <col min="1" max="7" width="10.90625" style="16" customWidth="1"/>
    <col min="8" max="8" width="18.54296875" style="16" bestFit="1" customWidth="1"/>
    <col min="9" max="12" width="10.90625" style="16" customWidth="1"/>
    <col min="13" max="13" width="13.6328125" style="16" customWidth="1"/>
    <col min="14" max="16384" width="10.90625" style="16" hidden="1"/>
  </cols>
  <sheetData>
    <row r="1" spans="1:6" ht="15" thickBot="1" x14ac:dyDescent="0.4"/>
    <row r="2" spans="1:6" x14ac:dyDescent="0.35">
      <c r="B2" s="43" t="s">
        <v>1266</v>
      </c>
      <c r="C2" s="44"/>
      <c r="D2" s="45" t="s">
        <v>1267</v>
      </c>
      <c r="E2" s="44"/>
      <c r="F2" s="46"/>
    </row>
    <row r="3" spans="1:6" x14ac:dyDescent="0.35">
      <c r="B3" s="47" t="s">
        <v>1435</v>
      </c>
      <c r="C3" s="48"/>
      <c r="D3" s="49">
        <f>MAX(Neueste[[Allensbach]:[Yougov]])</f>
        <v>44105</v>
      </c>
      <c r="E3" s="48"/>
      <c r="F3" s="50"/>
    </row>
    <row r="4" spans="1:6" x14ac:dyDescent="0.35">
      <c r="B4" s="47" t="s">
        <v>1436</v>
      </c>
      <c r="C4" s="48"/>
      <c r="D4" s="51" t="s">
        <v>1437</v>
      </c>
      <c r="E4" s="48"/>
      <c r="F4" s="50"/>
    </row>
    <row r="5" spans="1:6" ht="15" thickBot="1" x14ac:dyDescent="0.4">
      <c r="B5" s="52" t="s">
        <v>1439</v>
      </c>
      <c r="C5" s="53"/>
      <c r="D5" s="54" t="s">
        <v>1438</v>
      </c>
      <c r="E5" s="53"/>
      <c r="F5" s="55"/>
    </row>
    <row r="6" spans="1:6" x14ac:dyDescent="0.35">
      <c r="C6" s="34"/>
    </row>
    <row r="7" spans="1:6" x14ac:dyDescent="0.35">
      <c r="C7" s="34"/>
    </row>
    <row r="8" spans="1:6" x14ac:dyDescent="0.35">
      <c r="C8" s="34"/>
    </row>
    <row r="9" spans="1:6" x14ac:dyDescent="0.35">
      <c r="C9" s="34"/>
    </row>
    <row r="10" spans="1:6" x14ac:dyDescent="0.35">
      <c r="C10" s="34"/>
    </row>
    <row r="11" spans="1:6" x14ac:dyDescent="0.35">
      <c r="C11" s="34"/>
    </row>
    <row r="12" spans="1:6" x14ac:dyDescent="0.35">
      <c r="A12" s="17"/>
    </row>
    <row r="13" spans="1:6" x14ac:dyDescent="0.35"/>
    <row r="14" spans="1:6" x14ac:dyDescent="0.35"/>
    <row r="15" spans="1:6" x14ac:dyDescent="0.35"/>
    <row r="16" spans="1:6" x14ac:dyDescent="0.35"/>
    <row r="17" spans="5:8" x14ac:dyDescent="0.35"/>
    <row r="18" spans="5:8" x14ac:dyDescent="0.35"/>
    <row r="19" spans="5:8" x14ac:dyDescent="0.35">
      <c r="F19" s="17"/>
    </row>
    <row r="20" spans="5:8" x14ac:dyDescent="0.35">
      <c r="F20" s="17"/>
    </row>
    <row r="21" spans="5:8" x14ac:dyDescent="0.35">
      <c r="F21" s="18"/>
    </row>
    <row r="22" spans="5:8" x14ac:dyDescent="0.35">
      <c r="E22" s="17"/>
      <c r="F22" s="17"/>
    </row>
    <row r="23" spans="5:8" x14ac:dyDescent="0.35"/>
    <row r="24" spans="5:8" x14ac:dyDescent="0.35">
      <c r="H24" s="17"/>
    </row>
    <row r="25" spans="5:8" x14ac:dyDescent="0.35"/>
    <row r="26" spans="5:8" x14ac:dyDescent="0.35"/>
    <row r="27" spans="5:8" x14ac:dyDescent="0.35"/>
    <row r="28" spans="5:8" x14ac:dyDescent="0.35"/>
    <row r="29" spans="5:8" x14ac:dyDescent="0.35"/>
    <row r="30" spans="5:8" x14ac:dyDescent="0.35"/>
    <row r="31" spans="5:8" x14ac:dyDescent="0.35"/>
    <row r="32" spans="5:8"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row r="67" x14ac:dyDescent="0.35"/>
    <row r="68"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row r="110" hidden="1" x14ac:dyDescent="0.35"/>
    <row r="111" hidden="1" x14ac:dyDescent="0.35"/>
    <row r="112" hidden="1" x14ac:dyDescent="0.35"/>
  </sheetData>
  <hyperlinks>
    <hyperlink ref="D2" r:id="rId1" xr:uid="{C8969AE5-0C01-42A3-AA2E-89175D6957FE}"/>
  </hyperlinks>
  <pageMargins left="0.70866141732283472" right="0.70866141732283472" top="0.78740157480314965" bottom="0.78740157480314965" header="0.31496062992125984" footer="0.31496062992125984"/>
  <pageSetup paperSize="9" orientation="portrait" horizontalDpi="0" verticalDpi="0" r:id="rId2"/>
  <drawing r:id="rId3"/>
  <legacy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4429-B395-4407-B8FC-12E584C95D0D}">
  <sheetPr codeName="Tabelle2">
    <tabColor theme="0"/>
  </sheetPr>
  <dimension ref="A1:L23"/>
  <sheetViews>
    <sheetView showGridLines="0" workbookViewId="0">
      <selection activeCell="A18" sqref="A18:L23"/>
    </sheetView>
  </sheetViews>
  <sheetFormatPr baseColWidth="10" defaultRowHeight="14.5" x14ac:dyDescent="0.35"/>
  <sheetData>
    <row r="1" spans="1:12" ht="18.5" x14ac:dyDescent="0.45">
      <c r="A1" s="42" t="s">
        <v>1445</v>
      </c>
      <c r="B1" s="36"/>
      <c r="C1" s="36"/>
      <c r="D1" s="56" t="s">
        <v>1459</v>
      </c>
      <c r="E1" s="36"/>
      <c r="F1" s="36"/>
      <c r="G1" s="36"/>
      <c r="H1" s="36"/>
      <c r="I1" s="36"/>
      <c r="J1" s="36"/>
      <c r="K1" s="36"/>
      <c r="L1" s="36"/>
    </row>
    <row r="2" spans="1:12" x14ac:dyDescent="0.35">
      <c r="A2" s="38" t="s">
        <v>1446</v>
      </c>
      <c r="D2" t="s">
        <v>1460</v>
      </c>
    </row>
    <row r="3" spans="1:12" x14ac:dyDescent="0.35">
      <c r="A3" s="40" t="s">
        <v>1447</v>
      </c>
      <c r="D3" t="s">
        <v>1464</v>
      </c>
    </row>
    <row r="4" spans="1:12" x14ac:dyDescent="0.35">
      <c r="A4" s="40" t="s">
        <v>1462</v>
      </c>
    </row>
    <row r="5" spans="1:12" x14ac:dyDescent="0.35">
      <c r="A5" t="s">
        <v>1448</v>
      </c>
    </row>
    <row r="6" spans="1:12" x14ac:dyDescent="0.35">
      <c r="A6" s="39" t="s">
        <v>1449</v>
      </c>
    </row>
    <row r="7" spans="1:12" x14ac:dyDescent="0.35">
      <c r="A7" s="39" t="s">
        <v>1450</v>
      </c>
      <c r="D7" t="s">
        <v>1465</v>
      </c>
    </row>
    <row r="8" spans="1:12" x14ac:dyDescent="0.35">
      <c r="A8" s="39" t="s">
        <v>1451</v>
      </c>
      <c r="E8" s="21"/>
      <c r="F8" s="21">
        <v>-3.0000000000000001E-3</v>
      </c>
      <c r="G8" s="21">
        <v>2E-3</v>
      </c>
      <c r="H8" s="21"/>
      <c r="I8" s="21"/>
      <c r="J8" s="21"/>
    </row>
    <row r="9" spans="1:12" x14ac:dyDescent="0.35">
      <c r="A9" s="7" t="s">
        <v>1452</v>
      </c>
    </row>
    <row r="10" spans="1:12" x14ac:dyDescent="0.35">
      <c r="A10" s="41" t="s">
        <v>1453</v>
      </c>
    </row>
    <row r="11" spans="1:12" x14ac:dyDescent="0.35">
      <c r="A11" s="41" t="s">
        <v>1454</v>
      </c>
    </row>
    <row r="12" spans="1:12" x14ac:dyDescent="0.35">
      <c r="A12" s="41" t="s">
        <v>1455</v>
      </c>
    </row>
    <row r="13" spans="1:12" x14ac:dyDescent="0.35">
      <c r="A13" s="41" t="s">
        <v>1456</v>
      </c>
    </row>
    <row r="14" spans="1:12" x14ac:dyDescent="0.35">
      <c r="A14" s="41" t="s">
        <v>1457</v>
      </c>
    </row>
    <row r="15" spans="1:12" x14ac:dyDescent="0.35">
      <c r="A15" s="41" t="s">
        <v>1458</v>
      </c>
    </row>
    <row r="18" spans="1:12" ht="14" customHeight="1" x14ac:dyDescent="0.35">
      <c r="A18" s="57" t="s">
        <v>1466</v>
      </c>
      <c r="B18" s="57"/>
      <c r="C18" s="57"/>
      <c r="D18" s="57"/>
      <c r="E18" s="57"/>
      <c r="F18" s="57"/>
      <c r="G18" s="57"/>
      <c r="H18" s="57"/>
      <c r="I18" s="57"/>
      <c r="J18" s="57"/>
      <c r="K18" s="57"/>
      <c r="L18" s="57"/>
    </row>
    <row r="19" spans="1:12" x14ac:dyDescent="0.35">
      <c r="A19" s="57"/>
      <c r="B19" s="57"/>
      <c r="C19" s="57"/>
      <c r="D19" s="57"/>
      <c r="E19" s="57"/>
      <c r="F19" s="57"/>
      <c r="G19" s="57"/>
      <c r="H19" s="57"/>
      <c r="I19" s="57"/>
      <c r="J19" s="57"/>
      <c r="K19" s="57"/>
      <c r="L19" s="57"/>
    </row>
    <row r="20" spans="1:12" x14ac:dyDescent="0.35">
      <c r="A20" s="57"/>
      <c r="B20" s="57"/>
      <c r="C20" s="57"/>
      <c r="D20" s="57"/>
      <c r="E20" s="57"/>
      <c r="F20" s="57"/>
      <c r="G20" s="57"/>
      <c r="H20" s="57"/>
      <c r="I20" s="57"/>
      <c r="J20" s="57"/>
      <c r="K20" s="57"/>
      <c r="L20" s="57"/>
    </row>
    <row r="21" spans="1:12" x14ac:dyDescent="0.35">
      <c r="A21" s="57"/>
      <c r="B21" s="57"/>
      <c r="C21" s="57"/>
      <c r="D21" s="57"/>
      <c r="E21" s="57"/>
      <c r="F21" s="57"/>
      <c r="G21" s="57"/>
      <c r="H21" s="57"/>
      <c r="I21" s="57"/>
      <c r="J21" s="57"/>
      <c r="K21" s="57"/>
      <c r="L21" s="57"/>
    </row>
    <row r="22" spans="1:12" x14ac:dyDescent="0.35">
      <c r="A22" s="57"/>
      <c r="B22" s="57"/>
      <c r="C22" s="57"/>
      <c r="D22" s="57"/>
      <c r="E22" s="57"/>
      <c r="F22" s="57"/>
      <c r="G22" s="57"/>
      <c r="H22" s="57"/>
      <c r="I22" s="57"/>
      <c r="J22" s="57"/>
      <c r="K22" s="57"/>
      <c r="L22" s="57"/>
    </row>
    <row r="23" spans="1:12" x14ac:dyDescent="0.35">
      <c r="A23" s="57"/>
      <c r="B23" s="57"/>
      <c r="C23" s="57"/>
      <c r="D23" s="57"/>
      <c r="E23" s="57"/>
      <c r="F23" s="57"/>
      <c r="G23" s="57"/>
      <c r="H23" s="57"/>
      <c r="I23" s="57"/>
      <c r="J23" s="57"/>
      <c r="K23" s="57"/>
      <c r="L23" s="57"/>
    </row>
  </sheetData>
  <mergeCells count="1">
    <mergeCell ref="A18:L23"/>
  </mergeCells>
  <hyperlinks>
    <hyperlink ref="A2" location="Dashboard!A1" display="1. Dashboard" xr:uid="{E927EB9E-3E7A-4286-B420-4C82EAED1A8E}"/>
    <hyperlink ref="A3" location="Daten!A1" display="2. Daten" xr:uid="{AE99EA54-09E6-4362-8D49-8CEAA314B696}"/>
    <hyperlink ref="A4" location="Bundestagswahl!A1" display="3. Bundestagswahl Daten" xr:uid="{E46853E3-C93E-419A-BFA6-1A17F36BC282}"/>
    <hyperlink ref="A6" location="Trend!A1" display="4.1. Trend" xr:uid="{076E5D8E-FBCC-4006-9332-3A557197CE26}"/>
    <hyperlink ref="A7" location="Aktuell!A1" display="4.2. Aktuell" xr:uid="{6E5BE15B-2B6B-400E-84BE-7B66A09D0FBC}"/>
    <hyperlink ref="A8" location="Sitze!A1" display="4.3. Sitze" xr:uid="{1B1A15CA-596B-47D3-990A-1B21A83D9398}"/>
    <hyperlink ref="A10" location="Groko!A1" display="4.4.1. Groko" xr:uid="{A61EE33C-502B-47EA-A06A-4C491FB07657}"/>
    <hyperlink ref="A11" location="SG!A1" display="4.4.2. Schwarz/Grün" xr:uid="{23BABE73-D257-4BA7-8EBF-D79BDDF132AB}"/>
    <hyperlink ref="A12" location="'Schwarz-Gelb'!A1" display="4.4.3. Schwarz/Gelb" xr:uid="{48DA1945-7C5A-4593-931A-0F40CEF603C9}"/>
    <hyperlink ref="A13" location="Ampel!A1" display="4.4.4. Ampel" xr:uid="{9E2E7422-2DB6-444D-911E-CEA28D0236C0}"/>
    <hyperlink ref="A14" location="RRG!A1" display="4.4.5. RRG" xr:uid="{E6B28A1D-4ED7-4DC7-A7D1-51B556597D19}"/>
    <hyperlink ref="A15" location="Jamaika!A1" display="4.4.6. Jamaika" xr:uid="{30E25BE3-36B2-48E2-B36F-2B6878EBDA02}"/>
  </hyperlinks>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5DF4-A246-4267-A2FD-5E9E036814EA}">
  <sheetPr codeName="Tabelle3">
    <tabColor theme="0" tint="-4.9989318521683403E-2"/>
  </sheetPr>
  <dimension ref="A1:BC1557"/>
  <sheetViews>
    <sheetView topLeftCell="L1" workbookViewId="0">
      <selection activeCell="U2" sqref="U2"/>
    </sheetView>
  </sheetViews>
  <sheetFormatPr baseColWidth="10" defaultRowHeight="14.5" x14ac:dyDescent="0.35"/>
  <cols>
    <col min="1" max="1" width="10" bestFit="1" customWidth="1"/>
    <col min="2" max="2" width="10.81640625" bestFit="1" customWidth="1"/>
    <col min="3" max="3" width="6.36328125" bestFit="1" customWidth="1"/>
    <col min="4" max="4" width="9" bestFit="1" customWidth="1"/>
    <col min="5" max="5" width="6.36328125" bestFit="1" customWidth="1"/>
    <col min="6" max="6" width="7.81640625" bestFit="1" customWidth="1"/>
    <col min="7" max="7" width="6.1796875" bestFit="1" customWidth="1"/>
    <col min="8" max="8" width="10.08984375" bestFit="1" customWidth="1"/>
    <col min="9" max="9" width="10.1796875" bestFit="1" customWidth="1"/>
    <col min="10" max="10" width="12.08984375" bestFit="1" customWidth="1"/>
    <col min="11" max="11" width="23.26953125" bestFit="1" customWidth="1"/>
    <col min="12" max="12" width="10" bestFit="1" customWidth="1"/>
    <col min="13" max="13" width="15.6328125" bestFit="1" customWidth="1"/>
    <col min="14" max="14" width="11.1796875" bestFit="1" customWidth="1"/>
    <col min="15" max="15" width="13.08984375" bestFit="1" customWidth="1"/>
    <col min="16" max="16" width="11.1796875" bestFit="1" customWidth="1"/>
    <col min="17" max="17" width="12.26953125" bestFit="1" customWidth="1"/>
    <col min="18" max="18" width="11" bestFit="1" customWidth="1"/>
    <col min="19" max="19" width="14.90625" bestFit="1" customWidth="1"/>
    <col min="20" max="20" width="15" bestFit="1" customWidth="1"/>
    <col min="21" max="21" width="18.36328125" bestFit="1" customWidth="1"/>
    <col min="22" max="22" width="11.90625" bestFit="1" customWidth="1"/>
    <col min="47" max="47" width="9.81640625" bestFit="1" customWidth="1"/>
    <col min="48" max="48" width="12.08984375" bestFit="1" customWidth="1"/>
    <col min="49" max="49" width="15.7265625" bestFit="1" customWidth="1"/>
    <col min="50" max="50" width="10" bestFit="1" customWidth="1"/>
    <col min="51" max="51" width="18.26953125" bestFit="1" customWidth="1"/>
    <col min="52" max="52" width="10" bestFit="1" customWidth="1"/>
    <col min="53" max="53" width="16.08984375" bestFit="1" customWidth="1"/>
    <col min="54" max="55" width="10" bestFit="1" customWidth="1"/>
    <col min="56" max="56" width="9.90625" bestFit="1" customWidth="1"/>
    <col min="57" max="57" width="4.08984375" bestFit="1" customWidth="1"/>
    <col min="58" max="58" width="17.81640625" bestFit="1" customWidth="1"/>
  </cols>
  <sheetData>
    <row r="1" spans="1:55" x14ac:dyDescent="0.35">
      <c r="A1" t="s">
        <v>0</v>
      </c>
      <c r="B1" t="s">
        <v>1</v>
      </c>
      <c r="C1" t="s">
        <v>2</v>
      </c>
      <c r="D1" t="s">
        <v>3</v>
      </c>
      <c r="E1" t="s">
        <v>4</v>
      </c>
      <c r="F1" t="s">
        <v>5</v>
      </c>
      <c r="G1" t="s">
        <v>6</v>
      </c>
      <c r="H1" t="s">
        <v>7</v>
      </c>
      <c r="I1" t="s">
        <v>8</v>
      </c>
      <c r="J1" t="s">
        <v>9</v>
      </c>
      <c r="K1" t="s">
        <v>10</v>
      </c>
      <c r="L1" t="s">
        <v>1247</v>
      </c>
      <c r="M1" t="s">
        <v>1268</v>
      </c>
      <c r="N1" t="s">
        <v>1269</v>
      </c>
      <c r="O1" t="s">
        <v>1276</v>
      </c>
      <c r="P1" t="s">
        <v>1270</v>
      </c>
      <c r="Q1" t="s">
        <v>1271</v>
      </c>
      <c r="R1" t="s">
        <v>1272</v>
      </c>
      <c r="S1" t="s">
        <v>1273</v>
      </c>
      <c r="T1" t="s">
        <v>1274</v>
      </c>
      <c r="U1" t="s">
        <v>1444</v>
      </c>
      <c r="V1" t="s">
        <v>1284</v>
      </c>
      <c r="AU1" t="s">
        <v>10</v>
      </c>
      <c r="AV1" t="s">
        <v>12</v>
      </c>
      <c r="AW1" t="s">
        <v>1260</v>
      </c>
      <c r="AX1" t="s">
        <v>1261</v>
      </c>
      <c r="AY1" t="s">
        <v>1262</v>
      </c>
      <c r="AZ1" t="s">
        <v>788</v>
      </c>
      <c r="BA1" t="s">
        <v>798</v>
      </c>
      <c r="BB1" t="s">
        <v>1263</v>
      </c>
      <c r="BC1" t="s">
        <v>1264</v>
      </c>
    </row>
    <row r="2" spans="1:55" x14ac:dyDescent="0.35">
      <c r="A2" s="1">
        <v>44096</v>
      </c>
      <c r="B2" s="2">
        <v>0.37</v>
      </c>
      <c r="C2" s="2">
        <v>0.17</v>
      </c>
      <c r="D2" s="2">
        <v>0.19500000000000001</v>
      </c>
      <c r="E2" s="2">
        <v>0.06</v>
      </c>
      <c r="F2" s="2">
        <v>7.0000000000000007E-2</v>
      </c>
      <c r="G2" s="2">
        <v>0.09</v>
      </c>
      <c r="H2" s="2">
        <v>4.4999999999999998E-2</v>
      </c>
      <c r="I2" s="2">
        <v>1043</v>
      </c>
      <c r="J2" s="2" t="s">
        <v>1424</v>
      </c>
      <c r="K2" t="s">
        <v>12</v>
      </c>
      <c r="L2" s="1">
        <f>Kombiniert[[#This Row],[Date]]-13</f>
        <v>44083</v>
      </c>
      <c r="M2" s="8">
        <f>AVERAGEIFS(Kombiniert[CDU/CSU],Kombiniert[Date],"&gt;="&amp;Kombiniert[[#This Row],[Von]],Kombiniert[Date],"&lt;="&amp;Kombiniert[[#This Row],[Date]])</f>
        <v>0.36055555555555552</v>
      </c>
      <c r="N2" s="8">
        <f>AVERAGEIFS(Kombiniert[SPD],Kombiniert[Date],"&gt;="&amp;Kombiniert[[#This Row],[Von]],Kombiniert[Date],"&lt;="&amp;Kombiniert[[#This Row],[Date]])</f>
        <v>0.16055555555555556</v>
      </c>
      <c r="O2" s="8">
        <f>AVERAGEIFS(Kombiniert[GRÜNE],Kombiniert[Date],"&gt;="&amp;Kombiniert[[#This Row],[Von]],Kombiniert[Date],"&lt;="&amp;Kombiniert[[#This Row],[Date]])</f>
        <v>0.18777777777777774</v>
      </c>
      <c r="P2" s="8">
        <f>AVERAGEIFS(Kombiniert[FDP],Kombiniert[Date],"&gt;="&amp;Kombiniert[[#This Row],[Von]],Kombiniert[Date],"&lt;="&amp;Kombiniert[[#This Row],[Date]])</f>
        <v>5.6111111111111098E-2</v>
      </c>
      <c r="Q2" s="8">
        <f>AVERAGEIFS(Kombiniert[LINKE],Kombiniert[Date],"&gt;="&amp;Kombiniert[[#This Row],[Von]],Kombiniert[Date],"&lt;="&amp;Kombiniert[[#This Row],[Date]])</f>
        <v>7.7777777777777779E-2</v>
      </c>
      <c r="R2" s="8">
        <f>AVERAGEIFS(Kombiniert[AfD],Kombiniert[Date],"&gt;="&amp;Kombiniert[[#This Row],[Von]],Kombiniert[Date],"&lt;="&amp;Kombiniert[[#This Row],[Date]])</f>
        <v>0.10055555555555556</v>
      </c>
      <c r="S2" s="8">
        <f>AVERAGEIFS(Kombiniert[Sonstige],Kombiniert[Date],"&gt;="&amp;Kombiniert[[#This Row],[Von]],Kombiniert[Date],"&lt;="&amp;Kombiniert[[#This Row],[Date]])</f>
        <v>5.6666666666666671E-2</v>
      </c>
      <c r="T2" s="4">
        <f>SUMIFS(Kombiniert[Befragte],Kombiniert[Date],"&gt;="&amp;Kombiniert[[#This Row],[Von]],Kombiniert[Date],"&lt;="&amp;Kombiniert[[#This Row],[Date]])</f>
        <v>15420</v>
      </c>
      <c r="U2" s="2">
        <f>1/SUMIFS(Kombiniert[[#This Row],[CDU/CSU (14d)]:[AfD (14d)]],Kombiniert[[#This Row],[CDU/CSU (14d)]:[AfD (14d)]],"&gt;="&amp;0.05)</f>
        <v>1.0600706713780921</v>
      </c>
      <c r="V2" s="2">
        <f>1/(SUMIFS(Kombiniert[[#This Row],[CDU/CSU (14d)]:[AfD (14d)]],Kombiniert[[#This Row],[CDU/CSU (14d)]:[AfD (14d)]],"&gt;="&amp;0.05)-Kombiniert[[#This Row],[FDP (14d)]])</f>
        <v>1.1271133375078275</v>
      </c>
      <c r="AU2" s="2" t="s">
        <v>1265</v>
      </c>
      <c r="AV2" s="1">
        <v>44096</v>
      </c>
      <c r="AW2" s="1">
        <v>44101</v>
      </c>
      <c r="AX2" s="1">
        <v>44100</v>
      </c>
      <c r="AY2" s="1">
        <v>44091</v>
      </c>
      <c r="AZ2" s="1">
        <v>44039</v>
      </c>
      <c r="BA2" s="1">
        <v>44105</v>
      </c>
      <c r="BB2" s="1">
        <v>44103</v>
      </c>
      <c r="BC2" s="1">
        <v>44099</v>
      </c>
    </row>
    <row r="3" spans="1:55" x14ac:dyDescent="0.35">
      <c r="A3" s="1">
        <v>44070</v>
      </c>
      <c r="B3" s="2">
        <v>0.38</v>
      </c>
      <c r="C3" s="2">
        <v>0.17</v>
      </c>
      <c r="D3" s="2">
        <v>0.19</v>
      </c>
      <c r="E3" s="2">
        <v>5.5E-2</v>
      </c>
      <c r="F3" s="2">
        <v>7.0000000000000007E-2</v>
      </c>
      <c r="G3" s="2">
        <v>0.09</v>
      </c>
      <c r="H3" s="2">
        <v>4.4999999999999998E-2</v>
      </c>
      <c r="I3" s="2">
        <v>1231</v>
      </c>
      <c r="J3" s="2" t="s">
        <v>11</v>
      </c>
      <c r="K3" t="s">
        <v>12</v>
      </c>
      <c r="L3" s="1">
        <f>Kombiniert[[#This Row],[Date]]-13</f>
        <v>44057</v>
      </c>
      <c r="M3" s="8">
        <f>AVERAGEIFS(Kombiniert[CDU/CSU],Kombiniert[Date],"&gt;="&amp;Kombiniert[[#This Row],[Von]],Kombiniert[Date],"&lt;="&amp;Kombiniert[[#This Row],[Date]])</f>
        <v>0.36312499999999998</v>
      </c>
      <c r="N3" s="3">
        <f>AVERAGEIFS(Kombiniert[SPD],Kombiniert[Date],"&gt;="&amp;Kombiniert[[#This Row],[Von]],Kombiniert[Date],"&lt;="&amp;Kombiniert[[#This Row],[Date]])</f>
        <v>0.16874999999999998</v>
      </c>
      <c r="O3" s="8">
        <f>AVERAGEIFS(Kombiniert[GRÜNE],Kombiniert[Date],"&gt;="&amp;Kombiniert[[#This Row],[Von]],Kombiniert[Date],"&lt;="&amp;Kombiniert[[#This Row],[Date]])</f>
        <v>0.17374999999999996</v>
      </c>
      <c r="P3" s="8">
        <f>AVERAGEIFS(Kombiniert[FDP],Kombiniert[Date],"&gt;="&amp;Kombiniert[[#This Row],[Von]],Kombiniert[Date],"&lt;="&amp;Kombiniert[[#This Row],[Date]])</f>
        <v>0.06</v>
      </c>
      <c r="Q3" s="8">
        <f>AVERAGEIFS(Kombiniert[LINKE],Kombiniert[Date],"&gt;="&amp;Kombiniert[[#This Row],[Von]],Kombiniert[Date],"&lt;="&amp;Kombiniert[[#This Row],[Date]])</f>
        <v>7.6249999999999998E-2</v>
      </c>
      <c r="R3" s="8">
        <f>AVERAGEIFS(Kombiniert[AfD],Kombiniert[Date],"&gt;="&amp;Kombiniert[[#This Row],[Von]],Kombiniert[Date],"&lt;="&amp;Kombiniert[[#This Row],[Date]])</f>
        <v>9.9999999999999992E-2</v>
      </c>
      <c r="S3" s="8">
        <f>AVERAGEIFS(Kombiniert[Sonstige],Kombiniert[Date],"&gt;="&amp;Kombiniert[[#This Row],[Von]],Kombiniert[Date],"&lt;="&amp;Kombiniert[[#This Row],[Date]])</f>
        <v>5.8124999999999996E-2</v>
      </c>
      <c r="T3" s="4">
        <f>SUMIFS(Kombiniert[Befragte],Kombiniert[Date],"&gt;="&amp;Kombiniert[[#This Row],[Von]],Kombiniert[Date],"&lt;="&amp;Kombiniert[[#This Row],[Date]])</f>
        <v>15488</v>
      </c>
      <c r="U3" s="2">
        <f>1/SUMIFS(Kombiniert[[#This Row],[CDU/CSU (14d)]:[AfD (14d)]],Kombiniert[[#This Row],[CDU/CSU (14d)]:[AfD (14d)]],"&gt;="&amp;0.05)</f>
        <v>1.0617120106171201</v>
      </c>
      <c r="V3" s="2">
        <f>1/(SUMIFS(Kombiniert[[#This Row],[CDU/CSU (14d)]:[AfD (14d)]],Kombiniert[[#This Row],[CDU/CSU (14d)]:[AfD (14d)]],"&gt;="&amp;0.05)-Kombiniert[[#This Row],[FDP (14d)]])</f>
        <v>1.1339475549255846</v>
      </c>
    </row>
    <row r="4" spans="1:55" x14ac:dyDescent="0.35">
      <c r="A4" s="1">
        <v>44034</v>
      </c>
      <c r="B4" s="2">
        <v>0.38</v>
      </c>
      <c r="C4" s="2">
        <v>0.155</v>
      </c>
      <c r="D4" s="2">
        <v>0.2</v>
      </c>
      <c r="E4" s="2">
        <v>5.5E-2</v>
      </c>
      <c r="F4" s="2">
        <v>7.4999999999999997E-2</v>
      </c>
      <c r="G4" s="2">
        <v>0.09</v>
      </c>
      <c r="H4" s="2">
        <v>4.4999999999999998E-2</v>
      </c>
      <c r="I4" s="2">
        <v>1237</v>
      </c>
      <c r="J4" s="2" t="s">
        <v>13</v>
      </c>
      <c r="K4" t="s">
        <v>12</v>
      </c>
      <c r="L4" s="1">
        <f>Kombiniert[[#This Row],[Date]]-13</f>
        <v>44021</v>
      </c>
      <c r="M4" s="8">
        <f>AVERAGEIFS(Kombiniert[CDU/CSU],Kombiniert[Date],"&gt;="&amp;Kombiniert[[#This Row],[Von]],Kombiniert[Date],"&lt;="&amp;Kombiniert[[#This Row],[Date]])</f>
        <v>0.37812500000000004</v>
      </c>
      <c r="N4" s="3">
        <f>AVERAGEIFS(Kombiniert[SPD],Kombiniert[Date],"&gt;="&amp;Kombiniert[[#This Row],[Von]],Kombiniert[Date],"&lt;="&amp;Kombiniert[[#This Row],[Date]])</f>
        <v>0.15</v>
      </c>
      <c r="O4" s="8">
        <f>AVERAGEIFS(Kombiniert[GRÜNE],Kombiniert[Date],"&gt;="&amp;Kombiniert[[#This Row],[Von]],Kombiniert[Date],"&lt;="&amp;Kombiniert[[#This Row],[Date]])</f>
        <v>0.17812499999999998</v>
      </c>
      <c r="P4" s="8">
        <f>AVERAGEIFS(Kombiniert[FDP],Kombiniert[Date],"&gt;="&amp;Kombiniert[[#This Row],[Von]],Kombiniert[Date],"&lt;="&amp;Kombiniert[[#This Row],[Date]])</f>
        <v>6.1249999999999999E-2</v>
      </c>
      <c r="Q4" s="8">
        <f>AVERAGEIFS(Kombiniert[LINKE],Kombiniert[Date],"&gt;="&amp;Kombiniert[[#This Row],[Von]],Kombiniert[Date],"&lt;="&amp;Kombiniert[[#This Row],[Date]])</f>
        <v>7.6874999999999999E-2</v>
      </c>
      <c r="R4" s="8">
        <f>AVERAGEIFS(Kombiniert[AfD],Kombiniert[Date],"&gt;="&amp;Kombiniert[[#This Row],[Von]],Kombiniert[Date],"&lt;="&amp;Kombiniert[[#This Row],[Date]])</f>
        <v>9.8749999999999991E-2</v>
      </c>
      <c r="S4" s="8">
        <f>AVERAGEIFS(Kombiniert[Sonstige],Kombiniert[Date],"&gt;="&amp;Kombiniert[[#This Row],[Von]],Kombiniert[Date],"&lt;="&amp;Kombiniert[[#This Row],[Date]])</f>
        <v>5.6875000000000002E-2</v>
      </c>
      <c r="T4" s="4">
        <f>SUMIFS(Kombiniert[Befragte],Kombiniert[Date],"&gt;="&amp;Kombiniert[[#This Row],[Von]],Kombiniert[Date],"&lt;="&amp;Kombiniert[[#This Row],[Date]])</f>
        <v>14439</v>
      </c>
      <c r="U4" s="2">
        <f>1/SUMIFS(Kombiniert[[#This Row],[CDU/CSU (14d)]:[AfD (14d)]],Kombiniert[[#This Row],[CDU/CSU (14d)]:[AfD (14d)]],"&gt;="&amp;0.05)</f>
        <v>1.0603048376408217</v>
      </c>
      <c r="V4" s="2">
        <f>1/(SUMIFS(Kombiniert[[#This Row],[CDU/CSU (14d)]:[AfD (14d)]],Kombiniert[[#This Row],[CDU/CSU (14d)]:[AfD (14d)]],"&gt;="&amp;0.05)-Kombiniert[[#This Row],[FDP (14d)]])</f>
        <v>1.1339475549255846</v>
      </c>
    </row>
    <row r="5" spans="1:55" x14ac:dyDescent="0.35">
      <c r="A5" s="1">
        <v>44000</v>
      </c>
      <c r="B5" s="2">
        <v>0.4</v>
      </c>
      <c r="C5" s="2">
        <v>0.16</v>
      </c>
      <c r="D5" s="2">
        <v>0.185</v>
      </c>
      <c r="E5" s="2">
        <v>4.4999999999999998E-2</v>
      </c>
      <c r="F5" s="2">
        <v>7.0000000000000007E-2</v>
      </c>
      <c r="G5" s="2">
        <v>9.5000000000000001E-2</v>
      </c>
      <c r="H5" s="2">
        <v>4.4999999999999998E-2</v>
      </c>
      <c r="I5" s="2">
        <v>1314</v>
      </c>
      <c r="J5" s="2" t="s">
        <v>14</v>
      </c>
      <c r="K5" t="s">
        <v>12</v>
      </c>
      <c r="L5" s="1">
        <f>Kombiniert[[#This Row],[Date]]-13</f>
        <v>43987</v>
      </c>
      <c r="M5" s="8">
        <f>AVERAGEIFS(Kombiniert[CDU/CSU],Kombiniert[Date],"&gt;="&amp;Kombiniert[[#This Row],[Von]],Kombiniert[Date],"&lt;="&amp;Kombiniert[[#This Row],[Date]])</f>
        <v>0.3888888888888889</v>
      </c>
      <c r="N5" s="3">
        <f>AVERAGEIFS(Kombiniert[SPD],Kombiniert[Date],"&gt;="&amp;Kombiniert[[#This Row],[Von]],Kombiniert[Date],"&lt;="&amp;Kombiniert[[#This Row],[Date]])</f>
        <v>0.15000000000000002</v>
      </c>
      <c r="O5" s="8">
        <f>AVERAGEIFS(Kombiniert[GRÜNE],Kombiniert[Date],"&gt;="&amp;Kombiniert[[#This Row],[Von]],Kombiniert[Date],"&lt;="&amp;Kombiniert[[#This Row],[Date]])</f>
        <v>0.17333333333333334</v>
      </c>
      <c r="P5" s="8">
        <f>AVERAGEIFS(Kombiniert[FDP],Kombiniert[Date],"&gt;="&amp;Kombiniert[[#This Row],[Von]],Kombiniert[Date],"&lt;="&amp;Kombiniert[[#This Row],[Date]])</f>
        <v>6.0000000000000005E-2</v>
      </c>
      <c r="Q5" s="8">
        <f>AVERAGEIFS(Kombiniert[LINKE],Kombiniert[Date],"&gt;="&amp;Kombiniert[[#This Row],[Von]],Kombiniert[Date],"&lt;="&amp;Kombiniert[[#This Row],[Date]])</f>
        <v>7.722222222222222E-2</v>
      </c>
      <c r="R5" s="8">
        <f>AVERAGEIFS(Kombiniert[AfD],Kombiniert[Date],"&gt;="&amp;Kombiniert[[#This Row],[Von]],Kombiniert[Date],"&lt;="&amp;Kombiniert[[#This Row],[Date]])</f>
        <v>8.9444444444444438E-2</v>
      </c>
      <c r="S5" s="8">
        <f>AVERAGEIFS(Kombiniert[Sonstige],Kombiniert[Date],"&gt;="&amp;Kombiniert[[#This Row],[Von]],Kombiniert[Date],"&lt;="&amp;Kombiniert[[#This Row],[Date]])</f>
        <v>6.1111111111111116E-2</v>
      </c>
      <c r="T5" s="4">
        <f>SUMIFS(Kombiniert[Befragte],Kombiniert[Date],"&gt;="&amp;Kombiniert[[#This Row],[Von]],Kombiniert[Date],"&lt;="&amp;Kombiniert[[#This Row],[Date]])</f>
        <v>15574</v>
      </c>
      <c r="U5" s="2">
        <f>1/SUMIFS(Kombiniert[[#This Row],[CDU/CSU (14d)]:[AfD (14d)]],Kombiniert[[#This Row],[CDU/CSU (14d)]:[AfD (14d)]],"&gt;="&amp;0.05)</f>
        <v>1.0650887573964496</v>
      </c>
      <c r="V5" s="2">
        <f>1/(SUMIFS(Kombiniert[[#This Row],[CDU/CSU (14d)]:[AfD (14d)]],Kombiniert[[#This Row],[CDU/CSU (14d)]:[AfD (14d)]],"&gt;="&amp;0.05)-Kombiniert[[#This Row],[FDP (14d)]])</f>
        <v>1.1378002528445006</v>
      </c>
      <c r="AU5" s="1">
        <f>MAX(Kombiniert[Date])</f>
        <v>44105</v>
      </c>
    </row>
    <row r="6" spans="1:55" x14ac:dyDescent="0.35">
      <c r="A6" s="1">
        <v>43973</v>
      </c>
      <c r="B6" s="2">
        <v>0.38</v>
      </c>
      <c r="C6" s="2">
        <v>0.155</v>
      </c>
      <c r="D6" s="2">
        <v>0.19</v>
      </c>
      <c r="E6" s="2">
        <v>5.5E-2</v>
      </c>
      <c r="F6" s="2">
        <v>7.0000000000000007E-2</v>
      </c>
      <c r="G6" s="2">
        <v>0.09</v>
      </c>
      <c r="H6" s="2">
        <v>0.06</v>
      </c>
      <c r="I6" s="2">
        <v>1013</v>
      </c>
      <c r="J6" s="2" t="s">
        <v>15</v>
      </c>
      <c r="K6" t="s">
        <v>12</v>
      </c>
      <c r="L6" s="1">
        <f>Kombiniert[[#This Row],[Date]]-13</f>
        <v>43960</v>
      </c>
      <c r="M6" s="8">
        <f>AVERAGEIFS(Kombiniert[CDU/CSU],Kombiniert[Date],"&gt;="&amp;Kombiniert[[#This Row],[Von]],Kombiniert[Date],"&lt;="&amp;Kombiniert[[#This Row],[Date]])</f>
        <v>0.38277777777777777</v>
      </c>
      <c r="N6" s="3">
        <f>AVERAGEIFS(Kombiniert[SPD],Kombiniert[Date],"&gt;="&amp;Kombiniert[[#This Row],[Von]],Kombiniert[Date],"&lt;="&amp;Kombiniert[[#This Row],[Date]])</f>
        <v>0.1516666666666667</v>
      </c>
      <c r="O6" s="8">
        <f>AVERAGEIFS(Kombiniert[GRÜNE],Kombiniert[Date],"&gt;="&amp;Kombiniert[[#This Row],[Von]],Kombiniert[Date],"&lt;="&amp;Kombiniert[[#This Row],[Date]])</f>
        <v>0.16499999999999998</v>
      </c>
      <c r="P6" s="8">
        <f>AVERAGEIFS(Kombiniert[FDP],Kombiniert[Date],"&gt;="&amp;Kombiniert[[#This Row],[Von]],Kombiniert[Date],"&lt;="&amp;Kombiniert[[#This Row],[Date]])</f>
        <v>5.7777777777777782E-2</v>
      </c>
      <c r="Q6" s="8">
        <f>AVERAGEIFS(Kombiniert[LINKE],Kombiniert[Date],"&gt;="&amp;Kombiniert[[#This Row],[Von]],Kombiniert[Date],"&lt;="&amp;Kombiniert[[#This Row],[Date]])</f>
        <v>7.5555555555555542E-2</v>
      </c>
      <c r="R6" s="8">
        <f>AVERAGEIFS(Kombiniert[AfD],Kombiniert[Date],"&gt;="&amp;Kombiniert[[#This Row],[Von]],Kombiniert[Date],"&lt;="&amp;Kombiniert[[#This Row],[Date]])</f>
        <v>0.10277777777777777</v>
      </c>
      <c r="S6" s="8">
        <f>AVERAGEIFS(Kombiniert[Sonstige],Kombiniert[Date],"&gt;="&amp;Kombiniert[[#This Row],[Von]],Kombiniert[Date],"&lt;="&amp;Kombiniert[[#This Row],[Date]])</f>
        <v>6.4444444444444457E-2</v>
      </c>
      <c r="T6" s="4">
        <f>SUMIFS(Kombiniert[Befragte],Kombiniert[Date],"&gt;="&amp;Kombiniert[[#This Row],[Von]],Kombiniert[Date],"&lt;="&amp;Kombiniert[[#This Row],[Date]])</f>
        <v>15519</v>
      </c>
      <c r="U6" s="2">
        <f>1/SUMIFS(Kombiniert[[#This Row],[CDU/CSU (14d)]:[AfD (14d)]],Kombiniert[[#This Row],[CDU/CSU (14d)]:[AfD (14d)]],"&gt;="&amp;0.05)</f>
        <v>1.0688836104513064</v>
      </c>
      <c r="V6" s="2">
        <f>1/(SUMIFS(Kombiniert[[#This Row],[CDU/CSU (14d)]:[AfD (14d)]],Kombiniert[[#This Row],[CDU/CSU (14d)]:[AfD (14d)]],"&gt;="&amp;0.05)-Kombiniert[[#This Row],[FDP (14d)]])</f>
        <v>1.139240506329114</v>
      </c>
      <c r="AU6" s="1">
        <f>LARGE(Kombiniert[Date],2)</f>
        <v>44103</v>
      </c>
    </row>
    <row r="7" spans="1:55" x14ac:dyDescent="0.35">
      <c r="A7" s="1">
        <v>43945</v>
      </c>
      <c r="B7" s="2">
        <v>0.38</v>
      </c>
      <c r="C7" s="2">
        <v>0.16</v>
      </c>
      <c r="D7" s="2">
        <v>0.19</v>
      </c>
      <c r="E7" s="2">
        <v>0.06</v>
      </c>
      <c r="F7" s="2">
        <v>7.0000000000000007E-2</v>
      </c>
      <c r="G7" s="2">
        <v>0.09</v>
      </c>
      <c r="H7" s="2">
        <v>0.05</v>
      </c>
      <c r="I7" s="2">
        <v>1152</v>
      </c>
      <c r="J7" s="2" t="s">
        <v>16</v>
      </c>
      <c r="K7" t="s">
        <v>12</v>
      </c>
      <c r="L7" s="1">
        <f>Kombiniert[[#This Row],[Date]]-13</f>
        <v>43932</v>
      </c>
      <c r="M7" s="8">
        <f>AVERAGEIFS(Kombiniert[CDU/CSU],Kombiniert[Date],"&gt;="&amp;Kombiniert[[#This Row],[Von]],Kombiniert[Date],"&lt;="&amp;Kombiniert[[#This Row],[Date]])</f>
        <v>0.37888888888888889</v>
      </c>
      <c r="N7" s="3">
        <f>AVERAGEIFS(Kombiniert[SPD],Kombiniert[Date],"&gt;="&amp;Kombiniert[[#This Row],[Von]],Kombiniert[Date],"&lt;="&amp;Kombiniert[[#This Row],[Date]])</f>
        <v>0.16444444444444442</v>
      </c>
      <c r="O7" s="8">
        <f>AVERAGEIFS(Kombiniert[GRÜNE],Kombiniert[Date],"&gt;="&amp;Kombiniert[[#This Row],[Von]],Kombiniert[Date],"&lt;="&amp;Kombiniert[[#This Row],[Date]])</f>
        <v>0.16777777777777775</v>
      </c>
      <c r="P7" s="8">
        <f>AVERAGEIFS(Kombiniert[FDP],Kombiniert[Date],"&gt;="&amp;Kombiniert[[#This Row],[Von]],Kombiniert[Date],"&lt;="&amp;Kombiniert[[#This Row],[Date]])</f>
        <v>5.8888888888888893E-2</v>
      </c>
      <c r="Q7" s="8">
        <f>AVERAGEIFS(Kombiniert[LINKE],Kombiniert[Date],"&gt;="&amp;Kombiniert[[#This Row],[Von]],Kombiniert[Date],"&lt;="&amp;Kombiniert[[#This Row],[Date]])</f>
        <v>7.6666666666666661E-2</v>
      </c>
      <c r="R7" s="8">
        <f>AVERAGEIFS(Kombiniert[AfD],Kombiniert[Date],"&gt;="&amp;Kombiniert[[#This Row],[Von]],Kombiniert[Date],"&lt;="&amp;Kombiniert[[#This Row],[Date]])</f>
        <v>9.6666666666666651E-2</v>
      </c>
      <c r="S7" s="8">
        <f>AVERAGEIFS(Kombiniert[Sonstige],Kombiniert[Date],"&gt;="&amp;Kombiniert[[#This Row],[Von]],Kombiniert[Date],"&lt;="&amp;Kombiniert[[#This Row],[Date]])</f>
        <v>5.6666666666666671E-2</v>
      </c>
      <c r="T7" s="4">
        <f>SUMIFS(Kombiniert[Befragte],Kombiniert[Date],"&gt;="&amp;Kombiniert[[#This Row],[Von]],Kombiniert[Date],"&lt;="&amp;Kombiniert[[#This Row],[Date]])</f>
        <v>15143</v>
      </c>
      <c r="U7" s="2">
        <f>1/SUMIFS(Kombiniert[[#This Row],[CDU/CSU (14d)]:[AfD (14d)]],Kombiniert[[#This Row],[CDU/CSU (14d)]:[AfD (14d)]],"&gt;="&amp;0.05)</f>
        <v>1.0600706713780921</v>
      </c>
      <c r="V7" s="2">
        <f>1/(SUMIFS(Kombiniert[[#This Row],[CDU/CSU (14d)]:[AfD (14d)]],Kombiniert[[#This Row],[CDU/CSU (14d)]:[AfD (14d)]],"&gt;="&amp;0.05)-Kombiniert[[#This Row],[FDP (14d)]])</f>
        <v>1.1306532663316584</v>
      </c>
    </row>
    <row r="8" spans="1:55" x14ac:dyDescent="0.35">
      <c r="A8" s="1">
        <v>43915</v>
      </c>
      <c r="B8" s="2">
        <v>0.28999999999999998</v>
      </c>
      <c r="C8" s="2">
        <v>0.16500000000000001</v>
      </c>
      <c r="D8" s="2">
        <v>0.23</v>
      </c>
      <c r="E8" s="2">
        <v>7.0000000000000007E-2</v>
      </c>
      <c r="F8" s="2">
        <v>0.08</v>
      </c>
      <c r="G8" s="2">
        <v>0.115</v>
      </c>
      <c r="H8" s="2">
        <v>0.05</v>
      </c>
      <c r="I8" s="2">
        <v>1219</v>
      </c>
      <c r="J8" s="2" t="s">
        <v>17</v>
      </c>
      <c r="K8" t="s">
        <v>12</v>
      </c>
      <c r="L8" s="1">
        <f>Kombiniert[[#This Row],[Date]]-13</f>
        <v>43902</v>
      </c>
      <c r="M8" s="8">
        <f>AVERAGEIFS(Kombiniert[CDU/CSU],Kombiniert[Date],"&gt;="&amp;Kombiniert[[#This Row],[Von]],Kombiniert[Date],"&lt;="&amp;Kombiniert[[#This Row],[Date]])</f>
        <v>0.29500000000000004</v>
      </c>
      <c r="N8" s="3">
        <f>AVERAGEIFS(Kombiniert[SPD],Kombiniert[Date],"&gt;="&amp;Kombiniert[[#This Row],[Von]],Kombiniert[Date],"&lt;="&amp;Kombiniert[[#This Row],[Date]])</f>
        <v>0.1525</v>
      </c>
      <c r="O8" s="8">
        <f>AVERAGEIFS(Kombiniert[GRÜNE],Kombiniert[Date],"&gt;="&amp;Kombiniert[[#This Row],[Von]],Kombiniert[Date],"&lt;="&amp;Kombiniert[[#This Row],[Date]])</f>
        <v>0.21625</v>
      </c>
      <c r="P8" s="8">
        <f>AVERAGEIFS(Kombiniert[FDP],Kombiniert[Date],"&gt;="&amp;Kombiniert[[#This Row],[Von]],Kombiniert[Date],"&lt;="&amp;Kombiniert[[#This Row],[Date]])</f>
        <v>6.7500000000000004E-2</v>
      </c>
      <c r="Q8" s="8">
        <f>AVERAGEIFS(Kombiniert[LINKE],Kombiniert[Date],"&gt;="&amp;Kombiniert[[#This Row],[Von]],Kombiniert[Date],"&lt;="&amp;Kombiniert[[#This Row],[Date]])</f>
        <v>8.687499999999998E-2</v>
      </c>
      <c r="R8" s="8">
        <f>AVERAGEIFS(Kombiniert[AfD],Kombiniert[Date],"&gt;="&amp;Kombiniert[[#This Row],[Von]],Kombiniert[Date],"&lt;="&amp;Kombiniert[[#This Row],[Date]])</f>
        <v>0.11687499999999999</v>
      </c>
      <c r="S8" s="8">
        <f>AVERAGEIFS(Kombiniert[Sonstige],Kombiniert[Date],"&gt;="&amp;Kombiniert[[#This Row],[Von]],Kombiniert[Date],"&lt;="&amp;Kombiniert[[#This Row],[Date]])</f>
        <v>6.5000000000000002E-2</v>
      </c>
      <c r="T8" s="4">
        <f>SUMIFS(Kombiniert[Befragte],Kombiniert[Date],"&gt;="&amp;Kombiniert[[#This Row],[Von]],Kombiniert[Date],"&lt;="&amp;Kombiniert[[#This Row],[Date]])</f>
        <v>14397</v>
      </c>
      <c r="U8" s="2">
        <f>1/SUMIFS(Kombiniert[[#This Row],[CDU/CSU (14d)]:[AfD (14d)]],Kombiniert[[#This Row],[CDU/CSU (14d)]:[AfD (14d)]],"&gt;="&amp;0.05)</f>
        <v>1.0695187165775402</v>
      </c>
      <c r="V8" s="2">
        <f>1/(SUMIFS(Kombiniert[[#This Row],[CDU/CSU (14d)]:[AfD (14d)]],Kombiniert[[#This Row],[CDU/CSU (14d)]:[AfD (14d)]],"&gt;="&amp;0.05)-Kombiniert[[#This Row],[FDP (14d)]])</f>
        <v>1.1527377521613833</v>
      </c>
    </row>
    <row r="9" spans="1:55" x14ac:dyDescent="0.35">
      <c r="A9" s="1">
        <v>43880</v>
      </c>
      <c r="B9" s="2">
        <v>0.27500000000000002</v>
      </c>
      <c r="C9" s="2">
        <v>0.14499999999999999</v>
      </c>
      <c r="D9" s="2">
        <v>0.23</v>
      </c>
      <c r="E9" s="2">
        <v>0.08</v>
      </c>
      <c r="F9" s="2">
        <v>9.5000000000000001E-2</v>
      </c>
      <c r="G9" s="2">
        <v>0.13</v>
      </c>
      <c r="H9" s="2">
        <v>4.4999999999999998E-2</v>
      </c>
      <c r="I9" s="2">
        <v>1262</v>
      </c>
      <c r="J9" s="2" t="s">
        <v>18</v>
      </c>
      <c r="K9" t="s">
        <v>12</v>
      </c>
      <c r="L9" s="1">
        <f>Kombiniert[[#This Row],[Date]]-13</f>
        <v>43867</v>
      </c>
      <c r="M9" s="8">
        <f>AVERAGEIFS(Kombiniert[CDU/CSU],Kombiniert[Date],"&gt;="&amp;Kombiniert[[#This Row],[Von]],Kombiniert[Date],"&lt;="&amp;Kombiniert[[#This Row],[Date]])</f>
        <v>0.27250000000000002</v>
      </c>
      <c r="N9" s="3">
        <f>AVERAGEIFS(Kombiniert[SPD],Kombiniert[Date],"&gt;="&amp;Kombiniert[[#This Row],[Von]],Kombiniert[Date],"&lt;="&amp;Kombiniert[[#This Row],[Date]])</f>
        <v>0.14350000000000002</v>
      </c>
      <c r="O9" s="8">
        <f>AVERAGEIFS(Kombiniert[GRÜNE],Kombiniert[Date],"&gt;="&amp;Kombiniert[[#This Row],[Von]],Kombiniert[Date],"&lt;="&amp;Kombiniert[[#This Row],[Date]])</f>
        <v>0.2185</v>
      </c>
      <c r="P9" s="8">
        <f>AVERAGEIFS(Kombiniert[FDP],Kombiniert[Date],"&gt;="&amp;Kombiniert[[#This Row],[Von]],Kombiniert[Date],"&lt;="&amp;Kombiniert[[#This Row],[Date]])</f>
        <v>7.2499999999999995E-2</v>
      </c>
      <c r="Q9" s="8">
        <f>AVERAGEIFS(Kombiniert[LINKE],Kombiniert[Date],"&gt;="&amp;Kombiniert[[#This Row],[Von]],Kombiniert[Date],"&lt;="&amp;Kombiniert[[#This Row],[Date]])</f>
        <v>9.4999999999999987E-2</v>
      </c>
      <c r="R9" s="8">
        <f>AVERAGEIFS(Kombiniert[AfD],Kombiniert[Date],"&gt;="&amp;Kombiniert[[#This Row],[Von]],Kombiniert[Date],"&lt;="&amp;Kombiniert[[#This Row],[Date]])</f>
        <v>0.13500000000000001</v>
      </c>
      <c r="S9" s="8">
        <f>AVERAGEIFS(Kombiniert[Sonstige],Kombiniert[Date],"&gt;="&amp;Kombiniert[[#This Row],[Von]],Kombiniert[Date],"&lt;="&amp;Kombiniert[[#This Row],[Date]])</f>
        <v>6.3000000000000014E-2</v>
      </c>
      <c r="T9" s="4">
        <f>SUMIFS(Kombiniert[Befragte],Kombiniert[Date],"&gt;="&amp;Kombiniert[[#This Row],[Von]],Kombiniert[Date],"&lt;="&amp;Kombiniert[[#This Row],[Date]])</f>
        <v>17770</v>
      </c>
      <c r="U9" s="2">
        <f>1/SUMIFS(Kombiniert[[#This Row],[CDU/CSU (14d)]:[AfD (14d)]],Kombiniert[[#This Row],[CDU/CSU (14d)]:[AfD (14d)]],"&gt;="&amp;0.05)</f>
        <v>1.0672358591248665</v>
      </c>
      <c r="V9" s="2">
        <f>1/(SUMIFS(Kombiniert[[#This Row],[CDU/CSU (14d)]:[AfD (14d)]],Kombiniert[[#This Row],[CDU/CSU (14d)]:[AfD (14d)]],"&gt;="&amp;0.05)-Kombiniert[[#This Row],[FDP (14d)]])</f>
        <v>1.156737998843262</v>
      </c>
    </row>
    <row r="10" spans="1:55" x14ac:dyDescent="0.35">
      <c r="A10" s="1">
        <v>43859</v>
      </c>
      <c r="B10" s="2">
        <v>0.28499999999999998</v>
      </c>
      <c r="C10" s="2">
        <v>0.14000000000000001</v>
      </c>
      <c r="D10" s="2">
        <v>0.23499999999999999</v>
      </c>
      <c r="E10" s="2">
        <v>0.08</v>
      </c>
      <c r="F10" s="2">
        <v>0.08</v>
      </c>
      <c r="G10" s="2">
        <v>0.13</v>
      </c>
      <c r="H10" s="2">
        <v>0.05</v>
      </c>
      <c r="I10" s="2">
        <v>1273</v>
      </c>
      <c r="J10" s="2" t="s">
        <v>19</v>
      </c>
      <c r="K10" t="s">
        <v>12</v>
      </c>
      <c r="L10" s="1">
        <f>Kombiniert[[#This Row],[Date]]-13</f>
        <v>43846</v>
      </c>
      <c r="M10" s="8">
        <f>AVERAGEIFS(Kombiniert[CDU/CSU],Kombiniert[Date],"&gt;="&amp;Kombiniert[[#This Row],[Von]],Kombiniert[Date],"&lt;="&amp;Kombiniert[[#This Row],[Date]])</f>
        <v>0.27111111111111108</v>
      </c>
      <c r="N10" s="3">
        <f>AVERAGEIFS(Kombiniert[SPD],Kombiniert[Date],"&gt;="&amp;Kombiniert[[#This Row],[Von]],Kombiniert[Date],"&lt;="&amp;Kombiniert[[#This Row],[Date]])</f>
        <v>0.13666666666666666</v>
      </c>
      <c r="O10" s="8">
        <f>AVERAGEIFS(Kombiniert[GRÜNE],Kombiniert[Date],"&gt;="&amp;Kombiniert[[#This Row],[Von]],Kombiniert[Date],"&lt;="&amp;Kombiniert[[#This Row],[Date]])</f>
        <v>0.22111111111111112</v>
      </c>
      <c r="P10" s="8">
        <f>AVERAGEIFS(Kombiniert[FDP],Kombiniert[Date],"&gt;="&amp;Kombiniert[[#This Row],[Von]],Kombiniert[Date],"&lt;="&amp;Kombiniert[[#This Row],[Date]])</f>
        <v>8.3888888888888874E-2</v>
      </c>
      <c r="Q10" s="8">
        <f>AVERAGEIFS(Kombiniert[LINKE],Kombiniert[Date],"&gt;="&amp;Kombiniert[[#This Row],[Von]],Kombiniert[Date],"&lt;="&amp;Kombiniert[[#This Row],[Date]])</f>
        <v>8.8888888888888865E-2</v>
      </c>
      <c r="R10" s="8">
        <f>AVERAGEIFS(Kombiniert[AfD],Kombiniert[Date],"&gt;="&amp;Kombiniert[[#This Row],[Von]],Kombiniert[Date],"&lt;="&amp;Kombiniert[[#This Row],[Date]])</f>
        <v>0.1388888888888889</v>
      </c>
      <c r="S10" s="8">
        <f>AVERAGEIFS(Kombiniert[Sonstige],Kombiniert[Date],"&gt;="&amp;Kombiniert[[#This Row],[Von]],Kombiniert[Date],"&lt;="&amp;Kombiniert[[#This Row],[Date]])</f>
        <v>5.9444444444444446E-2</v>
      </c>
      <c r="T10" s="4">
        <f>SUMIFS(Kombiniert[Befragte],Kombiniert[Date],"&gt;="&amp;Kombiniert[[#This Row],[Von]],Kombiniert[Date],"&lt;="&amp;Kombiniert[[#This Row],[Date]])</f>
        <v>16921</v>
      </c>
      <c r="U10" s="2">
        <f>1/SUMIFS(Kombiniert[[#This Row],[CDU/CSU (14d)]:[AfD (14d)]],Kombiniert[[#This Row],[CDU/CSU (14d)]:[AfD (14d)]],"&gt;="&amp;0.05)</f>
        <v>1.06320141760189</v>
      </c>
      <c r="V10" s="2">
        <f>1/(SUMIFS(Kombiniert[[#This Row],[CDU/CSU (14d)]:[AfD (14d)]],Kombiniert[[#This Row],[CDU/CSU (14d)]:[AfD (14d)]],"&gt;="&amp;0.05)-Kombiniert[[#This Row],[FDP (14d)]])</f>
        <v>1.1673151750972763</v>
      </c>
    </row>
    <row r="11" spans="1:55" x14ac:dyDescent="0.35">
      <c r="A11" s="1">
        <v>43818</v>
      </c>
      <c r="B11" s="2">
        <v>0.28499999999999998</v>
      </c>
      <c r="C11" s="2">
        <v>0.15</v>
      </c>
      <c r="D11" s="2">
        <v>0.21</v>
      </c>
      <c r="E11" s="2">
        <v>7.0000000000000007E-2</v>
      </c>
      <c r="F11" s="2">
        <v>8.5000000000000006E-2</v>
      </c>
      <c r="G11" s="2">
        <v>0.15</v>
      </c>
      <c r="H11" s="2">
        <v>0.05</v>
      </c>
      <c r="I11" s="2">
        <v>1270</v>
      </c>
      <c r="J11" s="2" t="s">
        <v>20</v>
      </c>
      <c r="K11" t="s">
        <v>12</v>
      </c>
      <c r="L11" s="1">
        <f>Kombiniert[[#This Row],[Date]]-13</f>
        <v>43805</v>
      </c>
      <c r="M11" s="8">
        <f>AVERAGEIFS(Kombiniert[CDU/CSU],Kombiniert[Date],"&gt;="&amp;Kombiniert[[#This Row],[Von]],Kombiniert[Date],"&lt;="&amp;Kombiniert[[#This Row],[Date]])</f>
        <v>0.27650000000000002</v>
      </c>
      <c r="N11" s="3">
        <f>AVERAGEIFS(Kombiniert[SPD],Kombiniert[Date],"&gt;="&amp;Kombiniert[[#This Row],[Von]],Kombiniert[Date],"&lt;="&amp;Kombiniert[[#This Row],[Date]])</f>
        <v>0.13700000000000001</v>
      </c>
      <c r="O11" s="8">
        <f>AVERAGEIFS(Kombiniert[GRÜNE],Kombiniert[Date],"&gt;="&amp;Kombiniert[[#This Row],[Von]],Kombiniert[Date],"&lt;="&amp;Kombiniert[[#This Row],[Date]])</f>
        <v>0.21150000000000002</v>
      </c>
      <c r="P11" s="8">
        <f>AVERAGEIFS(Kombiniert[FDP],Kombiniert[Date],"&gt;="&amp;Kombiniert[[#This Row],[Von]],Kombiniert[Date],"&lt;="&amp;Kombiniert[[#This Row],[Date]])</f>
        <v>8.199999999999999E-2</v>
      </c>
      <c r="Q11" s="8">
        <f>AVERAGEIFS(Kombiniert[LINKE],Kombiniert[Date],"&gt;="&amp;Kombiniert[[#This Row],[Von]],Kombiniert[Date],"&lt;="&amp;Kombiniert[[#This Row],[Date]])</f>
        <v>8.7499999999999994E-2</v>
      </c>
      <c r="R11" s="8">
        <f>AVERAGEIFS(Kombiniert[AfD],Kombiniert[Date],"&gt;="&amp;Kombiniert[[#This Row],[Von]],Kombiniert[Date],"&lt;="&amp;Kombiniert[[#This Row],[Date]])</f>
        <v>0.14199999999999999</v>
      </c>
      <c r="S11" s="8">
        <f>AVERAGEIFS(Kombiniert[Sonstige],Kombiniert[Date],"&gt;="&amp;Kombiniert[[#This Row],[Von]],Kombiniert[Date],"&lt;="&amp;Kombiniert[[#This Row],[Date]])</f>
        <v>6.3500000000000001E-2</v>
      </c>
      <c r="T11" s="4">
        <f>SUMIFS(Kombiniert[Befragte],Kombiniert[Date],"&gt;="&amp;Kombiniert[[#This Row],[Von]],Kombiniert[Date],"&lt;="&amp;Kombiniert[[#This Row],[Date]])</f>
        <v>18190</v>
      </c>
      <c r="U11" s="2">
        <f>1/SUMIFS(Kombiniert[[#This Row],[CDU/CSU (14d)]:[AfD (14d)]],Kombiniert[[#This Row],[CDU/CSU (14d)]:[AfD (14d)]],"&gt;="&amp;0.05)</f>
        <v>1.0678056593699947</v>
      </c>
      <c r="V11" s="2">
        <f>1/(SUMIFS(Kombiniert[[#This Row],[CDU/CSU (14d)]:[AfD (14d)]],Kombiniert[[#This Row],[CDU/CSU (14d)]:[AfD (14d)]],"&gt;="&amp;0.05)-Kombiniert[[#This Row],[FDP (14d)]])</f>
        <v>1.1702750146284375</v>
      </c>
    </row>
    <row r="12" spans="1:55" x14ac:dyDescent="0.35">
      <c r="A12" s="1">
        <v>43788</v>
      </c>
      <c r="B12" s="2">
        <v>0.29499999999999998</v>
      </c>
      <c r="C12" s="2">
        <v>0.14000000000000001</v>
      </c>
      <c r="D12" s="2">
        <v>0.215</v>
      </c>
      <c r="E12" s="2">
        <v>7.4999999999999997E-2</v>
      </c>
      <c r="F12" s="2">
        <v>0.08</v>
      </c>
      <c r="G12" s="2">
        <v>0.14499999999999999</v>
      </c>
      <c r="H12" s="2">
        <v>0.05</v>
      </c>
      <c r="I12" s="2">
        <v>1298</v>
      </c>
      <c r="J12" s="2" t="s">
        <v>21</v>
      </c>
      <c r="K12" t="s">
        <v>12</v>
      </c>
      <c r="L12" s="1">
        <f>Kombiniert[[#This Row],[Date]]-13</f>
        <v>43775</v>
      </c>
      <c r="M12" s="8">
        <f>AVERAGEIFS(Kombiniert[CDU/CSU],Kombiniert[Date],"&gt;="&amp;Kombiniert[[#This Row],[Von]],Kombiniert[Date],"&lt;="&amp;Kombiniert[[#This Row],[Date]])</f>
        <v>0.26363636363636361</v>
      </c>
      <c r="N12" s="3">
        <f>AVERAGEIFS(Kombiniert[SPD],Kombiniert[Date],"&gt;="&amp;Kombiniert[[#This Row],[Von]],Kombiniert[Date],"&lt;="&amp;Kombiniert[[#This Row],[Date]])</f>
        <v>0.14727272727272728</v>
      </c>
      <c r="O12" s="8">
        <f>AVERAGEIFS(Kombiniert[GRÜNE],Kombiniert[Date],"&gt;="&amp;Kombiniert[[#This Row],[Von]],Kombiniert[Date],"&lt;="&amp;Kombiniert[[#This Row],[Date]])</f>
        <v>0.20636363636363636</v>
      </c>
      <c r="P12" s="8">
        <f>AVERAGEIFS(Kombiniert[FDP],Kombiniert[Date],"&gt;="&amp;Kombiniert[[#This Row],[Von]],Kombiniert[Date],"&lt;="&amp;Kombiniert[[#This Row],[Date]])</f>
        <v>8.0909090909090903E-2</v>
      </c>
      <c r="Q12" s="8">
        <f>AVERAGEIFS(Kombiniert[LINKE],Kombiniert[Date],"&gt;="&amp;Kombiniert[[#This Row],[Von]],Kombiniert[Date],"&lt;="&amp;Kombiniert[[#This Row],[Date]])</f>
        <v>9.5909090909090902E-2</v>
      </c>
      <c r="R12" s="8">
        <f>AVERAGEIFS(Kombiniert[AfD],Kombiniert[Date],"&gt;="&amp;Kombiniert[[#This Row],[Von]],Kombiniert[Date],"&lt;="&amp;Kombiniert[[#This Row],[Date]])</f>
        <v>0.14045454545454544</v>
      </c>
      <c r="S12" s="8">
        <f>AVERAGEIFS(Kombiniert[Sonstige],Kombiniert[Date],"&gt;="&amp;Kombiniert[[#This Row],[Von]],Kombiniert[Date],"&lt;="&amp;Kombiniert[[#This Row],[Date]])</f>
        <v>6.5454545454545474E-2</v>
      </c>
      <c r="T12" s="4">
        <f>SUMIFS(Kombiniert[Befragte],Kombiniert[Date],"&gt;="&amp;Kombiniert[[#This Row],[Von]],Kombiniert[Date],"&lt;="&amp;Kombiniert[[#This Row],[Date]])</f>
        <v>20867</v>
      </c>
      <c r="U12" s="2">
        <f>1/SUMIFS(Kombiniert[[#This Row],[CDU/CSU (14d)]:[AfD (14d)]],Kombiniert[[#This Row],[CDU/CSU (14d)]:[AfD (14d)]],"&gt;="&amp;0.05)</f>
        <v>1.0700389105058365</v>
      </c>
      <c r="V12" s="2">
        <f>1/(SUMIFS(Kombiniert[[#This Row],[CDU/CSU (14d)]:[AfD (14d)]],Kombiniert[[#This Row],[CDU/CSU (14d)]:[AfD (14d)]],"&gt;="&amp;0.05)-Kombiniert[[#This Row],[FDP (14d)]])</f>
        <v>1.1714589989350372</v>
      </c>
    </row>
    <row r="13" spans="1:55" x14ac:dyDescent="0.35">
      <c r="A13" s="1">
        <v>43754</v>
      </c>
      <c r="B13" s="2">
        <v>0.29499999999999998</v>
      </c>
      <c r="C13" s="2">
        <v>0.16</v>
      </c>
      <c r="D13" s="2">
        <v>0.23499999999999999</v>
      </c>
      <c r="E13" s="2">
        <v>6.5000000000000002E-2</v>
      </c>
      <c r="F13" s="2">
        <v>7.0000000000000007E-2</v>
      </c>
      <c r="G13" s="2">
        <v>0.13</v>
      </c>
      <c r="H13" s="2">
        <v>4.4999999999999998E-2</v>
      </c>
      <c r="I13" s="2">
        <v>1238</v>
      </c>
      <c r="J13" s="2" t="s">
        <v>22</v>
      </c>
      <c r="K13" t="s">
        <v>12</v>
      </c>
      <c r="L13" s="1">
        <f>Kombiniert[[#This Row],[Date]]-13</f>
        <v>43741</v>
      </c>
      <c r="M13" s="8">
        <f>AVERAGEIFS(Kombiniert[CDU/CSU],Kombiniert[Date],"&gt;="&amp;Kombiniert[[#This Row],[Von]],Kombiniert[Date],"&lt;="&amp;Kombiniert[[#This Row],[Date]])</f>
        <v>0.27549999999999997</v>
      </c>
      <c r="N13" s="3">
        <f>AVERAGEIFS(Kombiniert[SPD],Kombiniert[Date],"&gt;="&amp;Kombiniert[[#This Row],[Von]],Kombiniert[Date],"&lt;="&amp;Kombiniert[[#This Row],[Date]])</f>
        <v>0.13999999999999999</v>
      </c>
      <c r="O13" s="8">
        <f>AVERAGEIFS(Kombiniert[GRÜNE],Kombiniert[Date],"&gt;="&amp;Kombiniert[[#This Row],[Von]],Kombiniert[Date],"&lt;="&amp;Kombiniert[[#This Row],[Date]])</f>
        <v>0.221</v>
      </c>
      <c r="P13" s="8">
        <f>AVERAGEIFS(Kombiniert[FDP],Kombiniert[Date],"&gt;="&amp;Kombiniert[[#This Row],[Von]],Kombiniert[Date],"&lt;="&amp;Kombiniert[[#This Row],[Date]])</f>
        <v>7.6499999999999999E-2</v>
      </c>
      <c r="Q13" s="8">
        <f>AVERAGEIFS(Kombiniert[LINKE],Kombiniert[Date],"&gt;="&amp;Kombiniert[[#This Row],[Von]],Kombiniert[Date],"&lt;="&amp;Kombiniert[[#This Row],[Date]])</f>
        <v>7.7999999999999986E-2</v>
      </c>
      <c r="R13" s="8">
        <f>AVERAGEIFS(Kombiniert[AfD],Kombiniert[Date],"&gt;="&amp;Kombiniert[[#This Row],[Von]],Kombiniert[Date],"&lt;="&amp;Kombiniert[[#This Row],[Date]])</f>
        <v>0.14299999999999999</v>
      </c>
      <c r="S13" s="8">
        <f>AVERAGEIFS(Kombiniert[Sonstige],Kombiniert[Date],"&gt;="&amp;Kombiniert[[#This Row],[Von]],Kombiniert[Date],"&lt;="&amp;Kombiniert[[#This Row],[Date]])</f>
        <v>6.6000000000000003E-2</v>
      </c>
      <c r="T13" s="4">
        <f>SUMIFS(Kombiniert[Befragte],Kombiniert[Date],"&gt;="&amp;Kombiniert[[#This Row],[Von]],Kombiniert[Date],"&lt;="&amp;Kombiniert[[#This Row],[Date]])</f>
        <v>17798</v>
      </c>
      <c r="U13" s="2">
        <f>1/SUMIFS(Kombiniert[[#This Row],[CDU/CSU (14d)]:[AfD (14d)]],Kombiniert[[#This Row],[CDU/CSU (14d)]:[AfD (14d)]],"&gt;="&amp;0.05)</f>
        <v>1.0706638115631693</v>
      </c>
      <c r="V13" s="2">
        <f>1/(SUMIFS(Kombiniert[[#This Row],[CDU/CSU (14d)]:[AfD (14d)]],Kombiniert[[#This Row],[CDU/CSU (14d)]:[AfD (14d)]],"&gt;="&amp;0.05)-Kombiniert[[#This Row],[FDP (14d)]])</f>
        <v>1.1661807580174928</v>
      </c>
    </row>
    <row r="14" spans="1:55" x14ac:dyDescent="0.35">
      <c r="A14" s="1">
        <v>43725</v>
      </c>
      <c r="B14" s="2">
        <v>0.28999999999999998</v>
      </c>
      <c r="C14" s="2">
        <v>0.15</v>
      </c>
      <c r="D14" s="2">
        <v>0.22</v>
      </c>
      <c r="E14" s="2">
        <v>7.0000000000000007E-2</v>
      </c>
      <c r="F14" s="2">
        <v>0.08</v>
      </c>
      <c r="G14" s="2">
        <v>0.14000000000000001</v>
      </c>
      <c r="H14" s="2">
        <v>0.05</v>
      </c>
      <c r="I14" s="2">
        <v>1255</v>
      </c>
      <c r="J14" s="2" t="s">
        <v>23</v>
      </c>
      <c r="K14" t="s">
        <v>12</v>
      </c>
      <c r="L14" s="1">
        <f>Kombiniert[[#This Row],[Date]]-13</f>
        <v>43712</v>
      </c>
      <c r="M14" s="8">
        <f>AVERAGEIFS(Kombiniert[CDU/CSU],Kombiniert[Date],"&gt;="&amp;Kombiniert[[#This Row],[Von]],Kombiniert[Date],"&lt;="&amp;Kombiniert[[#This Row],[Date]])</f>
        <v>0.27500000000000002</v>
      </c>
      <c r="N14" s="3">
        <f>AVERAGEIFS(Kombiniert[SPD],Kombiniert[Date],"&gt;="&amp;Kombiniert[[#This Row],[Von]],Kombiniert[Date],"&lt;="&amp;Kombiniert[[#This Row],[Date]])</f>
        <v>0.14909090909090911</v>
      </c>
      <c r="O14" s="8">
        <f>AVERAGEIFS(Kombiniert[GRÜNE],Kombiniert[Date],"&gt;="&amp;Kombiniert[[#This Row],[Von]],Kombiniert[Date],"&lt;="&amp;Kombiniert[[#This Row],[Date]])</f>
        <v>0.22318181818181823</v>
      </c>
      <c r="P14" s="8">
        <f>AVERAGEIFS(Kombiniert[FDP],Kombiniert[Date],"&gt;="&amp;Kombiniert[[#This Row],[Von]],Kombiniert[Date],"&lt;="&amp;Kombiniert[[#This Row],[Date]])</f>
        <v>7.2272727272727266E-2</v>
      </c>
      <c r="Q14" s="8">
        <f>AVERAGEIFS(Kombiniert[LINKE],Kombiniert[Date],"&gt;="&amp;Kombiniert[[#This Row],[Von]],Kombiniert[Date],"&lt;="&amp;Kombiniert[[#This Row],[Date]])</f>
        <v>7.3636363636363625E-2</v>
      </c>
      <c r="R14" s="8">
        <f>AVERAGEIFS(Kombiniert[AfD],Kombiniert[Date],"&gt;="&amp;Kombiniert[[#This Row],[Von]],Kombiniert[Date],"&lt;="&amp;Kombiniert[[#This Row],[Date]])</f>
        <v>0.14136363636363639</v>
      </c>
      <c r="S14" s="8">
        <f>AVERAGEIFS(Kombiniert[Sonstige],Kombiniert[Date],"&gt;="&amp;Kombiniert[[#This Row],[Von]],Kombiniert[Date],"&lt;="&amp;Kombiniert[[#This Row],[Date]])</f>
        <v>6.5454545454545446E-2</v>
      </c>
      <c r="T14" s="4">
        <f>SUMIFS(Kombiniert[Befragte],Kombiniert[Date],"&gt;="&amp;Kombiniert[[#This Row],[Von]],Kombiniert[Date],"&lt;="&amp;Kombiniert[[#This Row],[Date]])</f>
        <v>20487</v>
      </c>
      <c r="U14" s="2">
        <f>1/SUMIFS(Kombiniert[[#This Row],[CDU/CSU (14d)]:[AfD (14d)]],Kombiniert[[#This Row],[CDU/CSU (14d)]:[AfD (14d)]],"&gt;="&amp;0.05)</f>
        <v>1.0700389105058365</v>
      </c>
      <c r="V14" s="2">
        <f>1/(SUMIFS(Kombiniert[[#This Row],[CDU/CSU (14d)]:[AfD (14d)]],Kombiniert[[#This Row],[CDU/CSU (14d)]:[AfD (14d)]],"&gt;="&amp;0.05)-Kombiniert[[#This Row],[FDP (14d)]])</f>
        <v>1.1597258829731154</v>
      </c>
    </row>
    <row r="15" spans="1:55" x14ac:dyDescent="0.35">
      <c r="A15" s="1">
        <v>43698</v>
      </c>
      <c r="B15" s="2">
        <v>0.29499999999999998</v>
      </c>
      <c r="C15" s="2">
        <v>0.13500000000000001</v>
      </c>
      <c r="D15" s="2">
        <v>0.24</v>
      </c>
      <c r="E15" s="2">
        <v>7.0000000000000007E-2</v>
      </c>
      <c r="F15" s="2">
        <v>0.08</v>
      </c>
      <c r="G15" s="2">
        <v>0.125</v>
      </c>
      <c r="H15" s="2">
        <v>5.5E-2</v>
      </c>
      <c r="I15" s="2">
        <v>1262</v>
      </c>
      <c r="J15" s="2" t="s">
        <v>24</v>
      </c>
      <c r="K15" t="s">
        <v>12</v>
      </c>
      <c r="L15" s="1">
        <f>Kombiniert[[#This Row],[Date]]-13</f>
        <v>43685</v>
      </c>
      <c r="M15" s="8">
        <f>AVERAGEIFS(Kombiniert[CDU/CSU],Kombiniert[Date],"&gt;="&amp;Kombiniert[[#This Row],[Von]],Kombiniert[Date],"&lt;="&amp;Kombiniert[[#This Row],[Date]])</f>
        <v>0.26937499999999998</v>
      </c>
      <c r="N15" s="3">
        <f>AVERAGEIFS(Kombiniert[SPD],Kombiniert[Date],"&gt;="&amp;Kombiniert[[#This Row],[Von]],Kombiniert[Date],"&lt;="&amp;Kombiniert[[#This Row],[Date]])</f>
        <v>0.13062499999999999</v>
      </c>
      <c r="O15" s="8">
        <f>AVERAGEIFS(Kombiniert[GRÜNE],Kombiniert[Date],"&gt;="&amp;Kombiniert[[#This Row],[Von]],Kombiniert[Date],"&lt;="&amp;Kombiniert[[#This Row],[Date]])</f>
        <v>0.23749999999999999</v>
      </c>
      <c r="P15" s="8">
        <f>AVERAGEIFS(Kombiniert[FDP],Kombiniert[Date],"&gt;="&amp;Kombiniert[[#This Row],[Von]],Kombiniert[Date],"&lt;="&amp;Kombiniert[[#This Row],[Date]])</f>
        <v>8.2500000000000004E-2</v>
      </c>
      <c r="Q15" s="8">
        <f>AVERAGEIFS(Kombiniert[LINKE],Kombiniert[Date],"&gt;="&amp;Kombiniert[[#This Row],[Von]],Kombiniert[Date],"&lt;="&amp;Kombiniert[[#This Row],[Date]])</f>
        <v>8.1250000000000003E-2</v>
      </c>
      <c r="R15" s="8">
        <f>AVERAGEIFS(Kombiniert[AfD],Kombiniert[Date],"&gt;="&amp;Kombiniert[[#This Row],[Von]],Kombiniert[Date],"&lt;="&amp;Kombiniert[[#This Row],[Date]])</f>
        <v>0.135625</v>
      </c>
      <c r="S15" s="8">
        <f>AVERAGEIFS(Kombiniert[Sonstige],Kombiniert[Date],"&gt;="&amp;Kombiniert[[#This Row],[Von]],Kombiniert[Date],"&lt;="&amp;Kombiniert[[#This Row],[Date]])</f>
        <v>6.3125000000000001E-2</v>
      </c>
      <c r="T15" s="4">
        <f>SUMIFS(Kombiniert[Befragte],Kombiniert[Date],"&gt;="&amp;Kombiniert[[#This Row],[Von]],Kombiniert[Date],"&lt;="&amp;Kombiniert[[#This Row],[Date]])</f>
        <v>15974</v>
      </c>
      <c r="U15" s="2">
        <f>1/SUMIFS(Kombiniert[[#This Row],[CDU/CSU (14d)]:[AfD (14d)]],Kombiniert[[#This Row],[CDU/CSU (14d)]:[AfD (14d)]],"&gt;="&amp;0.05)</f>
        <v>1.0673782521681121</v>
      </c>
      <c r="V15" s="2">
        <f>1/(SUMIFS(Kombiniert[[#This Row],[CDU/CSU (14d)]:[AfD (14d)]],Kombiniert[[#This Row],[CDU/CSU (14d)]:[AfD (14d)]],"&gt;="&amp;0.05)-Kombiniert[[#This Row],[FDP (14d)]])</f>
        <v>1.1704462326261886</v>
      </c>
    </row>
    <row r="16" spans="1:55" x14ac:dyDescent="0.35">
      <c r="A16" s="1">
        <v>43670</v>
      </c>
      <c r="B16" s="2">
        <v>0.29499999999999998</v>
      </c>
      <c r="C16" s="2">
        <v>0.14499999999999999</v>
      </c>
      <c r="D16" s="2">
        <v>0.23</v>
      </c>
      <c r="E16" s="2">
        <v>7.0000000000000007E-2</v>
      </c>
      <c r="F16" s="2">
        <v>8.5000000000000006E-2</v>
      </c>
      <c r="G16" s="2">
        <v>0.115</v>
      </c>
      <c r="H16" s="2">
        <v>0.06</v>
      </c>
      <c r="I16" s="2">
        <v>1228</v>
      </c>
      <c r="J16" s="2" t="s">
        <v>25</v>
      </c>
      <c r="K16" t="s">
        <v>12</v>
      </c>
      <c r="L16" s="1">
        <f>Kombiniert[[#This Row],[Date]]-13</f>
        <v>43657</v>
      </c>
      <c r="M16" s="8">
        <f>AVERAGEIFS(Kombiniert[CDU/CSU],Kombiniert[Date],"&gt;="&amp;Kombiniert[[#This Row],[Von]],Kombiniert[Date],"&lt;="&amp;Kombiniert[[#This Row],[Date]])</f>
        <v>0.27333333333333332</v>
      </c>
      <c r="N16" s="3">
        <f>AVERAGEIFS(Kombiniert[SPD],Kombiniert[Date],"&gt;="&amp;Kombiniert[[#This Row],[Von]],Kombiniert[Date],"&lt;="&amp;Kombiniert[[#This Row],[Date]])</f>
        <v>0.13555555555555557</v>
      </c>
      <c r="O16" s="8">
        <f>AVERAGEIFS(Kombiniert[GRÜNE],Kombiniert[Date],"&gt;="&amp;Kombiniert[[#This Row],[Von]],Kombiniert[Date],"&lt;="&amp;Kombiniert[[#This Row],[Date]])</f>
        <v>0.23722222222222225</v>
      </c>
      <c r="P16" s="8">
        <f>AVERAGEIFS(Kombiniert[FDP],Kombiniert[Date],"&gt;="&amp;Kombiniert[[#This Row],[Von]],Kombiniert[Date],"&lt;="&amp;Kombiniert[[#This Row],[Date]])</f>
        <v>0.08</v>
      </c>
      <c r="Q16" s="8">
        <f>AVERAGEIFS(Kombiniert[LINKE],Kombiniert[Date],"&gt;="&amp;Kombiniert[[#This Row],[Von]],Kombiniert[Date],"&lt;="&amp;Kombiniert[[#This Row],[Date]])</f>
        <v>8.3888888888888874E-2</v>
      </c>
      <c r="R16" s="8">
        <f>AVERAGEIFS(Kombiniert[AfD],Kombiniert[Date],"&gt;="&amp;Kombiniert[[#This Row],[Von]],Kombiniert[Date],"&lt;="&amp;Kombiniert[[#This Row],[Date]])</f>
        <v>0.12777777777777777</v>
      </c>
      <c r="S16" s="8">
        <f>AVERAGEIFS(Kombiniert[Sonstige],Kombiniert[Date],"&gt;="&amp;Kombiniert[[#This Row],[Von]],Kombiniert[Date],"&lt;="&amp;Kombiniert[[#This Row],[Date]])</f>
        <v>6.2222222222222227E-2</v>
      </c>
      <c r="T16" s="4">
        <f>SUMIFS(Kombiniert[Befragte],Kombiniert[Date],"&gt;="&amp;Kombiniert[[#This Row],[Von]],Kombiniert[Date],"&lt;="&amp;Kombiniert[[#This Row],[Date]])</f>
        <v>16929</v>
      </c>
      <c r="U16" s="2">
        <f>1/SUMIFS(Kombiniert[[#This Row],[CDU/CSU (14d)]:[AfD (14d)]],Kombiniert[[#This Row],[CDU/CSU (14d)]:[AfD (14d)]],"&gt;="&amp;0.05)</f>
        <v>1.066350710900474</v>
      </c>
      <c r="V16" s="2">
        <f>1/(SUMIFS(Kombiniert[[#This Row],[CDU/CSU (14d)]:[AfD (14d)]],Kombiniert[[#This Row],[CDU/CSU (14d)]:[AfD (14d)]],"&gt;="&amp;0.05)-Kombiniert[[#This Row],[FDP (14d)]])</f>
        <v>1.1658031088082903</v>
      </c>
    </row>
    <row r="17" spans="1:22" x14ac:dyDescent="0.35">
      <c r="A17" s="1">
        <v>43637</v>
      </c>
      <c r="B17" s="2">
        <v>0.28999999999999998</v>
      </c>
      <c r="C17" s="2">
        <v>0.12</v>
      </c>
      <c r="D17" s="2">
        <v>0.25</v>
      </c>
      <c r="E17" s="2">
        <v>0.08</v>
      </c>
      <c r="F17" s="2">
        <v>0.08</v>
      </c>
      <c r="G17" s="2">
        <v>0.12</v>
      </c>
      <c r="H17" s="2">
        <v>0.06</v>
      </c>
      <c r="I17" s="2">
        <v>1273</v>
      </c>
      <c r="J17" s="2" t="s">
        <v>26</v>
      </c>
      <c r="K17" t="s">
        <v>12</v>
      </c>
      <c r="L17" s="1">
        <f>Kombiniert[[#This Row],[Date]]-13</f>
        <v>43624</v>
      </c>
      <c r="M17" s="8">
        <f>AVERAGEIFS(Kombiniert[CDU/CSU],Kombiniert[Date],"&gt;="&amp;Kombiniert[[#This Row],[Von]],Kombiniert[Date],"&lt;="&amp;Kombiniert[[#This Row],[Date]])</f>
        <v>0.25624999999999998</v>
      </c>
      <c r="N17" s="3">
        <f>AVERAGEIFS(Kombiniert[SPD],Kombiniert[Date],"&gt;="&amp;Kombiniert[[#This Row],[Von]],Kombiniert[Date],"&lt;="&amp;Kombiniert[[#This Row],[Date]])</f>
        <v>0.12375</v>
      </c>
      <c r="O17" s="8">
        <f>AVERAGEIFS(Kombiniert[GRÜNE],Kombiniert[Date],"&gt;="&amp;Kombiniert[[#This Row],[Von]],Kombiniert[Date],"&lt;="&amp;Kombiniert[[#This Row],[Date]])</f>
        <v>0.263125</v>
      </c>
      <c r="P17" s="8">
        <f>AVERAGEIFS(Kombiniert[FDP],Kombiniert[Date],"&gt;="&amp;Kombiniert[[#This Row],[Von]],Kombiniert[Date],"&lt;="&amp;Kombiniert[[#This Row],[Date]])</f>
        <v>8.249999999999999E-2</v>
      </c>
      <c r="Q17" s="8">
        <f>AVERAGEIFS(Kombiniert[LINKE],Kombiniert[Date],"&gt;="&amp;Kombiniert[[#This Row],[Von]],Kombiniert[Date],"&lt;="&amp;Kombiniert[[#This Row],[Date]])</f>
        <v>7.8125E-2</v>
      </c>
      <c r="R17" s="8">
        <f>AVERAGEIFS(Kombiniert[AfD],Kombiniert[Date],"&gt;="&amp;Kombiniert[[#This Row],[Von]],Kombiniert[Date],"&lt;="&amp;Kombiniert[[#This Row],[Date]])</f>
        <v>0.1275</v>
      </c>
      <c r="S17" s="8">
        <f>AVERAGEIFS(Kombiniert[Sonstige],Kombiniert[Date],"&gt;="&amp;Kombiniert[[#This Row],[Von]],Kombiniert[Date],"&lt;="&amp;Kombiniert[[#This Row],[Date]])</f>
        <v>6.8750000000000006E-2</v>
      </c>
      <c r="T17" s="4">
        <f>SUMIFS(Kombiniert[Befragte],Kombiniert[Date],"&gt;="&amp;Kombiniert[[#This Row],[Von]],Kombiniert[Date],"&lt;="&amp;Kombiniert[[#This Row],[Date]])</f>
        <v>15480</v>
      </c>
      <c r="U17" s="2">
        <f>1/SUMIFS(Kombiniert[[#This Row],[CDU/CSU (14d)]:[AfD (14d)]],Kombiniert[[#This Row],[CDU/CSU (14d)]:[AfD (14d)]],"&gt;="&amp;0.05)</f>
        <v>1.0738255033557047</v>
      </c>
      <c r="V17" s="2">
        <f>1/(SUMIFS(Kombiniert[[#This Row],[CDU/CSU (14d)]:[AfD (14d)]],Kombiniert[[#This Row],[CDU/CSU (14d)]:[AfD (14d)]],"&gt;="&amp;0.05)-Kombiniert[[#This Row],[FDP (14d)]])</f>
        <v>1.1782032400589104</v>
      </c>
    </row>
    <row r="18" spans="1:22" x14ac:dyDescent="0.35">
      <c r="A18" s="1">
        <v>43608</v>
      </c>
      <c r="B18" s="2">
        <v>0.3</v>
      </c>
      <c r="C18" s="2">
        <v>0.17499999999999999</v>
      </c>
      <c r="D18" s="2">
        <v>0.17</v>
      </c>
      <c r="E18" s="2">
        <v>0.09</v>
      </c>
      <c r="F18" s="2">
        <v>8.5000000000000006E-2</v>
      </c>
      <c r="G18" s="2">
        <v>0.13</v>
      </c>
      <c r="H18" s="2">
        <v>0.05</v>
      </c>
      <c r="I18" s="2">
        <v>1283</v>
      </c>
      <c r="J18" s="2" t="s">
        <v>27</v>
      </c>
      <c r="K18" t="s">
        <v>12</v>
      </c>
      <c r="L18" s="1">
        <f>Kombiniert[[#This Row],[Date]]-13</f>
        <v>43595</v>
      </c>
      <c r="M18" s="8">
        <f>AVERAGEIFS(Kombiniert[CDU/CSU],Kombiniert[Date],"&gt;="&amp;Kombiniert[[#This Row],[Von]],Kombiniert[Date],"&lt;="&amp;Kombiniert[[#This Row],[Date]])</f>
        <v>0.29166666666666669</v>
      </c>
      <c r="N18" s="3">
        <f>AVERAGEIFS(Kombiniert[SPD],Kombiniert[Date],"&gt;="&amp;Kombiniert[[#This Row],[Von]],Kombiniert[Date],"&lt;="&amp;Kombiniert[[#This Row],[Date]])</f>
        <v>0.16222222222222221</v>
      </c>
      <c r="O18" s="8">
        <f>AVERAGEIFS(Kombiniert[GRÜNE],Kombiniert[Date],"&gt;="&amp;Kombiniert[[#This Row],[Von]],Kombiniert[Date],"&lt;="&amp;Kombiniert[[#This Row],[Date]])</f>
        <v>0.18722222222222221</v>
      </c>
      <c r="P18" s="8">
        <f>AVERAGEIFS(Kombiniert[FDP],Kombiniert[Date],"&gt;="&amp;Kombiniert[[#This Row],[Von]],Kombiniert[Date],"&lt;="&amp;Kombiniert[[#This Row],[Date]])</f>
        <v>8.6111111111111097E-2</v>
      </c>
      <c r="Q18" s="8">
        <f>AVERAGEIFS(Kombiniert[LINKE],Kombiniert[Date],"&gt;="&amp;Kombiniert[[#This Row],[Von]],Kombiniert[Date],"&lt;="&amp;Kombiniert[[#This Row],[Date]])</f>
        <v>8.7222222222222215E-2</v>
      </c>
      <c r="R18" s="8">
        <f>AVERAGEIFS(Kombiniert[AfD],Kombiniert[Date],"&gt;="&amp;Kombiniert[[#This Row],[Von]],Kombiniert[Date],"&lt;="&amp;Kombiniert[[#This Row],[Date]])</f>
        <v>0.13222222222222221</v>
      </c>
      <c r="S18" s="8">
        <f>AVERAGEIFS(Kombiniert[Sonstige],Kombiniert[Date],"&gt;="&amp;Kombiniert[[#This Row],[Von]],Kombiniert[Date],"&lt;="&amp;Kombiniert[[#This Row],[Date]])</f>
        <v>5.333333333333333E-2</v>
      </c>
      <c r="T18" s="4">
        <f>SUMIFS(Kombiniert[Befragte],Kombiniert[Date],"&gt;="&amp;Kombiniert[[#This Row],[Von]],Kombiniert[Date],"&lt;="&amp;Kombiniert[[#This Row],[Date]])</f>
        <v>17740</v>
      </c>
      <c r="U18" s="2">
        <f>1/SUMIFS(Kombiniert[[#This Row],[CDU/CSU (14d)]:[AfD (14d)]],Kombiniert[[#This Row],[CDU/CSU (14d)]:[AfD (14d)]],"&gt;="&amp;0.05)</f>
        <v>1.056338028169014</v>
      </c>
      <c r="V18" s="2">
        <f>1/(SUMIFS(Kombiniert[[#This Row],[CDU/CSU (14d)]:[AfD (14d)]],Kombiniert[[#This Row],[CDU/CSU (14d)]:[AfD (14d)]],"&gt;="&amp;0.05)-Kombiniert[[#This Row],[FDP (14d)]])</f>
        <v>1.1620400258231118</v>
      </c>
    </row>
    <row r="19" spans="1:22" x14ac:dyDescent="0.35">
      <c r="A19" s="1">
        <v>43573</v>
      </c>
      <c r="B19" s="2">
        <v>0.3</v>
      </c>
      <c r="C19" s="2">
        <v>0.185</v>
      </c>
      <c r="D19" s="2">
        <v>0.18</v>
      </c>
      <c r="E19" s="2">
        <v>0.09</v>
      </c>
      <c r="F19" s="2">
        <v>0.08</v>
      </c>
      <c r="G19" s="2">
        <v>0.125</v>
      </c>
      <c r="H19" s="2">
        <v>0.04</v>
      </c>
      <c r="I19" s="2">
        <v>1305</v>
      </c>
      <c r="J19" s="2" t="s">
        <v>28</v>
      </c>
      <c r="K19" t="s">
        <v>12</v>
      </c>
      <c r="L19" s="1">
        <f>Kombiniert[[#This Row],[Date]]-13</f>
        <v>43560</v>
      </c>
      <c r="M19" s="8">
        <f>AVERAGEIFS(Kombiniert[CDU/CSU],Kombiniert[Date],"&gt;="&amp;Kombiniert[[#This Row],[Von]],Kombiniert[Date],"&lt;="&amp;Kombiniert[[#This Row],[Date]])</f>
        <v>0.29500000000000004</v>
      </c>
      <c r="N19" s="3">
        <f>AVERAGEIFS(Kombiniert[SPD],Kombiniert[Date],"&gt;="&amp;Kombiniert[[#This Row],[Von]],Kombiniert[Date],"&lt;="&amp;Kombiniert[[#This Row],[Date]])</f>
        <v>0.16500000000000001</v>
      </c>
      <c r="O19" s="8">
        <f>AVERAGEIFS(Kombiniert[GRÜNE],Kombiniert[Date],"&gt;="&amp;Kombiniert[[#This Row],[Von]],Kombiniert[Date],"&lt;="&amp;Kombiniert[[#This Row],[Date]])</f>
        <v>0.18888888888888886</v>
      </c>
      <c r="P19" s="8">
        <f>AVERAGEIFS(Kombiniert[FDP],Kombiniert[Date],"&gt;="&amp;Kombiniert[[#This Row],[Von]],Kombiniert[Date],"&lt;="&amp;Kombiniert[[#This Row],[Date]])</f>
        <v>8.9999999999999983E-2</v>
      </c>
      <c r="Q19" s="8">
        <f>AVERAGEIFS(Kombiniert[LINKE],Kombiniert[Date],"&gt;="&amp;Kombiniert[[#This Row],[Von]],Kombiniert[Date],"&lt;="&amp;Kombiniert[[#This Row],[Date]])</f>
        <v>8.4999999999999992E-2</v>
      </c>
      <c r="R19" s="8">
        <f>AVERAGEIFS(Kombiniert[AfD],Kombiniert[Date],"&gt;="&amp;Kombiniert[[#This Row],[Von]],Kombiniert[Date],"&lt;="&amp;Kombiniert[[#This Row],[Date]])</f>
        <v>0.12722222222222224</v>
      </c>
      <c r="S19" s="8">
        <f>AVERAGEIFS(Kombiniert[Sonstige],Kombiniert[Date],"&gt;="&amp;Kombiniert[[#This Row],[Von]],Kombiniert[Date],"&lt;="&amp;Kombiniert[[#This Row],[Date]])</f>
        <v>4.8888888888888885E-2</v>
      </c>
      <c r="T19" s="4">
        <f>SUMIFS(Kombiniert[Befragte],Kombiniert[Date],"&gt;="&amp;Kombiniert[[#This Row],[Von]],Kombiniert[Date],"&lt;="&amp;Kombiniert[[#This Row],[Date]])</f>
        <v>17587</v>
      </c>
      <c r="U19" s="2">
        <f>1/SUMIFS(Kombiniert[[#This Row],[CDU/CSU (14d)]:[AfD (14d)]],Kombiniert[[#This Row],[CDU/CSU (14d)]:[AfD (14d)]],"&gt;="&amp;0.05)</f>
        <v>1.0514018691588785</v>
      </c>
      <c r="V19" s="2">
        <f>1/(SUMIFS(Kombiniert[[#This Row],[CDU/CSU (14d)]:[AfD (14d)]],Kombiniert[[#This Row],[CDU/CSU (14d)]:[AfD (14d)]],"&gt;="&amp;0.05)-Kombiniert[[#This Row],[FDP (14d)]])</f>
        <v>1.161290322580645</v>
      </c>
    </row>
    <row r="20" spans="1:22" x14ac:dyDescent="0.35">
      <c r="A20" s="1">
        <v>43551</v>
      </c>
      <c r="B20" s="2">
        <v>0.3</v>
      </c>
      <c r="C20" s="2">
        <v>0.18</v>
      </c>
      <c r="D20" s="2">
        <v>0.19</v>
      </c>
      <c r="E20" s="2">
        <v>8.5000000000000006E-2</v>
      </c>
      <c r="F20" s="2">
        <v>8.5000000000000006E-2</v>
      </c>
      <c r="G20" s="2">
        <v>0.12</v>
      </c>
      <c r="H20" s="2">
        <v>0.04</v>
      </c>
      <c r="I20" s="2">
        <v>1198</v>
      </c>
      <c r="J20" s="2" t="s">
        <v>29</v>
      </c>
      <c r="K20" t="s">
        <v>12</v>
      </c>
      <c r="L20" s="1">
        <f>Kombiniert[[#This Row],[Date]]-13</f>
        <v>43538</v>
      </c>
      <c r="M20" s="8">
        <f>AVERAGEIFS(Kombiniert[CDU/CSU],Kombiniert[Date],"&gt;="&amp;Kombiniert[[#This Row],[Von]],Kombiniert[Date],"&lt;="&amp;Kombiniert[[#This Row],[Date]])</f>
        <v>0.30199999999999999</v>
      </c>
      <c r="N20" s="3">
        <f>AVERAGEIFS(Kombiniert[SPD],Kombiniert[Date],"&gt;="&amp;Kombiniert[[#This Row],[Von]],Kombiniert[Date],"&lt;="&amp;Kombiniert[[#This Row],[Date]])</f>
        <v>0.16450000000000001</v>
      </c>
      <c r="O20" s="8">
        <f>AVERAGEIFS(Kombiniert[GRÜNE],Kombiniert[Date],"&gt;="&amp;Kombiniert[[#This Row],[Von]],Kombiniert[Date],"&lt;="&amp;Kombiniert[[#This Row],[Date]])</f>
        <v>0.184</v>
      </c>
      <c r="P20" s="8">
        <f>AVERAGEIFS(Kombiniert[FDP],Kombiniert[Date],"&gt;="&amp;Kombiniert[[#This Row],[Von]],Kombiniert[Date],"&lt;="&amp;Kombiniert[[#This Row],[Date]])</f>
        <v>8.649999999999998E-2</v>
      </c>
      <c r="Q20" s="8">
        <f>AVERAGEIFS(Kombiniert[LINKE],Kombiniert[Date],"&gt;="&amp;Kombiniert[[#This Row],[Von]],Kombiniert[Date],"&lt;="&amp;Kombiniert[[#This Row],[Date]])</f>
        <v>8.3499999999999991E-2</v>
      </c>
      <c r="R20" s="8">
        <f>AVERAGEIFS(Kombiniert[AfD],Kombiniert[Date],"&gt;="&amp;Kombiniert[[#This Row],[Von]],Kombiniert[Date],"&lt;="&amp;Kombiniert[[#This Row],[Date]])</f>
        <v>0.127</v>
      </c>
      <c r="S20" s="8">
        <f>AVERAGEIFS(Kombiniert[Sonstige],Kombiniert[Date],"&gt;="&amp;Kombiniert[[#This Row],[Von]],Kombiniert[Date],"&lt;="&amp;Kombiniert[[#This Row],[Date]])</f>
        <v>5.2500000000000005E-2</v>
      </c>
      <c r="T20" s="4">
        <f>SUMIFS(Kombiniert[Befragte],Kombiniert[Date],"&gt;="&amp;Kombiniert[[#This Row],[Von]],Kombiniert[Date],"&lt;="&amp;Kombiniert[[#This Row],[Date]])</f>
        <v>17507</v>
      </c>
      <c r="U20" s="2">
        <f>1/SUMIFS(Kombiniert[[#This Row],[CDU/CSU (14d)]:[AfD (14d)]],Kombiniert[[#This Row],[CDU/CSU (14d)]:[AfD (14d)]],"&gt;="&amp;0.05)</f>
        <v>1.0554089709762531</v>
      </c>
      <c r="V20" s="2">
        <f>1/(SUMIFS(Kombiniert[[#This Row],[CDU/CSU (14d)]:[AfD (14d)]],Kombiniert[[#This Row],[CDU/CSU (14d)]:[AfD (14d)]],"&gt;="&amp;0.05)-Kombiniert[[#This Row],[FDP (14d)]])</f>
        <v>1.1614401858304295</v>
      </c>
    </row>
    <row r="21" spans="1:22" x14ac:dyDescent="0.35">
      <c r="A21" s="1">
        <v>43515</v>
      </c>
      <c r="B21" s="2">
        <v>0.3</v>
      </c>
      <c r="C21" s="2">
        <v>0.18</v>
      </c>
      <c r="D21" s="2">
        <v>0.185</v>
      </c>
      <c r="E21" s="2">
        <v>0.08</v>
      </c>
      <c r="F21" s="2">
        <v>0.08</v>
      </c>
      <c r="G21" s="2">
        <v>0.13500000000000001</v>
      </c>
      <c r="H21" s="2">
        <v>0.04</v>
      </c>
      <c r="I21" s="2">
        <v>1222</v>
      </c>
      <c r="J21" s="2" t="s">
        <v>30</v>
      </c>
      <c r="K21" t="s">
        <v>12</v>
      </c>
      <c r="L21" s="1">
        <f>Kombiniert[[#This Row],[Date]]-13</f>
        <v>43502</v>
      </c>
      <c r="M21" s="8">
        <f>AVERAGEIFS(Kombiniert[CDU/CSU],Kombiniert[Date],"&gt;="&amp;Kombiniert[[#This Row],[Von]],Kombiniert[Date],"&lt;="&amp;Kombiniert[[#This Row],[Date]])</f>
        <v>0.29833333333333328</v>
      </c>
      <c r="N21" s="3">
        <f>AVERAGEIFS(Kombiniert[SPD],Kombiniert[Date],"&gt;="&amp;Kombiniert[[#This Row],[Von]],Kombiniert[Date],"&lt;="&amp;Kombiniert[[#This Row],[Date]])</f>
        <v>0.16944444444444443</v>
      </c>
      <c r="O21" s="8">
        <f>AVERAGEIFS(Kombiniert[GRÜNE],Kombiniert[Date],"&gt;="&amp;Kombiniert[[#This Row],[Von]],Kombiniert[Date],"&lt;="&amp;Kombiniert[[#This Row],[Date]])</f>
        <v>0.18111111111111111</v>
      </c>
      <c r="P21" s="8">
        <f>AVERAGEIFS(Kombiniert[FDP],Kombiniert[Date],"&gt;="&amp;Kombiniert[[#This Row],[Von]],Kombiniert[Date],"&lt;="&amp;Kombiniert[[#This Row],[Date]])</f>
        <v>8.8333333333333319E-2</v>
      </c>
      <c r="Q21" s="8">
        <f>AVERAGEIFS(Kombiniert[LINKE],Kombiniert[Date],"&gt;="&amp;Kombiniert[[#This Row],[Von]],Kombiniert[Date],"&lt;="&amp;Kombiniert[[#This Row],[Date]])</f>
        <v>8.6666666666666656E-2</v>
      </c>
      <c r="R21" s="8">
        <f>AVERAGEIFS(Kombiniert[AfD],Kombiniert[Date],"&gt;="&amp;Kombiniert[[#This Row],[Von]],Kombiniert[Date],"&lt;="&amp;Kombiniert[[#This Row],[Date]])</f>
        <v>0.12944444444444445</v>
      </c>
      <c r="S21" s="8">
        <f>AVERAGEIFS(Kombiniert[Sonstige],Kombiniert[Date],"&gt;="&amp;Kombiniert[[#This Row],[Von]],Kombiniert[Date],"&lt;="&amp;Kombiniert[[#This Row],[Date]])</f>
        <v>4.6666666666666662E-2</v>
      </c>
      <c r="T21" s="4">
        <f>SUMIFS(Kombiniert[Befragte],Kombiniert[Date],"&gt;="&amp;Kombiniert[[#This Row],[Von]],Kombiniert[Date],"&lt;="&amp;Kombiniert[[#This Row],[Date]])</f>
        <v>16964</v>
      </c>
      <c r="U21" s="2">
        <f>1/SUMIFS(Kombiniert[[#This Row],[CDU/CSU (14d)]:[AfD (14d)]],Kombiniert[[#This Row],[CDU/CSU (14d)]:[AfD (14d)]],"&gt;="&amp;0.05)</f>
        <v>1.048951048951049</v>
      </c>
      <c r="V21" s="2">
        <f>1/(SUMIFS(Kombiniert[[#This Row],[CDU/CSU (14d)]:[AfD (14d)]],Kombiniert[[#This Row],[CDU/CSU (14d)]:[AfD (14d)]],"&gt;="&amp;0.05)-Kombiniert[[#This Row],[FDP (14d)]])</f>
        <v>1.1560693641618498</v>
      </c>
    </row>
    <row r="22" spans="1:22" x14ac:dyDescent="0.35">
      <c r="A22" s="1">
        <v>43488</v>
      </c>
      <c r="B22" s="2">
        <v>0.315</v>
      </c>
      <c r="C22" s="2">
        <v>0.16500000000000001</v>
      </c>
      <c r="D22" s="2">
        <v>0.18</v>
      </c>
      <c r="E22" s="2">
        <v>8.5000000000000006E-2</v>
      </c>
      <c r="F22" s="2">
        <v>8.5000000000000006E-2</v>
      </c>
      <c r="G22" s="2">
        <v>0.13</v>
      </c>
      <c r="H22" s="2">
        <v>0.04</v>
      </c>
      <c r="I22" s="2">
        <v>1249</v>
      </c>
      <c r="J22" s="2" t="s">
        <v>31</v>
      </c>
      <c r="K22" t="s">
        <v>12</v>
      </c>
      <c r="L22" s="1">
        <f>Kombiniert[[#This Row],[Date]]-13</f>
        <v>43475</v>
      </c>
      <c r="M22" s="8">
        <f>AVERAGEIFS(Kombiniert[CDU/CSU],Kombiniert[Date],"&gt;="&amp;Kombiniert[[#This Row],[Von]],Kombiniert[Date],"&lt;="&amp;Kombiniert[[#This Row],[Date]])</f>
        <v>0.30499999999999999</v>
      </c>
      <c r="N22" s="3">
        <f>AVERAGEIFS(Kombiniert[SPD],Kombiniert[Date],"&gt;="&amp;Kombiniert[[#This Row],[Von]],Kombiniert[Date],"&lt;="&amp;Kombiniert[[#This Row],[Date]])</f>
        <v>0.14833333333333332</v>
      </c>
      <c r="O22" s="8">
        <f>AVERAGEIFS(Kombiniert[GRÜNE],Kombiniert[Date],"&gt;="&amp;Kombiniert[[#This Row],[Von]],Kombiniert[Date],"&lt;="&amp;Kombiniert[[#This Row],[Date]])</f>
        <v>0.18944444444444442</v>
      </c>
      <c r="P22" s="8">
        <f>AVERAGEIFS(Kombiniert[FDP],Kombiniert[Date],"&gt;="&amp;Kombiniert[[#This Row],[Von]],Kombiniert[Date],"&lt;="&amp;Kombiniert[[#This Row],[Date]])</f>
        <v>8.7222222222222201E-2</v>
      </c>
      <c r="Q22" s="8">
        <f>AVERAGEIFS(Kombiniert[LINKE],Kombiniert[Date],"&gt;="&amp;Kombiniert[[#This Row],[Von]],Kombiniert[Date],"&lt;="&amp;Kombiniert[[#This Row],[Date]])</f>
        <v>8.9444444444444438E-2</v>
      </c>
      <c r="R22" s="8">
        <f>AVERAGEIFS(Kombiniert[AfD],Kombiniert[Date],"&gt;="&amp;Kombiniert[[#This Row],[Von]],Kombiniert[Date],"&lt;="&amp;Kombiniert[[#This Row],[Date]])</f>
        <v>0.13388888888888889</v>
      </c>
      <c r="S22" s="8">
        <f>AVERAGEIFS(Kombiniert[Sonstige],Kombiniert[Date],"&gt;="&amp;Kombiniert[[#This Row],[Von]],Kombiniert[Date],"&lt;="&amp;Kombiniert[[#This Row],[Date]])</f>
        <v>4.6666666666666662E-2</v>
      </c>
      <c r="T22" s="4">
        <f>SUMIFS(Kombiniert[Befragte],Kombiniert[Date],"&gt;="&amp;Kombiniert[[#This Row],[Von]],Kombiniert[Date],"&lt;="&amp;Kombiniert[[#This Row],[Date]])</f>
        <v>16512</v>
      </c>
      <c r="U22" s="2">
        <f>1/SUMIFS(Kombiniert[[#This Row],[CDU/CSU (14d)]:[AfD (14d)]],Kombiniert[[#This Row],[CDU/CSU (14d)]:[AfD (14d)]],"&gt;="&amp;0.05)</f>
        <v>1.0489510489510492</v>
      </c>
      <c r="V22" s="2">
        <f>1/(SUMIFS(Kombiniert[[#This Row],[CDU/CSU (14d)]:[AfD (14d)]],Kombiniert[[#This Row],[CDU/CSU (14d)]:[AfD (14d)]],"&gt;="&amp;0.05)-Kombiniert[[#This Row],[FDP (14d)]])</f>
        <v>1.1545862732520848</v>
      </c>
    </row>
    <row r="23" spans="1:22" x14ac:dyDescent="0.35">
      <c r="A23" s="1">
        <v>43454</v>
      </c>
      <c r="B23" s="2">
        <v>0.28999999999999998</v>
      </c>
      <c r="C23" s="2">
        <v>0.16500000000000001</v>
      </c>
      <c r="D23" s="2">
        <v>0.19</v>
      </c>
      <c r="E23" s="2">
        <v>8.5000000000000006E-2</v>
      </c>
      <c r="F23" s="2">
        <v>0.09</v>
      </c>
      <c r="G23" s="2">
        <v>0.14000000000000001</v>
      </c>
      <c r="H23" s="2">
        <v>0.04</v>
      </c>
      <c r="I23" s="2">
        <v>1295</v>
      </c>
      <c r="J23" s="2" t="s">
        <v>32</v>
      </c>
      <c r="K23" t="s">
        <v>12</v>
      </c>
      <c r="L23" s="1">
        <f>Kombiniert[[#This Row],[Date]]-13</f>
        <v>43441</v>
      </c>
      <c r="M23" s="8">
        <f>AVERAGEIFS(Kombiniert[CDU/CSU],Kombiniert[Date],"&gt;="&amp;Kombiniert[[#This Row],[Von]],Kombiniert[Date],"&lt;="&amp;Kombiniert[[#This Row],[Date]])</f>
        <v>0.3</v>
      </c>
      <c r="N23" s="3">
        <f>AVERAGEIFS(Kombiniert[SPD],Kombiniert[Date],"&gt;="&amp;Kombiniert[[#This Row],[Von]],Kombiniert[Date],"&lt;="&amp;Kombiniert[[#This Row],[Date]])</f>
        <v>0.14863636363636362</v>
      </c>
      <c r="O23" s="8">
        <f>AVERAGEIFS(Kombiniert[GRÜNE],Kombiniert[Date],"&gt;="&amp;Kombiniert[[#This Row],[Von]],Kombiniert[Date],"&lt;="&amp;Kombiniert[[#This Row],[Date]])</f>
        <v>0.1918181818181818</v>
      </c>
      <c r="P23" s="8">
        <f>AVERAGEIFS(Kombiniert[FDP],Kombiniert[Date],"&gt;="&amp;Kombiniert[[#This Row],[Von]],Kombiniert[Date],"&lt;="&amp;Kombiniert[[#This Row],[Date]])</f>
        <v>8.4545454545454535E-2</v>
      </c>
      <c r="Q23" s="8">
        <f>AVERAGEIFS(Kombiniert[LINKE],Kombiniert[Date],"&gt;="&amp;Kombiniert[[#This Row],[Von]],Kombiniert[Date],"&lt;="&amp;Kombiniert[[#This Row],[Date]])</f>
        <v>8.6818181818181808E-2</v>
      </c>
      <c r="R23" s="8">
        <f>AVERAGEIFS(Kombiniert[AfD],Kombiniert[Date],"&gt;="&amp;Kombiniert[[#This Row],[Von]],Kombiniert[Date],"&lt;="&amp;Kombiniert[[#This Row],[Date]])</f>
        <v>0.13909090909090907</v>
      </c>
      <c r="S23" s="8">
        <f>AVERAGEIFS(Kombiniert[Sonstige],Kombiniert[Date],"&gt;="&amp;Kombiniert[[#This Row],[Von]],Kombiniert[Date],"&lt;="&amp;Kombiniert[[#This Row],[Date]])</f>
        <v>4.9090909090909081E-2</v>
      </c>
      <c r="T23" s="4">
        <f>SUMIFS(Kombiniert[Befragte],Kombiniert[Date],"&gt;="&amp;Kombiniert[[#This Row],[Von]],Kombiniert[Date],"&lt;="&amp;Kombiniert[[#This Row],[Date]])</f>
        <v>19225</v>
      </c>
      <c r="U23" s="2">
        <f>1/SUMIFS(Kombiniert[[#This Row],[CDU/CSU (14d)]:[AfD (14d)]],Kombiniert[[#This Row],[CDU/CSU (14d)]:[AfD (14d)]],"&gt;="&amp;0.05)</f>
        <v>1.0516252390057363</v>
      </c>
      <c r="V23" s="2">
        <f>1/(SUMIFS(Kombiniert[[#This Row],[CDU/CSU (14d)]:[AfD (14d)]],Kombiniert[[#This Row],[CDU/CSU (14d)]:[AfD (14d)]],"&gt;="&amp;0.05)-Kombiniert[[#This Row],[FDP (14d)]])</f>
        <v>1.1542497376705143</v>
      </c>
    </row>
    <row r="24" spans="1:22" x14ac:dyDescent="0.35">
      <c r="A24" s="1">
        <v>43434</v>
      </c>
      <c r="B24" s="2">
        <v>0.28000000000000003</v>
      </c>
      <c r="C24" s="2">
        <v>0.17</v>
      </c>
      <c r="D24" s="2">
        <v>0.19</v>
      </c>
      <c r="E24" s="2">
        <v>9.5000000000000001E-2</v>
      </c>
      <c r="F24" s="2">
        <v>0.09</v>
      </c>
      <c r="G24" s="2">
        <v>0.13500000000000001</v>
      </c>
      <c r="H24" s="2">
        <v>0.04</v>
      </c>
      <c r="I24" s="2">
        <v>1242</v>
      </c>
      <c r="J24" s="2" t="s">
        <v>33</v>
      </c>
      <c r="K24" t="s">
        <v>12</v>
      </c>
      <c r="L24" s="1">
        <f>Kombiniert[[#This Row],[Date]]-13</f>
        <v>43421</v>
      </c>
      <c r="M24" s="8">
        <f>AVERAGEIFS(Kombiniert[CDU/CSU],Kombiniert[Date],"&gt;="&amp;Kombiniert[[#This Row],[Von]],Kombiniert[Date],"&lt;="&amp;Kombiniert[[#This Row],[Date]])</f>
        <v>0.27</v>
      </c>
      <c r="N24" s="3">
        <f>AVERAGEIFS(Kombiniert[SPD],Kombiniert[Date],"&gt;="&amp;Kombiniert[[#This Row],[Von]],Kombiniert[Date],"&lt;="&amp;Kombiniert[[#This Row],[Date]])</f>
        <v>0.14649999999999999</v>
      </c>
      <c r="O24" s="8">
        <f>AVERAGEIFS(Kombiniert[GRÜNE],Kombiniert[Date],"&gt;="&amp;Kombiniert[[#This Row],[Von]],Kombiniert[Date],"&lt;="&amp;Kombiniert[[#This Row],[Date]])</f>
        <v>0.21000000000000002</v>
      </c>
      <c r="P24" s="8">
        <f>AVERAGEIFS(Kombiniert[FDP],Kombiniert[Date],"&gt;="&amp;Kombiniert[[#This Row],[Von]],Kombiniert[Date],"&lt;="&amp;Kombiniert[[#This Row],[Date]])</f>
        <v>8.8499999999999981E-2</v>
      </c>
      <c r="Q24" s="8">
        <f>AVERAGEIFS(Kombiniert[LINKE],Kombiniert[Date],"&gt;="&amp;Kombiniert[[#This Row],[Von]],Kombiniert[Date],"&lt;="&amp;Kombiniert[[#This Row],[Date]])</f>
        <v>9.0999999999999998E-2</v>
      </c>
      <c r="R24" s="8">
        <f>AVERAGEIFS(Kombiniert[AfD],Kombiniert[Date],"&gt;="&amp;Kombiniert[[#This Row],[Von]],Kombiniert[Date],"&lt;="&amp;Kombiniert[[#This Row],[Date]])</f>
        <v>0.14599999999999999</v>
      </c>
      <c r="S24" s="8">
        <f>AVERAGEIFS(Kombiniert[Sonstige],Kombiniert[Date],"&gt;="&amp;Kombiniert[[#This Row],[Von]],Kombiniert[Date],"&lt;="&amp;Kombiniert[[#This Row],[Date]])</f>
        <v>4.7999999999999994E-2</v>
      </c>
      <c r="T24" s="4">
        <f>SUMIFS(Kombiniert[Befragte],Kombiniert[Date],"&gt;="&amp;Kombiniert[[#This Row],[Von]],Kombiniert[Date],"&lt;="&amp;Kombiniert[[#This Row],[Date]])</f>
        <v>18677</v>
      </c>
      <c r="U24" s="2">
        <f>1/SUMIFS(Kombiniert[[#This Row],[CDU/CSU (14d)]:[AfD (14d)]],Kombiniert[[#This Row],[CDU/CSU (14d)]:[AfD (14d)]],"&gt;="&amp;0.05)</f>
        <v>1.0504201680672267</v>
      </c>
      <c r="V24" s="2">
        <f>1/(SUMIFS(Kombiniert[[#This Row],[CDU/CSU (14d)]:[AfD (14d)]],Kombiniert[[#This Row],[CDU/CSU (14d)]:[AfD (14d)]],"&gt;="&amp;0.05)-Kombiniert[[#This Row],[FDP (14d)]])</f>
        <v>1.1580775911986103</v>
      </c>
    </row>
    <row r="25" spans="1:22" x14ac:dyDescent="0.35">
      <c r="A25" s="1">
        <v>43391</v>
      </c>
      <c r="B25" s="2">
        <v>0.28999999999999998</v>
      </c>
      <c r="C25" s="2">
        <v>0.19</v>
      </c>
      <c r="D25" s="2">
        <v>0.15</v>
      </c>
      <c r="E25" s="2">
        <v>8.5000000000000006E-2</v>
      </c>
      <c r="F25" s="2">
        <v>0.09</v>
      </c>
      <c r="G25" s="2">
        <v>0.15</v>
      </c>
      <c r="H25" s="2">
        <v>4.4999999999999998E-2</v>
      </c>
      <c r="I25" s="2">
        <v>1259</v>
      </c>
      <c r="J25" s="2" t="s">
        <v>34</v>
      </c>
      <c r="K25" t="s">
        <v>12</v>
      </c>
      <c r="L25" s="1">
        <f>Kombiniert[[#This Row],[Date]]-13</f>
        <v>43378</v>
      </c>
      <c r="M25" s="8">
        <f>AVERAGEIFS(Kombiniert[CDU/CSU],Kombiniert[Date],"&gt;="&amp;Kombiniert[[#This Row],[Von]],Kombiniert[Date],"&lt;="&amp;Kombiniert[[#This Row],[Date]])</f>
        <v>0.26850000000000007</v>
      </c>
      <c r="N25" s="3">
        <f>AVERAGEIFS(Kombiniert[SPD],Kombiniert[Date],"&gt;="&amp;Kombiniert[[#This Row],[Von]],Kombiniert[Date],"&lt;="&amp;Kombiniert[[#This Row],[Date]])</f>
        <v>0.15999999999999998</v>
      </c>
      <c r="O25" s="8">
        <f>AVERAGEIFS(Kombiniert[GRÜNE],Kombiniert[Date],"&gt;="&amp;Kombiniert[[#This Row],[Von]],Kombiniert[Date],"&lt;="&amp;Kombiniert[[#This Row],[Date]])</f>
        <v>0.16899999999999996</v>
      </c>
      <c r="P25" s="8">
        <f>AVERAGEIFS(Kombiniert[FDP],Kombiniert[Date],"&gt;="&amp;Kombiniert[[#This Row],[Von]],Kombiniert[Date],"&lt;="&amp;Kombiniert[[#This Row],[Date]])</f>
        <v>9.4999999999999987E-2</v>
      </c>
      <c r="Q25" s="8">
        <f>AVERAGEIFS(Kombiniert[LINKE],Kombiniert[Date],"&gt;="&amp;Kombiniert[[#This Row],[Von]],Kombiniert[Date],"&lt;="&amp;Kombiniert[[#This Row],[Date]])</f>
        <v>9.9499999999999991E-2</v>
      </c>
      <c r="R25" s="8">
        <f>AVERAGEIFS(Kombiniert[AfD],Kombiniert[Date],"&gt;="&amp;Kombiniert[[#This Row],[Von]],Kombiniert[Date],"&lt;="&amp;Kombiniert[[#This Row],[Date]])</f>
        <v>0.15999999999999998</v>
      </c>
      <c r="S25" s="8">
        <f>AVERAGEIFS(Kombiniert[Sonstige],Kombiniert[Date],"&gt;="&amp;Kombiniert[[#This Row],[Von]],Kombiniert[Date],"&lt;="&amp;Kombiniert[[#This Row],[Date]])</f>
        <v>4.7999999999999994E-2</v>
      </c>
      <c r="T25" s="4">
        <f>SUMIFS(Kombiniert[Befragte],Kombiniert[Date],"&gt;="&amp;Kombiniert[[#This Row],[Von]],Kombiniert[Date],"&lt;="&amp;Kombiniert[[#This Row],[Date]])</f>
        <v>16849</v>
      </c>
      <c r="U25" s="2">
        <f>1/SUMIFS(Kombiniert[[#This Row],[CDU/CSU (14d)]:[AfD (14d)]],Kombiniert[[#This Row],[CDU/CSU (14d)]:[AfD (14d)]],"&gt;="&amp;0.05)</f>
        <v>1.0504201680672269</v>
      </c>
      <c r="V25" s="2">
        <f>1/(SUMIFS(Kombiniert[[#This Row],[CDU/CSU (14d)]:[AfD (14d)]],Kombiniert[[#This Row],[CDU/CSU (14d)]:[AfD (14d)]],"&gt;="&amp;0.05)-Kombiniert[[#This Row],[FDP (14d)]])</f>
        <v>1.1668611435239207</v>
      </c>
    </row>
    <row r="26" spans="1:22" x14ac:dyDescent="0.35">
      <c r="A26" s="1">
        <v>43361</v>
      </c>
      <c r="B26" s="2">
        <v>0.315</v>
      </c>
      <c r="C26" s="2">
        <v>0.19500000000000001</v>
      </c>
      <c r="D26" s="2">
        <v>0.125</v>
      </c>
      <c r="E26" s="2">
        <v>8.5000000000000006E-2</v>
      </c>
      <c r="F26" s="2">
        <v>0.09</v>
      </c>
      <c r="G26" s="2">
        <v>0.15</v>
      </c>
      <c r="H26" s="2">
        <v>0.04</v>
      </c>
      <c r="I26" s="2">
        <v>1258</v>
      </c>
      <c r="J26" s="2" t="s">
        <v>35</v>
      </c>
      <c r="K26" t="s">
        <v>12</v>
      </c>
      <c r="L26" s="1">
        <f>Kombiniert[[#This Row],[Date]]-13</f>
        <v>43348</v>
      </c>
      <c r="M26" s="8">
        <f>AVERAGEIFS(Kombiniert[CDU/CSU],Kombiniert[Date],"&gt;="&amp;Kombiniert[[#This Row],[Von]],Kombiniert[Date],"&lt;="&amp;Kombiniert[[#This Row],[Date]])</f>
        <v>0.29599999999999999</v>
      </c>
      <c r="N26" s="3">
        <f>AVERAGEIFS(Kombiniert[SPD],Kombiniert[Date],"&gt;="&amp;Kombiniert[[#This Row],[Von]],Kombiniert[Date],"&lt;="&amp;Kombiniert[[#This Row],[Date]])</f>
        <v>0.17749999999999999</v>
      </c>
      <c r="O26" s="8">
        <f>AVERAGEIFS(Kombiniert[GRÜNE],Kombiniert[Date],"&gt;="&amp;Kombiniert[[#This Row],[Von]],Kombiniert[Date],"&lt;="&amp;Kombiniert[[#This Row],[Date]])</f>
        <v>0.14099999999999999</v>
      </c>
      <c r="P26" s="8">
        <f>AVERAGEIFS(Kombiniert[FDP],Kombiniert[Date],"&gt;="&amp;Kombiniert[[#This Row],[Von]],Kombiniert[Date],"&lt;="&amp;Kombiniert[[#This Row],[Date]])</f>
        <v>8.5499999999999993E-2</v>
      </c>
      <c r="Q26" s="8">
        <f>AVERAGEIFS(Kombiniert[LINKE],Kombiniert[Date],"&gt;="&amp;Kombiniert[[#This Row],[Von]],Kombiniert[Date],"&lt;="&amp;Kombiniert[[#This Row],[Date]])</f>
        <v>9.6999999999999989E-2</v>
      </c>
      <c r="R26" s="8">
        <f>AVERAGEIFS(Kombiniert[AfD],Kombiniert[Date],"&gt;="&amp;Kombiniert[[#This Row],[Von]],Kombiniert[Date],"&lt;="&amp;Kombiniert[[#This Row],[Date]])</f>
        <v>0.154</v>
      </c>
      <c r="S26" s="8">
        <f>AVERAGEIFS(Kombiniert[Sonstige],Kombiniert[Date],"&gt;="&amp;Kombiniert[[#This Row],[Von]],Kombiniert[Date],"&lt;="&amp;Kombiniert[[#This Row],[Date]])</f>
        <v>4.8999999999999995E-2</v>
      </c>
      <c r="T26" s="4">
        <f>SUMIFS(Kombiniert[Befragte],Kombiniert[Date],"&gt;="&amp;Kombiniert[[#This Row],[Von]],Kombiniert[Date],"&lt;="&amp;Kombiniert[[#This Row],[Date]])</f>
        <v>18662</v>
      </c>
      <c r="U26" s="2">
        <f>1/SUMIFS(Kombiniert[[#This Row],[CDU/CSU (14d)]:[AfD (14d)]],Kombiniert[[#This Row],[CDU/CSU (14d)]:[AfD (14d)]],"&gt;="&amp;0.05)</f>
        <v>1.0515247108307046</v>
      </c>
      <c r="V26" s="2">
        <f>1/(SUMIFS(Kombiniert[[#This Row],[CDU/CSU (14d)]:[AfD (14d)]],Kombiniert[[#This Row],[CDU/CSU (14d)]:[AfD (14d)]],"&gt;="&amp;0.05)-Kombiniert[[#This Row],[FDP (14d)]])</f>
        <v>1.1554015020219528</v>
      </c>
    </row>
    <row r="27" spans="1:22" x14ac:dyDescent="0.35">
      <c r="A27" s="1">
        <v>43327</v>
      </c>
      <c r="B27" s="2">
        <v>0.31</v>
      </c>
      <c r="C27" s="2">
        <v>0.2</v>
      </c>
      <c r="D27" s="2">
        <v>0.125</v>
      </c>
      <c r="E27" s="2">
        <v>0.09</v>
      </c>
      <c r="F27" s="2">
        <v>0.09</v>
      </c>
      <c r="G27" s="2">
        <v>0.14499999999999999</v>
      </c>
      <c r="H27" s="2">
        <v>0.04</v>
      </c>
      <c r="I27" s="2">
        <v>1295</v>
      </c>
      <c r="J27" s="2" t="s">
        <v>36</v>
      </c>
      <c r="K27" t="s">
        <v>12</v>
      </c>
      <c r="L27" s="1">
        <f>Kombiniert[[#This Row],[Date]]-13</f>
        <v>43314</v>
      </c>
      <c r="M27" s="8">
        <f>AVERAGEIFS(Kombiniert[CDU/CSU],Kombiniert[Date],"&gt;="&amp;Kombiniert[[#This Row],[Von]],Kombiniert[Date],"&lt;="&amp;Kombiniert[[#This Row],[Date]])</f>
        <v>0.30222222222222217</v>
      </c>
      <c r="N27" s="3">
        <f>AVERAGEIFS(Kombiniert[SPD],Kombiniert[Date],"&gt;="&amp;Kombiniert[[#This Row],[Von]],Kombiniert[Date],"&lt;="&amp;Kombiniert[[#This Row],[Date]])</f>
        <v>0.17944444444444441</v>
      </c>
      <c r="O27" s="8">
        <f>AVERAGEIFS(Kombiniert[GRÜNE],Kombiniert[Date],"&gt;="&amp;Kombiniert[[#This Row],[Von]],Kombiniert[Date],"&lt;="&amp;Kombiniert[[#This Row],[Date]])</f>
        <v>0.13944444444444445</v>
      </c>
      <c r="P27" s="8">
        <f>AVERAGEIFS(Kombiniert[FDP],Kombiniert[Date],"&gt;="&amp;Kombiniert[[#This Row],[Von]],Kombiniert[Date],"&lt;="&amp;Kombiniert[[#This Row],[Date]])</f>
        <v>8.6666666666666642E-2</v>
      </c>
      <c r="Q27" s="8">
        <f>AVERAGEIFS(Kombiniert[LINKE],Kombiniert[Date],"&gt;="&amp;Kombiniert[[#This Row],[Von]],Kombiniert[Date],"&lt;="&amp;Kombiniert[[#This Row],[Date]])</f>
        <v>9.5555555555555546E-2</v>
      </c>
      <c r="R27" s="8">
        <f>AVERAGEIFS(Kombiniert[AfD],Kombiniert[Date],"&gt;="&amp;Kombiniert[[#This Row],[Von]],Kombiniert[Date],"&lt;="&amp;Kombiniert[[#This Row],[Date]])</f>
        <v>0.15388888888888888</v>
      </c>
      <c r="S27" s="8">
        <f>AVERAGEIFS(Kombiniert[Sonstige],Kombiniert[Date],"&gt;="&amp;Kombiniert[[#This Row],[Von]],Kombiniert[Date],"&lt;="&amp;Kombiniert[[#This Row],[Date]])</f>
        <v>4.2777777777777776E-2</v>
      </c>
      <c r="T27" s="4">
        <f>SUMIFS(Kombiniert[Befragte],Kombiniert[Date],"&gt;="&amp;Kombiniert[[#This Row],[Von]],Kombiniert[Date],"&lt;="&amp;Kombiniert[[#This Row],[Date]])</f>
        <v>18220</v>
      </c>
      <c r="U27" s="2">
        <f>1/SUMIFS(Kombiniert[[#This Row],[CDU/CSU (14d)]:[AfD (14d)]],Kombiniert[[#This Row],[CDU/CSU (14d)]:[AfD (14d)]],"&gt;="&amp;0.05)</f>
        <v>1.0446894950667442</v>
      </c>
      <c r="V27" s="2">
        <f>1/(SUMIFS(Kombiniert[[#This Row],[CDU/CSU (14d)]:[AfD (14d)]],Kombiniert[[#This Row],[CDU/CSU (14d)]:[AfD (14d)]],"&gt;="&amp;0.05)-Kombiniert[[#This Row],[FDP (14d)]])</f>
        <v>1.1486917677089983</v>
      </c>
    </row>
    <row r="28" spans="1:22" x14ac:dyDescent="0.35">
      <c r="A28" s="1">
        <v>43298</v>
      </c>
      <c r="B28" s="2">
        <v>0.30499999999999999</v>
      </c>
      <c r="C28" s="2">
        <v>0.2</v>
      </c>
      <c r="D28" s="2">
        <v>0.12</v>
      </c>
      <c r="E28" s="2">
        <v>9.5000000000000001E-2</v>
      </c>
      <c r="F28" s="2">
        <v>0.09</v>
      </c>
      <c r="G28" s="2">
        <v>0.15</v>
      </c>
      <c r="H28" s="2">
        <v>0.04</v>
      </c>
      <c r="I28" s="2">
        <v>1295</v>
      </c>
      <c r="J28" s="2" t="s">
        <v>37</v>
      </c>
      <c r="K28" t="s">
        <v>12</v>
      </c>
      <c r="L28" s="1">
        <f>Kombiniert[[#This Row],[Date]]-13</f>
        <v>43285</v>
      </c>
      <c r="M28" s="8">
        <f>AVERAGEIFS(Kombiniert[CDU/CSU],Kombiniert[Date],"&gt;="&amp;Kombiniert[[#This Row],[Von]],Kombiniert[Date],"&lt;="&amp;Kombiniert[[#This Row],[Date]])</f>
        <v>0.30049999999999999</v>
      </c>
      <c r="N28" s="3">
        <f>AVERAGEIFS(Kombiniert[SPD],Kombiniert[Date],"&gt;="&amp;Kombiniert[[#This Row],[Von]],Kombiniert[Date],"&lt;="&amp;Kombiniert[[#This Row],[Date]])</f>
        <v>0.17599999999999999</v>
      </c>
      <c r="O28" s="8">
        <f>AVERAGEIFS(Kombiniert[GRÜNE],Kombiniert[Date],"&gt;="&amp;Kombiniert[[#This Row],[Von]],Kombiniert[Date],"&lt;="&amp;Kombiniert[[#This Row],[Date]])</f>
        <v>0.127</v>
      </c>
      <c r="P28" s="8">
        <f>AVERAGEIFS(Kombiniert[FDP],Kombiniert[Date],"&gt;="&amp;Kombiniert[[#This Row],[Von]],Kombiniert[Date],"&lt;="&amp;Kombiniert[[#This Row],[Date]])</f>
        <v>8.9499999999999982E-2</v>
      </c>
      <c r="Q28" s="8">
        <f>AVERAGEIFS(Kombiniert[LINKE],Kombiniert[Date],"&gt;="&amp;Kombiniert[[#This Row],[Von]],Kombiniert[Date],"&lt;="&amp;Kombiniert[[#This Row],[Date]])</f>
        <v>9.6999999999999989E-2</v>
      </c>
      <c r="R28" s="8">
        <f>AVERAGEIFS(Kombiniert[AfD],Kombiniert[Date],"&gt;="&amp;Kombiniert[[#This Row],[Von]],Kombiniert[Date],"&lt;="&amp;Kombiniert[[#This Row],[Date]])</f>
        <v>0.16300000000000001</v>
      </c>
      <c r="S28" s="8">
        <f>AVERAGEIFS(Kombiniert[Sonstige],Kombiniert[Date],"&gt;="&amp;Kombiniert[[#This Row],[Von]],Kombiniert[Date],"&lt;="&amp;Kombiniert[[#This Row],[Date]])</f>
        <v>4.6999999999999993E-2</v>
      </c>
      <c r="T28" s="4">
        <f>SUMIFS(Kombiniert[Befragte],Kombiniert[Date],"&gt;="&amp;Kombiniert[[#This Row],[Von]],Kombiniert[Date],"&lt;="&amp;Kombiniert[[#This Row],[Date]])</f>
        <v>18560</v>
      </c>
      <c r="U28" s="2">
        <f>1/SUMIFS(Kombiniert[[#This Row],[CDU/CSU (14d)]:[AfD (14d)]],Kombiniert[[#This Row],[CDU/CSU (14d)]:[AfD (14d)]],"&gt;="&amp;0.05)</f>
        <v>1.0493179433368311</v>
      </c>
      <c r="V28" s="2">
        <f>1/(SUMIFS(Kombiniert[[#This Row],[CDU/CSU (14d)]:[AfD (14d)]],Kombiniert[[#This Row],[CDU/CSU (14d)]:[AfD (14d)]],"&gt;="&amp;0.05)-Kombiniert[[#This Row],[FDP (14d)]])</f>
        <v>1.1580775911986103</v>
      </c>
    </row>
    <row r="29" spans="1:22" x14ac:dyDescent="0.35">
      <c r="A29" s="1">
        <v>43271</v>
      </c>
      <c r="B29" s="2">
        <v>0.33</v>
      </c>
      <c r="C29" s="2">
        <v>0.21</v>
      </c>
      <c r="D29" s="2">
        <v>0.11</v>
      </c>
      <c r="E29" s="2">
        <v>9.5000000000000001E-2</v>
      </c>
      <c r="F29" s="2">
        <v>9.5000000000000001E-2</v>
      </c>
      <c r="G29" s="2">
        <v>0.13</v>
      </c>
      <c r="H29" s="2">
        <v>0.03</v>
      </c>
      <c r="I29" s="2">
        <v>1279</v>
      </c>
      <c r="J29" s="2" t="s">
        <v>14</v>
      </c>
      <c r="K29" t="s">
        <v>12</v>
      </c>
      <c r="L29" s="1">
        <f>Kombiniert[[#This Row],[Date]]-13</f>
        <v>43258</v>
      </c>
      <c r="M29" s="8">
        <f>AVERAGEIFS(Kombiniert[CDU/CSU],Kombiniert[Date],"&gt;="&amp;Kombiniert[[#This Row],[Von]],Kombiniert[Date],"&lt;="&amp;Kombiniert[[#This Row],[Date]])</f>
        <v>0.31900000000000006</v>
      </c>
      <c r="N29" s="3">
        <f>AVERAGEIFS(Kombiniert[SPD],Kombiniert[Date],"&gt;="&amp;Kombiniert[[#This Row],[Von]],Kombiniert[Date],"&lt;="&amp;Kombiniert[[#This Row],[Date]])</f>
        <v>0.184</v>
      </c>
      <c r="O29" s="8">
        <f>AVERAGEIFS(Kombiniert[GRÜNE],Kombiniert[Date],"&gt;="&amp;Kombiniert[[#This Row],[Von]],Kombiniert[Date],"&lt;="&amp;Kombiniert[[#This Row],[Date]])</f>
        <v>0.12000000000000002</v>
      </c>
      <c r="P29" s="8">
        <f>AVERAGEIFS(Kombiniert[FDP],Kombiniert[Date],"&gt;="&amp;Kombiniert[[#This Row],[Von]],Kombiniert[Date],"&lt;="&amp;Kombiniert[[#This Row],[Date]])</f>
        <v>8.5499999999999979E-2</v>
      </c>
      <c r="Q29" s="8">
        <f>AVERAGEIFS(Kombiniert[LINKE],Kombiniert[Date],"&gt;="&amp;Kombiniert[[#This Row],[Von]],Kombiniert[Date],"&lt;="&amp;Kombiniert[[#This Row],[Date]])</f>
        <v>0.10249999999999999</v>
      </c>
      <c r="R29" s="8">
        <f>AVERAGEIFS(Kombiniert[AfD],Kombiniert[Date],"&gt;="&amp;Kombiniert[[#This Row],[Von]],Kombiniert[Date],"&lt;="&amp;Kombiniert[[#This Row],[Date]])</f>
        <v>0.14299999999999999</v>
      </c>
      <c r="S29" s="8">
        <f>AVERAGEIFS(Kombiniert[Sonstige],Kombiniert[Date],"&gt;="&amp;Kombiniert[[#This Row],[Von]],Kombiniert[Date],"&lt;="&amp;Kombiniert[[#This Row],[Date]])</f>
        <v>4.5999999999999999E-2</v>
      </c>
      <c r="T29" s="4">
        <f>SUMIFS(Kombiniert[Befragte],Kombiniert[Date],"&gt;="&amp;Kombiniert[[#This Row],[Von]],Kombiniert[Date],"&lt;="&amp;Kombiniert[[#This Row],[Date]])</f>
        <v>17433</v>
      </c>
      <c r="U29" s="2">
        <f>1/SUMIFS(Kombiniert[[#This Row],[CDU/CSU (14d)]:[AfD (14d)]],Kombiniert[[#This Row],[CDU/CSU (14d)]:[AfD (14d)]],"&gt;="&amp;0.05)</f>
        <v>1.0482180293501047</v>
      </c>
      <c r="V29" s="2">
        <f>1/(SUMIFS(Kombiniert[[#This Row],[CDU/CSU (14d)]:[AfD (14d)]],Kombiniert[[#This Row],[CDU/CSU (14d)]:[AfD (14d)]],"&gt;="&amp;0.05)-Kombiniert[[#This Row],[FDP (14d)]])</f>
        <v>1.151410477835348</v>
      </c>
    </row>
    <row r="30" spans="1:22" x14ac:dyDescent="0.35">
      <c r="A30" s="1">
        <v>43237</v>
      </c>
      <c r="B30" s="2">
        <v>0.34</v>
      </c>
      <c r="C30" s="2">
        <v>0.2</v>
      </c>
      <c r="D30" s="2">
        <v>0.11</v>
      </c>
      <c r="E30" s="2">
        <v>0.09</v>
      </c>
      <c r="F30" s="2">
        <v>0.1</v>
      </c>
      <c r="G30" s="2">
        <v>0.115</v>
      </c>
      <c r="H30" s="2">
        <v>4.4999999999999998E-2</v>
      </c>
      <c r="I30" s="2">
        <v>1253</v>
      </c>
      <c r="J30" s="2" t="s">
        <v>38</v>
      </c>
      <c r="K30" t="s">
        <v>12</v>
      </c>
      <c r="L30" s="1">
        <f>Kombiniert[[#This Row],[Date]]-13</f>
        <v>43224</v>
      </c>
      <c r="M30" s="8">
        <f>AVERAGEIFS(Kombiniert[CDU/CSU],Kombiniert[Date],"&gt;="&amp;Kombiniert[[#This Row],[Von]],Kombiniert[Date],"&lt;="&amp;Kombiniert[[#This Row],[Date]])</f>
        <v>0.33300000000000007</v>
      </c>
      <c r="N30" s="3">
        <f>AVERAGEIFS(Kombiniert[SPD],Kombiniert[Date],"&gt;="&amp;Kombiniert[[#This Row],[Von]],Kombiniert[Date],"&lt;="&amp;Kombiniert[[#This Row],[Date]])</f>
        <v>0.17399999999999999</v>
      </c>
      <c r="O30" s="8">
        <f>AVERAGEIFS(Kombiniert[GRÜNE],Kombiniert[Date],"&gt;="&amp;Kombiniert[[#This Row],[Von]],Kombiniert[Date],"&lt;="&amp;Kombiniert[[#This Row],[Date]])</f>
        <v>0.12</v>
      </c>
      <c r="P30" s="8">
        <f>AVERAGEIFS(Kombiniert[FDP],Kombiniert[Date],"&gt;="&amp;Kombiniert[[#This Row],[Von]],Kombiniert[Date],"&lt;="&amp;Kombiniert[[#This Row],[Date]])</f>
        <v>8.4499999999999992E-2</v>
      </c>
      <c r="Q30" s="8">
        <f>AVERAGEIFS(Kombiniert[LINKE],Kombiniert[Date],"&gt;="&amp;Kombiniert[[#This Row],[Von]],Kombiniert[Date],"&lt;="&amp;Kombiniert[[#This Row],[Date]])</f>
        <v>0.10049999999999999</v>
      </c>
      <c r="R30" s="8">
        <f>AVERAGEIFS(Kombiniert[AfD],Kombiniert[Date],"&gt;="&amp;Kombiniert[[#This Row],[Von]],Kombiniert[Date],"&lt;="&amp;Kombiniert[[#This Row],[Date]])</f>
        <v>0.13950000000000001</v>
      </c>
      <c r="S30" s="8">
        <f>AVERAGEIFS(Kombiniert[Sonstige],Kombiniert[Date],"&gt;="&amp;Kombiniert[[#This Row],[Von]],Kombiniert[Date],"&lt;="&amp;Kombiniert[[#This Row],[Date]])</f>
        <v>4.8499999999999995E-2</v>
      </c>
      <c r="T30" s="4">
        <f>SUMIFS(Kombiniert[Befragte],Kombiniert[Date],"&gt;="&amp;Kombiniert[[#This Row],[Von]],Kombiniert[Date],"&lt;="&amp;Kombiniert[[#This Row],[Date]])</f>
        <v>15938</v>
      </c>
      <c r="U30" s="2">
        <f>1/SUMIFS(Kombiniert[[#This Row],[CDU/CSU (14d)]:[AfD (14d)]],Kombiniert[[#This Row],[CDU/CSU (14d)]:[AfD (14d)]],"&gt;="&amp;0.05)</f>
        <v>1.0509721492380448</v>
      </c>
      <c r="V30" s="2">
        <f>1/(SUMIFS(Kombiniert[[#This Row],[CDU/CSU (14d)]:[AfD (14d)]],Kombiniert[[#This Row],[CDU/CSU (14d)]:[AfD (14d)]],"&gt;="&amp;0.05)-Kombiniert[[#This Row],[FDP (14d)]])</f>
        <v>1.1534025374855821</v>
      </c>
    </row>
    <row r="31" spans="1:22" x14ac:dyDescent="0.35">
      <c r="A31" s="1">
        <v>43215</v>
      </c>
      <c r="B31" s="2">
        <v>0.34</v>
      </c>
      <c r="C31" s="2">
        <v>0.20499999999999999</v>
      </c>
      <c r="D31" s="2">
        <v>0.11</v>
      </c>
      <c r="E31" s="2">
        <v>0.1</v>
      </c>
      <c r="F31" s="2">
        <v>0.09</v>
      </c>
      <c r="G31" s="2">
        <v>0.12</v>
      </c>
      <c r="H31" s="2">
        <v>3.5000000000000003E-2</v>
      </c>
      <c r="I31" s="2">
        <v>1279</v>
      </c>
      <c r="J31" s="2" t="s">
        <v>39</v>
      </c>
      <c r="K31" t="s">
        <v>12</v>
      </c>
      <c r="L31" s="1">
        <f>Kombiniert[[#This Row],[Date]]-13</f>
        <v>43202</v>
      </c>
      <c r="M31" s="8">
        <f>AVERAGEIFS(Kombiniert[CDU/CSU],Kombiniert[Date],"&gt;="&amp;Kombiniert[[#This Row],[Von]],Kombiniert[Date],"&lt;="&amp;Kombiniert[[#This Row],[Date]])</f>
        <v>0.32799999999999996</v>
      </c>
      <c r="N31" s="3">
        <f>AVERAGEIFS(Kombiniert[SPD],Kombiniert[Date],"&gt;="&amp;Kombiniert[[#This Row],[Von]],Kombiniert[Date],"&lt;="&amp;Kombiniert[[#This Row],[Date]])</f>
        <v>0.18399999999999997</v>
      </c>
      <c r="O31" s="8">
        <f>AVERAGEIFS(Kombiniert[GRÜNE],Kombiniert[Date],"&gt;="&amp;Kombiniert[[#This Row],[Von]],Kombiniert[Date],"&lt;="&amp;Kombiniert[[#This Row],[Date]])</f>
        <v>0.12050000000000001</v>
      </c>
      <c r="P31" s="8">
        <f>AVERAGEIFS(Kombiniert[FDP],Kombiniert[Date],"&gt;="&amp;Kombiniert[[#This Row],[Von]],Kombiniert[Date],"&lt;="&amp;Kombiniert[[#This Row],[Date]])</f>
        <v>9.1499999999999984E-2</v>
      </c>
      <c r="Q31" s="8">
        <f>AVERAGEIFS(Kombiniert[LINKE],Kombiniert[Date],"&gt;="&amp;Kombiniert[[#This Row],[Von]],Kombiniert[Date],"&lt;="&amp;Kombiniert[[#This Row],[Date]])</f>
        <v>0.10149999999999999</v>
      </c>
      <c r="R31" s="8">
        <f>AVERAGEIFS(Kombiniert[AfD],Kombiniert[Date],"&gt;="&amp;Kombiniert[[#This Row],[Von]],Kombiniert[Date],"&lt;="&amp;Kombiniert[[#This Row],[Date]])</f>
        <v>0.13649999999999998</v>
      </c>
      <c r="S31" s="8">
        <f>AVERAGEIFS(Kombiniert[Sonstige],Kombiniert[Date],"&gt;="&amp;Kombiniert[[#This Row],[Von]],Kombiniert[Date],"&lt;="&amp;Kombiniert[[#This Row],[Date]])</f>
        <v>3.8000000000000006E-2</v>
      </c>
      <c r="T31" s="4">
        <f>SUMIFS(Kombiniert[Befragte],Kombiniert[Date],"&gt;="&amp;Kombiniert[[#This Row],[Von]],Kombiniert[Date],"&lt;="&amp;Kombiniert[[#This Row],[Date]])</f>
        <v>18427</v>
      </c>
      <c r="U31" s="2">
        <f>1/SUMIFS(Kombiniert[[#This Row],[CDU/CSU (14d)]:[AfD (14d)]],Kombiniert[[#This Row],[CDU/CSU (14d)]:[AfD (14d)]],"&gt;="&amp;0.05)</f>
        <v>1.0395010395010396</v>
      </c>
      <c r="V31" s="2">
        <f>1/(SUMIFS(Kombiniert[[#This Row],[CDU/CSU (14d)]:[AfD (14d)]],Kombiniert[[#This Row],[CDU/CSU (14d)]:[AfD (14d)]],"&gt;="&amp;0.05)-Kombiniert[[#This Row],[FDP (14d)]])</f>
        <v>1.1487650775416429</v>
      </c>
    </row>
    <row r="32" spans="1:22" x14ac:dyDescent="0.35">
      <c r="A32" s="1">
        <v>43180</v>
      </c>
      <c r="B32" s="2">
        <v>0.34</v>
      </c>
      <c r="C32" s="2">
        <v>0.19</v>
      </c>
      <c r="D32" s="2">
        <v>0.11</v>
      </c>
      <c r="E32" s="2">
        <v>0.1</v>
      </c>
      <c r="F32" s="2">
        <v>0.1</v>
      </c>
      <c r="G32" s="2">
        <v>0.125</v>
      </c>
      <c r="H32" s="2">
        <v>3.5000000000000003E-2</v>
      </c>
      <c r="I32" s="2">
        <v>1256</v>
      </c>
      <c r="J32" s="2" t="s">
        <v>40</v>
      </c>
      <c r="K32" t="s">
        <v>12</v>
      </c>
      <c r="L32" s="1">
        <f>Kombiniert[[#This Row],[Date]]-13</f>
        <v>43167</v>
      </c>
      <c r="M32" s="8">
        <f>AVERAGEIFS(Kombiniert[CDU/CSU],Kombiniert[Date],"&gt;="&amp;Kombiniert[[#This Row],[Von]],Kombiniert[Date],"&lt;="&amp;Kombiniert[[#This Row],[Date]])</f>
        <v>0.32999999999999996</v>
      </c>
      <c r="N32" s="3">
        <f>AVERAGEIFS(Kombiniert[SPD],Kombiniert[Date],"&gt;="&amp;Kombiniert[[#This Row],[Von]],Kombiniert[Date],"&lt;="&amp;Kombiniert[[#This Row],[Date]])</f>
        <v>0.185</v>
      </c>
      <c r="O32" s="8">
        <f>AVERAGEIFS(Kombiniert[GRÜNE],Kombiniert[Date],"&gt;="&amp;Kombiniert[[#This Row],[Von]],Kombiniert[Date],"&lt;="&amp;Kombiniert[[#This Row],[Date]])</f>
        <v>0.11437499999999999</v>
      </c>
      <c r="P32" s="8">
        <f>AVERAGEIFS(Kombiniert[FDP],Kombiniert[Date],"&gt;="&amp;Kombiniert[[#This Row],[Von]],Kombiniert[Date],"&lt;="&amp;Kombiniert[[#This Row],[Date]])</f>
        <v>9.0624999999999997E-2</v>
      </c>
      <c r="Q32" s="8">
        <f>AVERAGEIFS(Kombiniert[LINKE],Kombiniert[Date],"&gt;="&amp;Kombiniert[[#This Row],[Von]],Kombiniert[Date],"&lt;="&amp;Kombiniert[[#This Row],[Date]])</f>
        <v>0.10625</v>
      </c>
      <c r="R32" s="8">
        <f>AVERAGEIFS(Kombiniert[AfD],Kombiniert[Date],"&gt;="&amp;Kombiniert[[#This Row],[Von]],Kombiniert[Date],"&lt;="&amp;Kombiniert[[#This Row],[Date]])</f>
        <v>0.13437499999999999</v>
      </c>
      <c r="S32" s="8">
        <f>AVERAGEIFS(Kombiniert[Sonstige],Kombiniert[Date],"&gt;="&amp;Kombiniert[[#This Row],[Von]],Kombiniert[Date],"&lt;="&amp;Kombiniert[[#This Row],[Date]])</f>
        <v>3.9375000000000007E-2</v>
      </c>
      <c r="T32" s="4">
        <f>SUMIFS(Kombiniert[Befragte],Kombiniert[Date],"&gt;="&amp;Kombiniert[[#This Row],[Von]],Kombiniert[Date],"&lt;="&amp;Kombiniert[[#This Row],[Date]])</f>
        <v>15406</v>
      </c>
      <c r="U32" s="2">
        <f>1/SUMIFS(Kombiniert[[#This Row],[CDU/CSU (14d)]:[AfD (14d)]],Kombiniert[[#This Row],[CDU/CSU (14d)]:[AfD (14d)]],"&gt;="&amp;0.05)</f>
        <v>1.040988939492518</v>
      </c>
      <c r="V32" s="2">
        <f>1/(SUMIFS(Kombiniert[[#This Row],[CDU/CSU (14d)]:[AfD (14d)]],Kombiniert[[#This Row],[CDU/CSU (14d)]:[AfD (14d)]],"&gt;="&amp;0.05)-Kombiniert[[#This Row],[FDP (14d)]])</f>
        <v>1.149425287356322</v>
      </c>
    </row>
    <row r="33" spans="1:22" x14ac:dyDescent="0.35">
      <c r="A33" s="1">
        <v>43154</v>
      </c>
      <c r="B33" s="2">
        <v>0.32</v>
      </c>
      <c r="C33" s="2">
        <v>0.17499999999999999</v>
      </c>
      <c r="D33" s="2">
        <v>0.12</v>
      </c>
      <c r="E33" s="2">
        <v>0.11</v>
      </c>
      <c r="F33" s="2">
        <v>9.5000000000000001E-2</v>
      </c>
      <c r="G33" s="2">
        <v>0.13</v>
      </c>
      <c r="H33" s="2">
        <v>0.05</v>
      </c>
      <c r="I33" s="2">
        <v>1271</v>
      </c>
      <c r="J33" s="2" t="s">
        <v>41</v>
      </c>
      <c r="K33" t="s">
        <v>12</v>
      </c>
      <c r="L33" s="1">
        <f>Kombiniert[[#This Row],[Date]]-13</f>
        <v>43141</v>
      </c>
      <c r="M33" s="8">
        <f>AVERAGEIFS(Kombiniert[CDU/CSU],Kombiniert[Date],"&gt;="&amp;Kombiniert[[#This Row],[Von]],Kombiniert[Date],"&lt;="&amp;Kombiniert[[#This Row],[Date]])</f>
        <v>0.32722222222222219</v>
      </c>
      <c r="N33" s="3">
        <f>AVERAGEIFS(Kombiniert[SPD],Kombiniert[Date],"&gt;="&amp;Kombiniert[[#This Row],[Von]],Kombiniert[Date],"&lt;="&amp;Kombiniert[[#This Row],[Date]])</f>
        <v>0.17166666666666666</v>
      </c>
      <c r="O33" s="8">
        <f>AVERAGEIFS(Kombiniert[GRÜNE],Kombiniert[Date],"&gt;="&amp;Kombiniert[[#This Row],[Von]],Kombiniert[Date],"&lt;="&amp;Kombiniert[[#This Row],[Date]])</f>
        <v>0.12222222222222223</v>
      </c>
      <c r="P33" s="8">
        <f>AVERAGEIFS(Kombiniert[FDP],Kombiniert[Date],"&gt;="&amp;Kombiniert[[#This Row],[Von]],Kombiniert[Date],"&lt;="&amp;Kombiniert[[#This Row],[Date]])</f>
        <v>9.2777777777777778E-2</v>
      </c>
      <c r="Q33" s="8">
        <f>AVERAGEIFS(Kombiniert[LINKE],Kombiniert[Date],"&gt;="&amp;Kombiniert[[#This Row],[Von]],Kombiniert[Date],"&lt;="&amp;Kombiniert[[#This Row],[Date]])</f>
        <v>0.10333333333333333</v>
      </c>
      <c r="R33" s="8">
        <f>AVERAGEIFS(Kombiniert[AfD],Kombiniert[Date],"&gt;="&amp;Kombiniert[[#This Row],[Von]],Kombiniert[Date],"&lt;="&amp;Kombiniert[[#This Row],[Date]])</f>
        <v>0.14000000000000001</v>
      </c>
      <c r="S33" s="8">
        <f>AVERAGEIFS(Kombiniert[Sonstige],Kombiniert[Date],"&gt;="&amp;Kombiniert[[#This Row],[Von]],Kombiniert[Date],"&lt;="&amp;Kombiniert[[#This Row],[Date]])</f>
        <v>4.2777777777777776E-2</v>
      </c>
      <c r="T33" s="4">
        <f>SUMIFS(Kombiniert[Befragte],Kombiniert[Date],"&gt;="&amp;Kombiniert[[#This Row],[Von]],Kombiniert[Date],"&lt;="&amp;Kombiniert[[#This Row],[Date]])</f>
        <v>14537</v>
      </c>
      <c r="U33" s="2">
        <f>1/SUMIFS(Kombiniert[[#This Row],[CDU/CSU (14d)]:[AfD (14d)]],Kombiniert[[#This Row],[CDU/CSU (14d)]:[AfD (14d)]],"&gt;="&amp;0.05)</f>
        <v>1.0446894950667442</v>
      </c>
      <c r="V33" s="2">
        <f>1/(SUMIFS(Kombiniert[[#This Row],[CDU/CSU (14d)]:[AfD (14d)]],Kombiniert[[#This Row],[CDU/CSU (14d)]:[AfD (14d)]],"&gt;="&amp;0.05)-Kombiniert[[#This Row],[FDP (14d)]])</f>
        <v>1.1568123393316196</v>
      </c>
    </row>
    <row r="34" spans="1:22" x14ac:dyDescent="0.35">
      <c r="A34" s="1">
        <v>43125</v>
      </c>
      <c r="B34" s="2">
        <v>0.34</v>
      </c>
      <c r="C34" s="2">
        <v>0.21</v>
      </c>
      <c r="D34" s="2">
        <v>0.105</v>
      </c>
      <c r="E34" s="2">
        <v>0.1</v>
      </c>
      <c r="F34" s="2">
        <v>8.5000000000000006E-2</v>
      </c>
      <c r="G34" s="2">
        <v>0.12</v>
      </c>
      <c r="H34" s="2">
        <v>0.04</v>
      </c>
      <c r="I34" s="2">
        <v>1221</v>
      </c>
      <c r="J34" s="2" t="s">
        <v>42</v>
      </c>
      <c r="K34" t="s">
        <v>12</v>
      </c>
      <c r="L34" s="1">
        <f>Kombiniert[[#This Row],[Date]]-13</f>
        <v>43112</v>
      </c>
      <c r="M34" s="8">
        <f>AVERAGEIFS(Kombiniert[CDU/CSU],Kombiniert[Date],"&gt;="&amp;Kombiniert[[#This Row],[Von]],Kombiniert[Date],"&lt;="&amp;Kombiniert[[#This Row],[Date]])</f>
        <v>0.33250000000000002</v>
      </c>
      <c r="N34" s="3">
        <f>AVERAGEIFS(Kombiniert[SPD],Kombiniert[Date],"&gt;="&amp;Kombiniert[[#This Row],[Von]],Kombiniert[Date],"&lt;="&amp;Kombiniert[[#This Row],[Date]])</f>
        <v>0.1920833333333333</v>
      </c>
      <c r="O34" s="8">
        <f>AVERAGEIFS(Kombiniert[GRÜNE],Kombiniert[Date],"&gt;="&amp;Kombiniert[[#This Row],[Von]],Kombiniert[Date],"&lt;="&amp;Kombiniert[[#This Row],[Date]])</f>
        <v>0.11041666666666668</v>
      </c>
      <c r="P34" s="8">
        <f>AVERAGEIFS(Kombiniert[FDP],Kombiniert[Date],"&gt;="&amp;Kombiniert[[#This Row],[Von]],Kombiniert[Date],"&lt;="&amp;Kombiniert[[#This Row],[Date]])</f>
        <v>8.7083333333333332E-2</v>
      </c>
      <c r="Q34" s="8">
        <f>AVERAGEIFS(Kombiniert[LINKE],Kombiniert[Date],"&gt;="&amp;Kombiniert[[#This Row],[Von]],Kombiniert[Date],"&lt;="&amp;Kombiniert[[#This Row],[Date]])</f>
        <v>0.10083333333333333</v>
      </c>
      <c r="R34" s="8">
        <f>AVERAGEIFS(Kombiniert[AfD],Kombiniert[Date],"&gt;="&amp;Kombiniert[[#This Row],[Von]],Kombiniert[Date],"&lt;="&amp;Kombiniert[[#This Row],[Date]])</f>
        <v>0.12666666666666671</v>
      </c>
      <c r="S34" s="8">
        <f>AVERAGEIFS(Kombiniert[Sonstige],Kombiniert[Date],"&gt;="&amp;Kombiniert[[#This Row],[Von]],Kombiniert[Date],"&lt;="&amp;Kombiniert[[#This Row],[Date]])</f>
        <v>5.0416666666666672E-2</v>
      </c>
      <c r="T34" s="4">
        <f>SUMIFS(Kombiniert[Befragte],Kombiniert[Date],"&gt;="&amp;Kombiniert[[#This Row],[Von]],Kombiniert[Date],"&lt;="&amp;Kombiniert[[#This Row],[Date]])</f>
        <v>19437</v>
      </c>
      <c r="U34" s="2">
        <f>1/SUMIFS(Kombiniert[[#This Row],[CDU/CSU (14d)]:[AfD (14d)]],Kombiniert[[#This Row],[CDU/CSU (14d)]:[AfD (14d)]],"&gt;="&amp;0.05)</f>
        <v>1.0530934620447565</v>
      </c>
      <c r="V34" s="2">
        <f>1/(SUMIFS(Kombiniert[[#This Row],[CDU/CSU (14d)]:[AfD (14d)]],Kombiniert[[#This Row],[CDU/CSU (14d)]:[AfD (14d)]],"&gt;="&amp;0.05)-Kombiniert[[#This Row],[FDP (14d)]])</f>
        <v>1.1594202898550725</v>
      </c>
    </row>
    <row r="35" spans="1:22" x14ac:dyDescent="0.35">
      <c r="A35" s="1">
        <v>43090</v>
      </c>
      <c r="B35" s="2">
        <v>0.34</v>
      </c>
      <c r="C35" s="2">
        <v>0.21</v>
      </c>
      <c r="D35" s="2">
        <v>0.115</v>
      </c>
      <c r="E35" s="2">
        <v>0.1</v>
      </c>
      <c r="F35" s="2">
        <v>0.09</v>
      </c>
      <c r="G35" s="2">
        <v>0.11</v>
      </c>
      <c r="H35" s="2">
        <v>3.5000000000000003E-2</v>
      </c>
      <c r="I35" s="2">
        <v>1443</v>
      </c>
      <c r="J35" s="2" t="s">
        <v>43</v>
      </c>
      <c r="K35" t="s">
        <v>12</v>
      </c>
      <c r="L35" s="1">
        <f>Kombiniert[[#This Row],[Date]]-13</f>
        <v>43077</v>
      </c>
      <c r="M35" s="8">
        <f>AVERAGEIFS(Kombiniert[CDU/CSU],Kombiniert[Date],"&gt;="&amp;Kombiniert[[#This Row],[Von]],Kombiniert[Date],"&lt;="&amp;Kombiniert[[#This Row],[Date]])</f>
        <v>0.32599999999999996</v>
      </c>
      <c r="N35" s="3">
        <f>AVERAGEIFS(Kombiniert[SPD],Kombiniert[Date],"&gt;="&amp;Kombiniert[[#This Row],[Von]],Kombiniert[Date],"&lt;="&amp;Kombiniert[[#This Row],[Date]])</f>
        <v>0.21000000000000002</v>
      </c>
      <c r="O35" s="8">
        <f>AVERAGEIFS(Kombiniert[GRÜNE],Kombiniert[Date],"&gt;="&amp;Kombiniert[[#This Row],[Von]],Kombiniert[Date],"&lt;="&amp;Kombiniert[[#This Row],[Date]])</f>
        <v>0.11399999999999999</v>
      </c>
      <c r="P35" s="8">
        <f>AVERAGEIFS(Kombiniert[FDP],Kombiniert[Date],"&gt;="&amp;Kombiniert[[#This Row],[Von]],Kombiniert[Date],"&lt;="&amp;Kombiniert[[#This Row],[Date]])</f>
        <v>8.5999999999999993E-2</v>
      </c>
      <c r="Q35" s="8">
        <f>AVERAGEIFS(Kombiniert[LINKE],Kombiniert[Date],"&gt;="&amp;Kombiniert[[#This Row],[Von]],Kombiniert[Date],"&lt;="&amp;Kombiniert[[#This Row],[Date]])</f>
        <v>9.5499999999999988E-2</v>
      </c>
      <c r="R35" s="8">
        <f>AVERAGEIFS(Kombiniert[AfD],Kombiniert[Date],"&gt;="&amp;Kombiniert[[#This Row],[Von]],Kombiniert[Date],"&lt;="&amp;Kombiniert[[#This Row],[Date]])</f>
        <v>0.12249999999999998</v>
      </c>
      <c r="S35" s="8">
        <f>AVERAGEIFS(Kombiniert[Sonstige],Kombiniert[Date],"&gt;="&amp;Kombiniert[[#This Row],[Von]],Kombiniert[Date],"&lt;="&amp;Kombiniert[[#This Row],[Date]])</f>
        <v>4.5999999999999999E-2</v>
      </c>
      <c r="T35" s="4">
        <f>SUMIFS(Kombiniert[Befragte],Kombiniert[Date],"&gt;="&amp;Kombiniert[[#This Row],[Von]],Kombiniert[Date],"&lt;="&amp;Kombiniert[[#This Row],[Date]])</f>
        <v>18181</v>
      </c>
      <c r="U35" s="2">
        <f>1/SUMIFS(Kombiniert[[#This Row],[CDU/CSU (14d)]:[AfD (14d)]],Kombiniert[[#This Row],[CDU/CSU (14d)]:[AfD (14d)]],"&gt;="&amp;0.05)</f>
        <v>1.0482180293501049</v>
      </c>
      <c r="V35" s="2">
        <f>1/(SUMIFS(Kombiniert[[#This Row],[CDU/CSU (14d)]:[AfD (14d)]],Kombiniert[[#This Row],[CDU/CSU (14d)]:[AfD (14d)]],"&gt;="&amp;0.05)-Kombiniert[[#This Row],[FDP (14d)]])</f>
        <v>1.1520737327188941</v>
      </c>
    </row>
    <row r="36" spans="1:22" x14ac:dyDescent="0.35">
      <c r="A36" s="1">
        <v>43069</v>
      </c>
      <c r="B36" s="2">
        <v>0.33</v>
      </c>
      <c r="C36" s="2">
        <v>0.215</v>
      </c>
      <c r="D36" s="2">
        <v>0.11</v>
      </c>
      <c r="E36" s="2">
        <v>0.1</v>
      </c>
      <c r="F36" s="2">
        <v>0.09</v>
      </c>
      <c r="G36" s="2">
        <v>0.11</v>
      </c>
      <c r="H36" s="2">
        <v>4.4999999999999998E-2</v>
      </c>
      <c r="I36" s="2">
        <v>1299</v>
      </c>
      <c r="J36" s="2" t="s">
        <v>44</v>
      </c>
      <c r="K36" t="s">
        <v>12</v>
      </c>
      <c r="L36" s="1">
        <f>Kombiniert[[#This Row],[Date]]-13</f>
        <v>43056</v>
      </c>
      <c r="M36" s="8">
        <f>AVERAGEIFS(Kombiniert[CDU/CSU],Kombiniert[Date],"&gt;="&amp;Kombiniert[[#This Row],[Von]],Kombiniert[Date],"&lt;="&amp;Kombiniert[[#This Row],[Date]])</f>
        <v>0.31923076923076921</v>
      </c>
      <c r="N36" s="3">
        <f>AVERAGEIFS(Kombiniert[SPD],Kombiniert[Date],"&gt;="&amp;Kombiniert[[#This Row],[Von]],Kombiniert[Date],"&lt;="&amp;Kombiniert[[#This Row],[Date]])</f>
        <v>0.21038461538461536</v>
      </c>
      <c r="O36" s="8">
        <f>AVERAGEIFS(Kombiniert[GRÜNE],Kombiniert[Date],"&gt;="&amp;Kombiniert[[#This Row],[Von]],Kombiniert[Date],"&lt;="&amp;Kombiniert[[#This Row],[Date]])</f>
        <v>0.10730769230769233</v>
      </c>
      <c r="P36" s="8">
        <f>AVERAGEIFS(Kombiniert[FDP],Kombiniert[Date],"&gt;="&amp;Kombiniert[[#This Row],[Von]],Kombiniert[Date],"&lt;="&amp;Kombiniert[[#This Row],[Date]])</f>
        <v>0.10230769230769231</v>
      </c>
      <c r="Q36" s="8">
        <f>AVERAGEIFS(Kombiniert[LINKE],Kombiniert[Date],"&gt;="&amp;Kombiniert[[#This Row],[Von]],Kombiniert[Date],"&lt;="&amp;Kombiniert[[#This Row],[Date]])</f>
        <v>9.6538461538461531E-2</v>
      </c>
      <c r="R36" s="8">
        <f>AVERAGEIFS(Kombiniert[AfD],Kombiniert[Date],"&gt;="&amp;Kombiniert[[#This Row],[Von]],Kombiniert[Date],"&lt;="&amp;Kombiniert[[#This Row],[Date]])</f>
        <v>0.12153846153846154</v>
      </c>
      <c r="S36" s="8">
        <f>AVERAGEIFS(Kombiniert[Sonstige],Kombiniert[Date],"&gt;="&amp;Kombiniert[[#This Row],[Von]],Kombiniert[Date],"&lt;="&amp;Kombiniert[[#This Row],[Date]])</f>
        <v>4.2692307692307696E-2</v>
      </c>
      <c r="T36" s="4">
        <f>SUMIFS(Kombiniert[Befragte],Kombiniert[Date],"&gt;="&amp;Kombiniert[[#This Row],[Von]],Kombiniert[Date],"&lt;="&amp;Kombiniert[[#This Row],[Date]])</f>
        <v>21185</v>
      </c>
      <c r="U36" s="2">
        <f>1/SUMIFS(Kombiniert[[#This Row],[CDU/CSU (14d)]:[AfD (14d)]],Kombiniert[[#This Row],[CDU/CSU (14d)]:[AfD (14d)]],"&gt;="&amp;0.05)</f>
        <v>1.0445962233828845</v>
      </c>
      <c r="V36" s="2">
        <f>1/(SUMIFS(Kombiniert[[#This Row],[CDU/CSU (14d)]:[AfD (14d)]],Kombiniert[[#This Row],[CDU/CSU (14d)]:[AfD (14d)]],"&gt;="&amp;0.05)-Kombiniert[[#This Row],[FDP (14d)]])</f>
        <v>1.1695906432748537</v>
      </c>
    </row>
    <row r="37" spans="1:22" x14ac:dyDescent="0.35">
      <c r="A37" s="1">
        <v>43033</v>
      </c>
      <c r="B37" s="2">
        <v>0.33</v>
      </c>
      <c r="C37" s="2">
        <v>0.20499999999999999</v>
      </c>
      <c r="D37" s="2">
        <v>9.5000000000000001E-2</v>
      </c>
      <c r="E37" s="2">
        <v>0.12</v>
      </c>
      <c r="F37" s="2">
        <v>0.09</v>
      </c>
      <c r="G37" s="2">
        <v>0.12</v>
      </c>
      <c r="H37" s="2">
        <v>0.04</v>
      </c>
      <c r="I37" s="2">
        <v>1454</v>
      </c>
      <c r="J37" s="2" t="s">
        <v>45</v>
      </c>
      <c r="K37" t="s">
        <v>12</v>
      </c>
      <c r="L37" s="1">
        <f>Kombiniert[[#This Row],[Date]]-13</f>
        <v>43020</v>
      </c>
      <c r="M37" s="8">
        <f>AVERAGEIFS(Kombiniert[CDU/CSU],Kombiniert[Date],"&gt;="&amp;Kombiniert[[#This Row],[Von]],Kombiniert[Date],"&lt;="&amp;Kombiniert[[#This Row],[Date]])</f>
        <v>0.31727272727272726</v>
      </c>
      <c r="N37" s="3">
        <f>AVERAGEIFS(Kombiniert[SPD],Kombiniert[Date],"&gt;="&amp;Kombiniert[[#This Row],[Von]],Kombiniert[Date],"&lt;="&amp;Kombiniert[[#This Row],[Date]])</f>
        <v>0.20909090909090908</v>
      </c>
      <c r="O37" s="8">
        <f>AVERAGEIFS(Kombiniert[GRÜNE],Kombiniert[Date],"&gt;="&amp;Kombiniert[[#This Row],[Von]],Kombiniert[Date],"&lt;="&amp;Kombiniert[[#This Row],[Date]])</f>
        <v>9.9999999999999992E-2</v>
      </c>
      <c r="P37" s="8">
        <f>AVERAGEIFS(Kombiniert[FDP],Kombiniert[Date],"&gt;="&amp;Kombiniert[[#This Row],[Von]],Kombiniert[Date],"&lt;="&amp;Kombiniert[[#This Row],[Date]])</f>
        <v>0.11090909090909093</v>
      </c>
      <c r="Q37" s="8">
        <f>AVERAGEIFS(Kombiniert[LINKE],Kombiniert[Date],"&gt;="&amp;Kombiniert[[#This Row],[Von]],Kombiniert[Date],"&lt;="&amp;Kombiniert[[#This Row],[Date]])</f>
        <v>9.5454545454545445E-2</v>
      </c>
      <c r="R37" s="8">
        <f>AVERAGEIFS(Kombiniert[AfD],Kombiniert[Date],"&gt;="&amp;Kombiniert[[#This Row],[Von]],Kombiniert[Date],"&lt;="&amp;Kombiniert[[#This Row],[Date]])</f>
        <v>0.12090909090909091</v>
      </c>
      <c r="S37" s="8">
        <f>AVERAGEIFS(Kombiniert[Sonstige],Kombiniert[Date],"&gt;="&amp;Kombiniert[[#This Row],[Von]],Kombiniert[Date],"&lt;="&amp;Kombiniert[[#This Row],[Date]])</f>
        <v>4.6363636363636357E-2</v>
      </c>
      <c r="T37" s="4">
        <f>SUMIFS(Kombiniert[Befragte],Kombiniert[Date],"&gt;="&amp;Kombiniert[[#This Row],[Von]],Kombiniert[Date],"&lt;="&amp;Kombiniert[[#This Row],[Date]])</f>
        <v>18452</v>
      </c>
      <c r="U37" s="2">
        <f>1/SUMIFS(Kombiniert[[#This Row],[CDU/CSU (14d)]:[AfD (14d)]],Kombiniert[[#This Row],[CDU/CSU (14d)]:[AfD (14d)]],"&gt;="&amp;0.05)</f>
        <v>1.0486177311725453</v>
      </c>
      <c r="V37" s="2">
        <f>1/(SUMIFS(Kombiniert[[#This Row],[CDU/CSU (14d)]:[AfD (14d)]],Kombiniert[[#This Row],[CDU/CSU (14d)]:[AfD (14d)]],"&gt;="&amp;0.05)-Kombiniert[[#This Row],[FDP (14d)]])</f>
        <v>1.1866235167206043</v>
      </c>
    </row>
    <row r="38" spans="1:22" x14ac:dyDescent="0.35">
      <c r="A38" s="1">
        <v>43000</v>
      </c>
      <c r="B38" s="2">
        <v>0.36</v>
      </c>
      <c r="C38" s="2">
        <v>0.22</v>
      </c>
      <c r="D38" s="2">
        <v>0.08</v>
      </c>
      <c r="E38" s="2">
        <v>0.105</v>
      </c>
      <c r="F38" s="2">
        <v>9.5000000000000001E-2</v>
      </c>
      <c r="G38" s="2">
        <v>0.1</v>
      </c>
      <c r="H38" s="2">
        <v>0.04</v>
      </c>
      <c r="I38" s="2">
        <v>1074</v>
      </c>
      <c r="J38" s="2" t="s">
        <v>46</v>
      </c>
      <c r="K38" t="s">
        <v>12</v>
      </c>
      <c r="L38" s="1">
        <f>Kombiniert[[#This Row],[Date]]-13</f>
        <v>42987</v>
      </c>
      <c r="M38" s="8">
        <f>AVERAGEIFS(Kombiniert[CDU/CSU],Kombiniert[Date],"&gt;="&amp;Kombiniert[[#This Row],[Von]],Kombiniert[Date],"&lt;="&amp;Kombiniert[[#This Row],[Date]])</f>
        <v>0.36071428571428577</v>
      </c>
      <c r="N38" s="3">
        <f>AVERAGEIFS(Kombiniert[SPD],Kombiniert[Date],"&gt;="&amp;Kombiniert[[#This Row],[Von]],Kombiniert[Date],"&lt;="&amp;Kombiniert[[#This Row],[Date]])</f>
        <v>0.22321428571428573</v>
      </c>
      <c r="O38" s="8">
        <f>AVERAGEIFS(Kombiniert[GRÜNE],Kombiniert[Date],"&gt;="&amp;Kombiniert[[#This Row],[Von]],Kombiniert[Date],"&lt;="&amp;Kombiniert[[#This Row],[Date]])</f>
        <v>7.6071428571428581E-2</v>
      </c>
      <c r="P38" s="8">
        <f>AVERAGEIFS(Kombiniert[FDP],Kombiniert[Date],"&gt;="&amp;Kombiniert[[#This Row],[Von]],Kombiniert[Date],"&lt;="&amp;Kombiniert[[#This Row],[Date]])</f>
        <v>9.178571428571429E-2</v>
      </c>
      <c r="Q38" s="8">
        <f>AVERAGEIFS(Kombiniert[LINKE],Kombiniert[Date],"&gt;="&amp;Kombiniert[[#This Row],[Von]],Kombiniert[Date],"&lt;="&amp;Kombiniert[[#This Row],[Date]])</f>
        <v>9.8928571428571435E-2</v>
      </c>
      <c r="R38" s="8">
        <f>AVERAGEIFS(Kombiniert[AfD],Kombiniert[Date],"&gt;="&amp;Kombiniert[[#This Row],[Von]],Kombiniert[Date],"&lt;="&amp;Kombiniert[[#This Row],[Date]])</f>
        <v>0.10500000000000001</v>
      </c>
      <c r="S38" s="8">
        <f>AVERAGEIFS(Kombiniert[Sonstige],Kombiniert[Date],"&gt;="&amp;Kombiniert[[#This Row],[Von]],Kombiniert[Date],"&lt;="&amp;Kombiniert[[#This Row],[Date]])</f>
        <v>4.4285714285714282E-2</v>
      </c>
      <c r="T38" s="4">
        <f>SUMIFS(Kombiniert[Befragte],Kombiniert[Date],"&gt;="&amp;Kombiniert[[#This Row],[Von]],Kombiniert[Date],"&lt;="&amp;Kombiniert[[#This Row],[Date]])</f>
        <v>25981</v>
      </c>
      <c r="U38" s="2">
        <f>1/SUMIFS(Kombiniert[[#This Row],[CDU/CSU (14d)]:[AfD (14d)]],Kombiniert[[#This Row],[CDU/CSU (14d)]:[AfD (14d)]],"&gt;="&amp;0.05)</f>
        <v>1.0463378176382661</v>
      </c>
      <c r="V38" s="2">
        <f>1/(SUMIFS(Kombiniert[[#This Row],[CDU/CSU (14d)]:[AfD (14d)]],Kombiniert[[#This Row],[CDU/CSU (14d)]:[AfD (14d)]],"&gt;="&amp;0.05)-Kombiniert[[#This Row],[FDP (14d)]])</f>
        <v>1.1575031004547334</v>
      </c>
    </row>
    <row r="39" spans="1:22" x14ac:dyDescent="0.35">
      <c r="A39" s="1">
        <v>42997</v>
      </c>
      <c r="B39" s="2">
        <v>0.36499999999999999</v>
      </c>
      <c r="C39" s="2">
        <v>0.22</v>
      </c>
      <c r="D39" s="2">
        <v>0.08</v>
      </c>
      <c r="E39" s="2">
        <v>0.11</v>
      </c>
      <c r="F39" s="2">
        <v>0.09</v>
      </c>
      <c r="G39" s="2">
        <v>0.1</v>
      </c>
      <c r="H39" s="2">
        <v>3.5000000000000003E-2</v>
      </c>
      <c r="I39" s="2">
        <v>1083</v>
      </c>
      <c r="J39" s="2" t="s">
        <v>47</v>
      </c>
      <c r="K39" t="s">
        <v>12</v>
      </c>
      <c r="L39" s="1">
        <f>Kombiniert[[#This Row],[Date]]-13</f>
        <v>42984</v>
      </c>
      <c r="M39" s="8">
        <f>AVERAGEIFS(Kombiniert[CDU/CSU],Kombiniert[Date],"&gt;="&amp;Kombiniert[[#This Row],[Von]],Kombiniert[Date],"&lt;="&amp;Kombiniert[[#This Row],[Date]])</f>
        <v>0.36607142857142866</v>
      </c>
      <c r="N39" s="3">
        <f>AVERAGEIFS(Kombiniert[SPD],Kombiniert[Date],"&gt;="&amp;Kombiniert[[#This Row],[Von]],Kombiniert[Date],"&lt;="&amp;Kombiniert[[#This Row],[Date]])</f>
        <v>0.22678571428571428</v>
      </c>
      <c r="O39" s="8">
        <f>AVERAGEIFS(Kombiniert[GRÜNE],Kombiniert[Date],"&gt;="&amp;Kombiniert[[#This Row],[Von]],Kombiniert[Date],"&lt;="&amp;Kombiniert[[#This Row],[Date]])</f>
        <v>7.6428571428571415E-2</v>
      </c>
      <c r="P39" s="8">
        <f>AVERAGEIFS(Kombiniert[FDP],Kombiniert[Date],"&gt;="&amp;Kombiniert[[#This Row],[Von]],Kombiniert[Date],"&lt;="&amp;Kombiniert[[#This Row],[Date]])</f>
        <v>9.0357142857142872E-2</v>
      </c>
      <c r="Q39" s="8">
        <f>AVERAGEIFS(Kombiniert[LINKE],Kombiniert[Date],"&gt;="&amp;Kombiniert[[#This Row],[Von]],Kombiniert[Date],"&lt;="&amp;Kombiniert[[#This Row],[Date]])</f>
        <v>9.6071428571428572E-2</v>
      </c>
      <c r="R39" s="8">
        <f>AVERAGEIFS(Kombiniert[AfD],Kombiniert[Date],"&gt;="&amp;Kombiniert[[#This Row],[Von]],Kombiniert[Date],"&lt;="&amp;Kombiniert[[#This Row],[Date]])</f>
        <v>0.1</v>
      </c>
      <c r="S39" s="8">
        <f>AVERAGEIFS(Kombiniert[Sonstige],Kombiniert[Date],"&gt;="&amp;Kombiniert[[#This Row],[Von]],Kombiniert[Date],"&lt;="&amp;Kombiniert[[#This Row],[Date]])</f>
        <v>4.4285714285714275E-2</v>
      </c>
      <c r="T39" s="4">
        <f>SUMIFS(Kombiniert[Befragte],Kombiniert[Date],"&gt;="&amp;Kombiniert[[#This Row],[Von]],Kombiniert[Date],"&lt;="&amp;Kombiniert[[#This Row],[Date]])</f>
        <v>25712</v>
      </c>
      <c r="U39" s="2">
        <f>1/SUMIFS(Kombiniert[[#This Row],[CDU/CSU (14d)]:[AfD (14d)]],Kombiniert[[#This Row],[CDU/CSU (14d)]:[AfD (14d)]],"&gt;="&amp;0.05)</f>
        <v>1.0463378176382658</v>
      </c>
      <c r="V39" s="2">
        <f>1/(SUMIFS(Kombiniert[[#This Row],[CDU/CSU (14d)]:[AfD (14d)]],Kombiniert[[#This Row],[CDU/CSU (14d)]:[AfD (14d)]],"&gt;="&amp;0.05)-Kombiniert[[#This Row],[FDP (14d)]])</f>
        <v>1.1555922410235244</v>
      </c>
    </row>
    <row r="40" spans="1:22" x14ac:dyDescent="0.35">
      <c r="A40" s="1">
        <v>42984</v>
      </c>
      <c r="B40" s="2">
        <v>0.38500000000000001</v>
      </c>
      <c r="C40" s="2">
        <v>0.24</v>
      </c>
      <c r="D40" s="2">
        <v>7.4999999999999997E-2</v>
      </c>
      <c r="E40" s="2">
        <v>0.1</v>
      </c>
      <c r="F40" s="2">
        <v>0.08</v>
      </c>
      <c r="G40" s="2">
        <v>0.08</v>
      </c>
      <c r="H40" s="2">
        <v>0.04</v>
      </c>
      <c r="I40" s="2">
        <v>1043</v>
      </c>
      <c r="J40" s="2" t="s">
        <v>48</v>
      </c>
      <c r="K40" t="s">
        <v>12</v>
      </c>
      <c r="L40" s="1">
        <f>Kombiniert[[#This Row],[Date]]-13</f>
        <v>42971</v>
      </c>
      <c r="M40" s="8">
        <f>AVERAGEIFS(Kombiniert[CDU/CSU],Kombiniert[Date],"&gt;="&amp;Kombiniert[[#This Row],[Von]],Kombiniert[Date],"&lt;="&amp;Kombiniert[[#This Row],[Date]])</f>
        <v>0.37166666666666665</v>
      </c>
      <c r="N40" s="3">
        <f>AVERAGEIFS(Kombiniert[SPD],Kombiniert[Date],"&gt;="&amp;Kombiniert[[#This Row],[Von]],Kombiniert[Date],"&lt;="&amp;Kombiniert[[#This Row],[Date]])</f>
        <v>0.23708333333333331</v>
      </c>
      <c r="O40" s="8">
        <f>AVERAGEIFS(Kombiniert[GRÜNE],Kombiniert[Date],"&gt;="&amp;Kombiniert[[#This Row],[Von]],Kombiniert[Date],"&lt;="&amp;Kombiniert[[#This Row],[Date]])</f>
        <v>7.2916666666666685E-2</v>
      </c>
      <c r="P40" s="8">
        <f>AVERAGEIFS(Kombiniert[FDP],Kombiniert[Date],"&gt;="&amp;Kombiniert[[#This Row],[Von]],Kombiniert[Date],"&lt;="&amp;Kombiniert[[#This Row],[Date]])</f>
        <v>8.3749999999999991E-2</v>
      </c>
      <c r="Q40" s="8">
        <f>AVERAGEIFS(Kombiniert[LINKE],Kombiniert[Date],"&gt;="&amp;Kombiniert[[#This Row],[Von]],Kombiniert[Date],"&lt;="&amp;Kombiniert[[#This Row],[Date]])</f>
        <v>9.166666666666666E-2</v>
      </c>
      <c r="R40" s="8">
        <f>AVERAGEIFS(Kombiniert[AfD],Kombiniert[Date],"&gt;="&amp;Kombiniert[[#This Row],[Von]],Kombiniert[Date],"&lt;="&amp;Kombiniert[[#This Row],[Date]])</f>
        <v>9.4583333333333339E-2</v>
      </c>
      <c r="S40" s="8">
        <f>AVERAGEIFS(Kombiniert[Sonstige],Kombiniert[Date],"&gt;="&amp;Kombiniert[[#This Row],[Von]],Kombiniert[Date],"&lt;="&amp;Kombiniert[[#This Row],[Date]])</f>
        <v>4.8333333333333332E-2</v>
      </c>
      <c r="T40" s="4">
        <f>SUMIFS(Kombiniert[Befragte],Kombiniert[Date],"&gt;="&amp;Kombiniert[[#This Row],[Von]],Kombiniert[Date],"&lt;="&amp;Kombiniert[[#This Row],[Date]])</f>
        <v>21137</v>
      </c>
      <c r="U40" s="2">
        <f>1/SUMIFS(Kombiniert[[#This Row],[CDU/CSU (14d)]:[AfD (14d)]],Kombiniert[[#This Row],[CDU/CSU (14d)]:[AfD (14d)]],"&gt;="&amp;0.05)</f>
        <v>1.0507880910683012</v>
      </c>
      <c r="V40" s="2">
        <f>1/(SUMIFS(Kombiniert[[#This Row],[CDU/CSU (14d)]:[AfD (14d)]],Kombiniert[[#This Row],[CDU/CSU (14d)]:[AfD (14d)]],"&gt;="&amp;0.05)-Kombiniert[[#This Row],[FDP (14d)]])</f>
        <v>1.1521843494959194</v>
      </c>
    </row>
    <row r="41" spans="1:22" x14ac:dyDescent="0.35">
      <c r="A41" s="1">
        <v>42969</v>
      </c>
      <c r="B41" s="2">
        <v>0.39500000000000002</v>
      </c>
      <c r="C41" s="2">
        <v>0.24</v>
      </c>
      <c r="D41" s="2">
        <v>7.4999999999999997E-2</v>
      </c>
      <c r="E41" s="2">
        <v>0.1</v>
      </c>
      <c r="F41" s="2">
        <v>0.08</v>
      </c>
      <c r="G41" s="2">
        <v>7.0000000000000007E-2</v>
      </c>
      <c r="H41" s="2">
        <v>0.04</v>
      </c>
      <c r="I41" s="2">
        <v>1421</v>
      </c>
      <c r="J41" s="2" t="s">
        <v>49</v>
      </c>
      <c r="K41" t="s">
        <v>12</v>
      </c>
      <c r="L41" s="1">
        <f>Kombiniert[[#This Row],[Date]]-13</f>
        <v>42956</v>
      </c>
      <c r="M41" s="8">
        <f>AVERAGEIFS(Kombiniert[CDU/CSU],Kombiniert[Date],"&gt;="&amp;Kombiniert[[#This Row],[Von]],Kombiniert[Date],"&lt;="&amp;Kombiniert[[#This Row],[Date]])</f>
        <v>0.38450000000000001</v>
      </c>
      <c r="N41" s="3">
        <f>AVERAGEIFS(Kombiniert[SPD],Kombiniert[Date],"&gt;="&amp;Kombiniert[[#This Row],[Von]],Kombiniert[Date],"&lt;="&amp;Kombiniert[[#This Row],[Date]])</f>
        <v>0.24000000000000005</v>
      </c>
      <c r="O41" s="8">
        <f>AVERAGEIFS(Kombiniert[GRÜNE],Kombiniert[Date],"&gt;="&amp;Kombiniert[[#This Row],[Von]],Kombiniert[Date],"&lt;="&amp;Kombiniert[[#This Row],[Date]])</f>
        <v>7.350000000000001E-2</v>
      </c>
      <c r="P41" s="8">
        <f>AVERAGEIFS(Kombiniert[FDP],Kombiniert[Date],"&gt;="&amp;Kombiniert[[#This Row],[Von]],Kombiniert[Date],"&lt;="&amp;Kombiniert[[#This Row],[Date]])</f>
        <v>8.4999999999999992E-2</v>
      </c>
      <c r="Q41" s="8">
        <f>AVERAGEIFS(Kombiniert[LINKE],Kombiniert[Date],"&gt;="&amp;Kombiniert[[#This Row],[Von]],Kombiniert[Date],"&lt;="&amp;Kombiniert[[#This Row],[Date]])</f>
        <v>8.8999999999999996E-2</v>
      </c>
      <c r="R41" s="8">
        <f>AVERAGEIFS(Kombiniert[AfD],Kombiniert[Date],"&gt;="&amp;Kombiniert[[#This Row],[Von]],Kombiniert[Date],"&lt;="&amp;Kombiniert[[#This Row],[Date]])</f>
        <v>8.3999999999999991E-2</v>
      </c>
      <c r="S41" s="8">
        <f>AVERAGEIFS(Kombiniert[Sonstige],Kombiniert[Date],"&gt;="&amp;Kombiniert[[#This Row],[Von]],Kombiniert[Date],"&lt;="&amp;Kombiniert[[#This Row],[Date]])</f>
        <v>4.3999999999999997E-2</v>
      </c>
      <c r="T41" s="4">
        <f>SUMIFS(Kombiniert[Befragte],Kombiniert[Date],"&gt;="&amp;Kombiniert[[#This Row],[Von]],Kombiniert[Date],"&lt;="&amp;Kombiniert[[#This Row],[Date]])</f>
        <v>18360</v>
      </c>
      <c r="U41" s="2">
        <f>1/SUMIFS(Kombiniert[[#This Row],[CDU/CSU (14d)]:[AfD (14d)]],Kombiniert[[#This Row],[CDU/CSU (14d)]:[AfD (14d)]],"&gt;="&amp;0.05)</f>
        <v>1.0460251046025104</v>
      </c>
      <c r="V41" s="2">
        <f>1/(SUMIFS(Kombiniert[[#This Row],[CDU/CSU (14d)]:[AfD (14d)]],Kombiniert[[#This Row],[CDU/CSU (14d)]:[AfD (14d)]],"&gt;="&amp;0.05)-Kombiniert[[#This Row],[FDP (14d)]])</f>
        <v>1.1481056257175659</v>
      </c>
    </row>
    <row r="42" spans="1:22" x14ac:dyDescent="0.35">
      <c r="A42" s="1">
        <v>42934</v>
      </c>
      <c r="B42" s="2">
        <v>0.39500000000000002</v>
      </c>
      <c r="C42" s="2">
        <v>0.25</v>
      </c>
      <c r="D42" s="2">
        <v>7.0000000000000007E-2</v>
      </c>
      <c r="E42" s="2">
        <v>0.09</v>
      </c>
      <c r="F42" s="2">
        <v>0.09</v>
      </c>
      <c r="G42" s="2">
        <v>7.0000000000000007E-2</v>
      </c>
      <c r="H42" s="2">
        <v>3.5000000000000003E-2</v>
      </c>
      <c r="I42" s="2">
        <v>1403</v>
      </c>
      <c r="J42" s="2" t="s">
        <v>37</v>
      </c>
      <c r="K42" t="s">
        <v>12</v>
      </c>
      <c r="L42" s="1">
        <f>Kombiniert[[#This Row],[Date]]-13</f>
        <v>42921</v>
      </c>
      <c r="M42" s="8">
        <f>AVERAGEIFS(Kombiniert[CDU/CSU],Kombiniert[Date],"&gt;="&amp;Kombiniert[[#This Row],[Von]],Kombiniert[Date],"&lt;="&amp;Kombiniert[[#This Row],[Date]])</f>
        <v>0.38055555555555554</v>
      </c>
      <c r="N42" s="3">
        <f>AVERAGEIFS(Kombiniert[SPD],Kombiniert[Date],"&gt;="&amp;Kombiniert[[#This Row],[Von]],Kombiniert[Date],"&lt;="&amp;Kombiniert[[#This Row],[Date]])</f>
        <v>0.24111111111111111</v>
      </c>
      <c r="O42" s="8">
        <f>AVERAGEIFS(Kombiniert[GRÜNE],Kombiniert[Date],"&gt;="&amp;Kombiniert[[#This Row],[Von]],Kombiniert[Date],"&lt;="&amp;Kombiniert[[#This Row],[Date]])</f>
        <v>7.5555555555555556E-2</v>
      </c>
      <c r="P42" s="8">
        <f>AVERAGEIFS(Kombiniert[FDP],Kombiniert[Date],"&gt;="&amp;Kombiniert[[#This Row],[Von]],Kombiniert[Date],"&lt;="&amp;Kombiniert[[#This Row],[Date]])</f>
        <v>8.3888888888888874E-2</v>
      </c>
      <c r="Q42" s="8">
        <f>AVERAGEIFS(Kombiniert[LINKE],Kombiniert[Date],"&gt;="&amp;Kombiniert[[#This Row],[Von]],Kombiniert[Date],"&lt;="&amp;Kombiniert[[#This Row],[Date]])</f>
        <v>9.1111111111111087E-2</v>
      </c>
      <c r="R42" s="8">
        <f>AVERAGEIFS(Kombiniert[AfD],Kombiniert[Date],"&gt;="&amp;Kombiniert[[#This Row],[Von]],Kombiniert[Date],"&lt;="&amp;Kombiniert[[#This Row],[Date]])</f>
        <v>8.1666666666666665E-2</v>
      </c>
      <c r="S42" s="8">
        <f>AVERAGEIFS(Kombiniert[Sonstige],Kombiniert[Date],"&gt;="&amp;Kombiniert[[#This Row],[Von]],Kombiniert[Date],"&lt;="&amp;Kombiniert[[#This Row],[Date]])</f>
        <v>4.611111111111111E-2</v>
      </c>
      <c r="T42" s="4">
        <f>SUMIFS(Kombiniert[Befragte],Kombiniert[Date],"&gt;="&amp;Kombiniert[[#This Row],[Von]],Kombiniert[Date],"&lt;="&amp;Kombiniert[[#This Row],[Date]])</f>
        <v>16618</v>
      </c>
      <c r="U42" s="2">
        <f>1/SUMIFS(Kombiniert[[#This Row],[CDU/CSU (14d)]:[AfD (14d)]],Kombiniert[[#This Row],[CDU/CSU (14d)]:[AfD (14d)]],"&gt;="&amp;0.05)</f>
        <v>1.0483401281304601</v>
      </c>
      <c r="V42" s="2">
        <f>1/(SUMIFS(Kombiniert[[#This Row],[CDU/CSU (14d)]:[AfD (14d)]],Kombiniert[[#This Row],[CDU/CSU (14d)]:[AfD (14d)]],"&gt;="&amp;0.05)-Kombiniert[[#This Row],[FDP (14d)]])</f>
        <v>1.1494252873563218</v>
      </c>
    </row>
    <row r="43" spans="1:22" x14ac:dyDescent="0.35">
      <c r="A43" s="1">
        <v>42906</v>
      </c>
      <c r="B43" s="2">
        <v>0.4</v>
      </c>
      <c r="C43" s="2">
        <v>0.24</v>
      </c>
      <c r="D43" s="2">
        <v>7.0000000000000007E-2</v>
      </c>
      <c r="E43" s="2">
        <v>0.105</v>
      </c>
      <c r="F43" s="2">
        <v>8.5000000000000006E-2</v>
      </c>
      <c r="G43" s="2">
        <v>6.5000000000000002E-2</v>
      </c>
      <c r="H43" s="2">
        <v>3.5000000000000003E-2</v>
      </c>
      <c r="I43" s="2">
        <v>1437</v>
      </c>
      <c r="J43" s="2" t="s">
        <v>50</v>
      </c>
      <c r="K43" t="s">
        <v>12</v>
      </c>
      <c r="L43" s="1">
        <f>Kombiniert[[#This Row],[Date]]-13</f>
        <v>42893</v>
      </c>
      <c r="M43" s="8">
        <f>AVERAGEIFS(Kombiniert[CDU/CSU],Kombiniert[Date],"&gt;="&amp;Kombiniert[[#This Row],[Von]],Kombiniert[Date],"&lt;="&amp;Kombiniert[[#This Row],[Date]])</f>
        <v>0.38444444444444442</v>
      </c>
      <c r="N43" s="3">
        <f>AVERAGEIFS(Kombiniert[SPD],Kombiniert[Date],"&gt;="&amp;Kombiniert[[#This Row],[Von]],Kombiniert[Date],"&lt;="&amp;Kombiniert[[#This Row],[Date]])</f>
        <v>0.24277777777777779</v>
      </c>
      <c r="O43" s="8">
        <f>AVERAGEIFS(Kombiniert[GRÜNE],Kombiniert[Date],"&gt;="&amp;Kombiniert[[#This Row],[Von]],Kombiniert[Date],"&lt;="&amp;Kombiniert[[#This Row],[Date]])</f>
        <v>7.2222222222222215E-2</v>
      </c>
      <c r="P43" s="8">
        <f>AVERAGEIFS(Kombiniert[FDP],Kombiniert[Date],"&gt;="&amp;Kombiniert[[#This Row],[Von]],Kombiniert[Date],"&lt;="&amp;Kombiniert[[#This Row],[Date]])</f>
        <v>8.7222222222222215E-2</v>
      </c>
      <c r="Q43" s="8">
        <f>AVERAGEIFS(Kombiniert[LINKE],Kombiniert[Date],"&gt;="&amp;Kombiniert[[#This Row],[Von]],Kombiniert[Date],"&lt;="&amp;Kombiniert[[#This Row],[Date]])</f>
        <v>8.9444444444444438E-2</v>
      </c>
      <c r="R43" s="8">
        <f>AVERAGEIFS(Kombiniert[AfD],Kombiniert[Date],"&gt;="&amp;Kombiniert[[#This Row],[Von]],Kombiniert[Date],"&lt;="&amp;Kombiniert[[#This Row],[Date]])</f>
        <v>7.9444444444444443E-2</v>
      </c>
      <c r="S43" s="8">
        <f>AVERAGEIFS(Kombiniert[Sonstige],Kombiniert[Date],"&gt;="&amp;Kombiniert[[#This Row],[Von]],Kombiniert[Date],"&lt;="&amp;Kombiniert[[#This Row],[Date]])</f>
        <v>4.4444444444444446E-2</v>
      </c>
      <c r="T43" s="4">
        <f>SUMIFS(Kombiniert[Befragte],Kombiniert[Date],"&gt;="&amp;Kombiniert[[#This Row],[Von]],Kombiniert[Date],"&lt;="&amp;Kombiniert[[#This Row],[Date]])</f>
        <v>16006</v>
      </c>
      <c r="U43" s="2">
        <f>1/SUMIFS(Kombiniert[[#This Row],[CDU/CSU (14d)]:[AfD (14d)]],Kombiniert[[#This Row],[CDU/CSU (14d)]:[AfD (14d)]],"&gt;="&amp;0.05)</f>
        <v>1.0465116279069768</v>
      </c>
      <c r="V43" s="2">
        <f>1/(SUMIFS(Kombiniert[[#This Row],[CDU/CSU (14d)]:[AfD (14d)]],Kombiniert[[#This Row],[CDU/CSU (14d)]:[AfD (14d)]],"&gt;="&amp;0.05)-Kombiniert[[#This Row],[FDP (14d)]])</f>
        <v>1.1516314779270633</v>
      </c>
    </row>
    <row r="44" spans="1:22" x14ac:dyDescent="0.35">
      <c r="A44" s="1">
        <v>42881</v>
      </c>
      <c r="B44" s="2">
        <v>0.37</v>
      </c>
      <c r="C44" s="2">
        <v>0.26</v>
      </c>
      <c r="D44" s="2">
        <v>0.08</v>
      </c>
      <c r="E44" s="2">
        <v>0.09</v>
      </c>
      <c r="F44" s="2">
        <v>0.08</v>
      </c>
      <c r="G44" s="2">
        <v>0.08</v>
      </c>
      <c r="H44" s="2">
        <v>0.04</v>
      </c>
      <c r="I44" s="2">
        <v>1457</v>
      </c>
      <c r="J44" s="2" t="s">
        <v>51</v>
      </c>
      <c r="K44" t="s">
        <v>12</v>
      </c>
      <c r="L44" s="1">
        <f>Kombiniert[[#This Row],[Date]]-13</f>
        <v>42868</v>
      </c>
      <c r="M44" s="8">
        <f>AVERAGEIFS(Kombiniert[CDU/CSU],Kombiniert[Date],"&gt;="&amp;Kombiniert[[#This Row],[Von]],Kombiniert[Date],"&lt;="&amp;Kombiniert[[#This Row],[Date]])</f>
        <v>0.37499999999999994</v>
      </c>
      <c r="N44" s="3">
        <f>AVERAGEIFS(Kombiniert[SPD],Kombiniert[Date],"&gt;="&amp;Kombiniert[[#This Row],[Von]],Kombiniert[Date],"&lt;="&amp;Kombiniert[[#This Row],[Date]])</f>
        <v>0.26</v>
      </c>
      <c r="O44" s="8">
        <f>AVERAGEIFS(Kombiniert[GRÜNE],Kombiniert[Date],"&gt;="&amp;Kombiniert[[#This Row],[Von]],Kombiniert[Date],"&lt;="&amp;Kombiniert[[#This Row],[Date]])</f>
        <v>7.1111111111111125E-2</v>
      </c>
      <c r="P44" s="8">
        <f>AVERAGEIFS(Kombiniert[FDP],Kombiniert[Date],"&gt;="&amp;Kombiniert[[#This Row],[Von]],Kombiniert[Date],"&lt;="&amp;Kombiniert[[#This Row],[Date]])</f>
        <v>8.277777777777777E-2</v>
      </c>
      <c r="Q44" s="8">
        <f>AVERAGEIFS(Kombiniert[LINKE],Kombiniert[Date],"&gt;="&amp;Kombiniert[[#This Row],[Von]],Kombiniert[Date],"&lt;="&amp;Kombiniert[[#This Row],[Date]])</f>
        <v>8.5555555555555551E-2</v>
      </c>
      <c r="R44" s="8">
        <f>AVERAGEIFS(Kombiniert[AfD],Kombiniert[Date],"&gt;="&amp;Kombiniert[[#This Row],[Von]],Kombiniert[Date],"&lt;="&amp;Kombiniert[[#This Row],[Date]])</f>
        <v>8.222222222222221E-2</v>
      </c>
      <c r="S44" s="8">
        <f>AVERAGEIFS(Kombiniert[Sonstige],Kombiniert[Date],"&gt;="&amp;Kombiniert[[#This Row],[Von]],Kombiniert[Date],"&lt;="&amp;Kombiniert[[#This Row],[Date]])</f>
        <v>4.3333333333333321E-2</v>
      </c>
      <c r="T44" s="4">
        <f>SUMIFS(Kombiniert[Befragte],Kombiniert[Date],"&gt;="&amp;Kombiniert[[#This Row],[Von]],Kombiniert[Date],"&lt;="&amp;Kombiniert[[#This Row],[Date]])</f>
        <v>17811</v>
      </c>
      <c r="U44" s="2">
        <f>1/SUMIFS(Kombiniert[[#This Row],[CDU/CSU (14d)]:[AfD (14d)]],Kombiniert[[#This Row],[CDU/CSU (14d)]:[AfD (14d)]],"&gt;="&amp;0.05)</f>
        <v>1.0452961672473868</v>
      </c>
      <c r="V44" s="2">
        <f>1/(SUMIFS(Kombiniert[[#This Row],[CDU/CSU (14d)]:[AfD (14d)]],Kombiniert[[#This Row],[CDU/CSU (14d)]:[AfD (14d)]],"&gt;="&amp;0.05)-Kombiniert[[#This Row],[FDP (14d)]])</f>
        <v>1.1443102352193262</v>
      </c>
    </row>
    <row r="45" spans="1:22" x14ac:dyDescent="0.35">
      <c r="A45" s="1">
        <v>42850</v>
      </c>
      <c r="B45" s="2">
        <v>0.36</v>
      </c>
      <c r="C45" s="2">
        <v>0.31</v>
      </c>
      <c r="D45" s="2">
        <v>7.0000000000000007E-2</v>
      </c>
      <c r="E45" s="2">
        <v>0.06</v>
      </c>
      <c r="F45" s="2">
        <v>0.09</v>
      </c>
      <c r="G45" s="2">
        <v>7.0000000000000007E-2</v>
      </c>
      <c r="H45" s="2">
        <v>0.04</v>
      </c>
      <c r="I45" s="2">
        <v>1407</v>
      </c>
      <c r="J45" s="2" t="s">
        <v>52</v>
      </c>
      <c r="K45" t="s">
        <v>12</v>
      </c>
      <c r="L45" s="1">
        <f>Kombiniert[[#This Row],[Date]]-13</f>
        <v>42837</v>
      </c>
      <c r="M45" s="8">
        <f>AVERAGEIFS(Kombiniert[CDU/CSU],Kombiniert[Date],"&gt;="&amp;Kombiniert[[#This Row],[Von]],Kombiniert[Date],"&lt;="&amp;Kombiniert[[#This Row],[Date]])</f>
        <v>0.34999999999999992</v>
      </c>
      <c r="N45" s="3">
        <f>AVERAGEIFS(Kombiniert[SPD],Kombiniert[Date],"&gt;="&amp;Kombiniert[[#This Row],[Von]],Kombiniert[Date],"&lt;="&amp;Kombiniert[[#This Row],[Date]])</f>
        <v>0.30562500000000004</v>
      </c>
      <c r="O45" s="8">
        <f>AVERAGEIFS(Kombiniert[GRÜNE],Kombiniert[Date],"&gt;="&amp;Kombiniert[[#This Row],[Von]],Kombiniert[Date],"&lt;="&amp;Kombiniert[[#This Row],[Date]])</f>
        <v>6.6875000000000004E-2</v>
      </c>
      <c r="P45" s="8">
        <f>AVERAGEIFS(Kombiniert[FDP],Kombiniert[Date],"&gt;="&amp;Kombiniert[[#This Row],[Von]],Kombiniert[Date],"&lt;="&amp;Kombiniert[[#This Row],[Date]])</f>
        <v>0.06</v>
      </c>
      <c r="Q45" s="8">
        <f>AVERAGEIFS(Kombiniert[LINKE],Kombiniert[Date],"&gt;="&amp;Kombiniert[[#This Row],[Von]],Kombiniert[Date],"&lt;="&amp;Kombiniert[[#This Row],[Date]])</f>
        <v>8.6874999999999994E-2</v>
      </c>
      <c r="R45" s="8">
        <f>AVERAGEIFS(Kombiniert[AfD],Kombiniert[Date],"&gt;="&amp;Kombiniert[[#This Row],[Von]],Kombiniert[Date],"&lt;="&amp;Kombiniert[[#This Row],[Date]])</f>
        <v>9.2499999999999999E-2</v>
      </c>
      <c r="S45" s="8">
        <f>AVERAGEIFS(Kombiniert[Sonstige],Kombiniert[Date],"&gt;="&amp;Kombiniert[[#This Row],[Von]],Kombiniert[Date],"&lt;="&amp;Kombiniert[[#This Row],[Date]])</f>
        <v>3.8124999999999999E-2</v>
      </c>
      <c r="T45" s="4">
        <f>SUMIFS(Kombiniert[Befragte],Kombiniert[Date],"&gt;="&amp;Kombiniert[[#This Row],[Von]],Kombiniert[Date],"&lt;="&amp;Kombiniert[[#This Row],[Date]])</f>
        <v>13777</v>
      </c>
      <c r="U45" s="2">
        <f>1/SUMIFS(Kombiniert[[#This Row],[CDU/CSU (14d)]:[AfD (14d)]],Kombiniert[[#This Row],[CDU/CSU (14d)]:[AfD (14d)]],"&gt;="&amp;0.05)</f>
        <v>1.0396361273554255</v>
      </c>
      <c r="V45" s="2">
        <f>1/(SUMIFS(Kombiniert[[#This Row],[CDU/CSU (14d)]:[AfD (14d)]],Kombiniert[[#This Row],[CDU/CSU (14d)]:[AfD (14d)]],"&gt;="&amp;0.05)-Kombiniert[[#This Row],[FDP (14d)]])</f>
        <v>1.1088011088011087</v>
      </c>
    </row>
    <row r="46" spans="1:22" x14ac:dyDescent="0.35">
      <c r="A46" s="1">
        <v>42822</v>
      </c>
      <c r="B46" s="2">
        <v>0.34</v>
      </c>
      <c r="C46" s="2">
        <v>0.33</v>
      </c>
      <c r="D46" s="2">
        <v>7.4999999999999997E-2</v>
      </c>
      <c r="E46" s="2">
        <v>6.5000000000000002E-2</v>
      </c>
      <c r="F46" s="2">
        <v>0.08</v>
      </c>
      <c r="G46" s="2">
        <v>7.0000000000000007E-2</v>
      </c>
      <c r="H46" s="2">
        <v>0.04</v>
      </c>
      <c r="I46" s="2">
        <v>1397</v>
      </c>
      <c r="J46" s="2" t="s">
        <v>53</v>
      </c>
      <c r="K46" t="s">
        <v>12</v>
      </c>
      <c r="L46" s="1">
        <f>Kombiniert[[#This Row],[Date]]-13</f>
        <v>42809</v>
      </c>
      <c r="M46" s="8">
        <f>AVERAGEIFS(Kombiniert[CDU/CSU],Kombiniert[Date],"&gt;="&amp;Kombiniert[[#This Row],[Von]],Kombiniert[Date],"&lt;="&amp;Kombiniert[[#This Row],[Date]])</f>
        <v>0.32750000000000001</v>
      </c>
      <c r="N46" s="3">
        <f>AVERAGEIFS(Kombiniert[SPD],Kombiniert[Date],"&gt;="&amp;Kombiniert[[#This Row],[Von]],Kombiniert[Date],"&lt;="&amp;Kombiniert[[#This Row],[Date]])</f>
        <v>0.32124999999999998</v>
      </c>
      <c r="O46" s="8">
        <f>AVERAGEIFS(Kombiniert[GRÜNE],Kombiniert[Date],"&gt;="&amp;Kombiniert[[#This Row],[Von]],Kombiniert[Date],"&lt;="&amp;Kombiniert[[#This Row],[Date]])</f>
        <v>7.3124999999999996E-2</v>
      </c>
      <c r="P46" s="8">
        <f>AVERAGEIFS(Kombiniert[FDP],Kombiniert[Date],"&gt;="&amp;Kombiniert[[#This Row],[Von]],Kombiniert[Date],"&lt;="&amp;Kombiniert[[#This Row],[Date]])</f>
        <v>5.8750000000000004E-2</v>
      </c>
      <c r="Q46" s="8">
        <f>AVERAGEIFS(Kombiniert[LINKE],Kombiniert[Date],"&gt;="&amp;Kombiniert[[#This Row],[Von]],Kombiniert[Date],"&lt;="&amp;Kombiniert[[#This Row],[Date]])</f>
        <v>7.7499999999999999E-2</v>
      </c>
      <c r="R46" s="8">
        <f>AVERAGEIFS(Kombiniert[AfD],Kombiniert[Date],"&gt;="&amp;Kombiniert[[#This Row],[Von]],Kombiniert[Date],"&lt;="&amp;Kombiniert[[#This Row],[Date]])</f>
        <v>9.5624999999999988E-2</v>
      </c>
      <c r="S46" s="8">
        <f>AVERAGEIFS(Kombiniert[Sonstige],Kombiniert[Date],"&gt;="&amp;Kombiniert[[#This Row],[Von]],Kombiniert[Date],"&lt;="&amp;Kombiniert[[#This Row],[Date]])</f>
        <v>4.6249999999999993E-2</v>
      </c>
      <c r="T46" s="4">
        <f>SUMIFS(Kombiniert[Befragte],Kombiniert[Date],"&gt;="&amp;Kombiniert[[#This Row],[Von]],Kombiniert[Date],"&lt;="&amp;Kombiniert[[#This Row],[Date]])</f>
        <v>15678</v>
      </c>
      <c r="U46" s="2">
        <f>1/SUMIFS(Kombiniert[[#This Row],[CDU/CSU (14d)]:[AfD (14d)]],Kombiniert[[#This Row],[CDU/CSU (14d)]:[AfD (14d)]],"&gt;="&amp;0.05)</f>
        <v>1.0484927916120579</v>
      </c>
      <c r="V46" s="2">
        <f>1/(SUMIFS(Kombiniert[[#This Row],[CDU/CSU (14d)]:[AfD (14d)]],Kombiniert[[#This Row],[CDU/CSU (14d)]:[AfD (14d)]],"&gt;="&amp;0.05)-Kombiniert[[#This Row],[FDP (14d)]])</f>
        <v>1.1173184357541901</v>
      </c>
    </row>
    <row r="47" spans="1:22" x14ac:dyDescent="0.35">
      <c r="A47" s="1">
        <v>42788</v>
      </c>
      <c r="B47" s="2">
        <v>0.33</v>
      </c>
      <c r="C47" s="2">
        <v>0.30499999999999999</v>
      </c>
      <c r="D47" s="2">
        <v>0.08</v>
      </c>
      <c r="E47" s="2">
        <v>7.0000000000000007E-2</v>
      </c>
      <c r="F47" s="2">
        <v>0.08</v>
      </c>
      <c r="G47" s="2">
        <v>8.5000000000000006E-2</v>
      </c>
      <c r="H47" s="2">
        <v>0.05</v>
      </c>
      <c r="I47" s="2">
        <v>1542</v>
      </c>
      <c r="J47" s="2" t="s">
        <v>54</v>
      </c>
      <c r="K47" t="s">
        <v>12</v>
      </c>
      <c r="L47" s="1">
        <f>Kombiniert[[#This Row],[Date]]-13</f>
        <v>42775</v>
      </c>
      <c r="M47" s="8">
        <f>AVERAGEIFS(Kombiniert[CDU/CSU],Kombiniert[Date],"&gt;="&amp;Kombiniert[[#This Row],[Von]],Kombiniert[Date],"&lt;="&amp;Kombiniert[[#This Row],[Date]])</f>
        <v>0.32500000000000001</v>
      </c>
      <c r="N47" s="3">
        <f>AVERAGEIFS(Kombiniert[SPD],Kombiniert[Date],"&gt;="&amp;Kombiniert[[#This Row],[Von]],Kombiniert[Date],"&lt;="&amp;Kombiniert[[#This Row],[Date]])</f>
        <v>0.31214285714285717</v>
      </c>
      <c r="O47" s="8">
        <f>AVERAGEIFS(Kombiniert[GRÜNE],Kombiniert[Date],"&gt;="&amp;Kombiniert[[#This Row],[Von]],Kombiniert[Date],"&lt;="&amp;Kombiniert[[#This Row],[Date]])</f>
        <v>7.0714285714285716E-2</v>
      </c>
      <c r="P47" s="8">
        <f>AVERAGEIFS(Kombiniert[FDP],Kombiniert[Date],"&gt;="&amp;Kombiniert[[#This Row],[Von]],Kombiniert[Date],"&lt;="&amp;Kombiniert[[#This Row],[Date]])</f>
        <v>5.785714285714285E-2</v>
      </c>
      <c r="Q47" s="8">
        <f>AVERAGEIFS(Kombiniert[LINKE],Kombiniert[Date],"&gt;="&amp;Kombiniert[[#This Row],[Von]],Kombiniert[Date],"&lt;="&amp;Kombiniert[[#This Row],[Date]])</f>
        <v>8.4999999999999992E-2</v>
      </c>
      <c r="R47" s="8">
        <f>AVERAGEIFS(Kombiniert[AfD],Kombiniert[Date],"&gt;="&amp;Kombiniert[[#This Row],[Von]],Kombiniert[Date],"&lt;="&amp;Kombiniert[[#This Row],[Date]])</f>
        <v>9.6428571428571433E-2</v>
      </c>
      <c r="S47" s="8">
        <f>AVERAGEIFS(Kombiniert[Sonstige],Kombiniert[Date],"&gt;="&amp;Kombiniert[[#This Row],[Von]],Kombiniert[Date],"&lt;="&amp;Kombiniert[[#This Row],[Date]])</f>
        <v>5.2857142857142859E-2</v>
      </c>
      <c r="T47" s="4">
        <f>SUMIFS(Kombiniert[Befragte],Kombiniert[Date],"&gt;="&amp;Kombiniert[[#This Row],[Von]],Kombiniert[Date],"&lt;="&amp;Kombiniert[[#This Row],[Date]])</f>
        <v>14455</v>
      </c>
      <c r="U47" s="2">
        <f>1/SUMIFS(Kombiniert[[#This Row],[CDU/CSU (14d)]:[AfD (14d)]],Kombiniert[[#This Row],[CDU/CSU (14d)]:[AfD (14d)]],"&gt;="&amp;0.05)</f>
        <v>1.0558069381598794</v>
      </c>
      <c r="V47" s="2">
        <f>1/(SUMIFS(Kombiniert[[#This Row],[CDU/CSU (14d)]:[AfD (14d)]],Kombiniert[[#This Row],[CDU/CSU (14d)]:[AfD (14d)]],"&gt;="&amp;0.05)-Kombiniert[[#This Row],[FDP (14d)]])</f>
        <v>1.1244979919678715</v>
      </c>
    </row>
    <row r="48" spans="1:22" x14ac:dyDescent="0.35">
      <c r="A48" s="1">
        <v>42761</v>
      </c>
      <c r="B48" s="2">
        <v>0.36</v>
      </c>
      <c r="C48" s="2">
        <v>0.23</v>
      </c>
      <c r="D48" s="2">
        <v>0.09</v>
      </c>
      <c r="E48" s="2">
        <v>7.0000000000000007E-2</v>
      </c>
      <c r="F48" s="2">
        <v>9.5000000000000001E-2</v>
      </c>
      <c r="G48" s="2">
        <v>0.115</v>
      </c>
      <c r="H48" s="2">
        <v>0.04</v>
      </c>
      <c r="I48" s="2">
        <v>1441</v>
      </c>
      <c r="J48" s="2" t="s">
        <v>55</v>
      </c>
      <c r="K48" t="s">
        <v>12</v>
      </c>
      <c r="L48" s="1">
        <f>Kombiniert[[#This Row],[Date]]-13</f>
        <v>42748</v>
      </c>
      <c r="M48" s="8">
        <f>AVERAGEIFS(Kombiniert[CDU/CSU],Kombiniert[Date],"&gt;="&amp;Kombiniert[[#This Row],[Von]],Kombiniert[Date],"&lt;="&amp;Kombiniert[[#This Row],[Date]])</f>
        <v>0.35714285714285715</v>
      </c>
      <c r="N48" s="3">
        <f>AVERAGEIFS(Kombiniert[SPD],Kombiniert[Date],"&gt;="&amp;Kombiniert[[#This Row],[Von]],Kombiniert[Date],"&lt;="&amp;Kombiniert[[#This Row],[Date]])</f>
        <v>0.21285714285714286</v>
      </c>
      <c r="O48" s="8">
        <f>AVERAGEIFS(Kombiniert[GRÜNE],Kombiniert[Date],"&gt;="&amp;Kombiniert[[#This Row],[Von]],Kombiniert[Date],"&lt;="&amp;Kombiniert[[#This Row],[Date]])</f>
        <v>9.1428571428571415E-2</v>
      </c>
      <c r="P48" s="8">
        <f>AVERAGEIFS(Kombiniert[FDP],Kombiniert[Date],"&gt;="&amp;Kombiniert[[#This Row],[Von]],Kombiniert[Date],"&lt;="&amp;Kombiniert[[#This Row],[Date]])</f>
        <v>6.5714285714285711E-2</v>
      </c>
      <c r="Q48" s="8">
        <f>AVERAGEIFS(Kombiniert[LINKE],Kombiniert[Date],"&gt;="&amp;Kombiniert[[#This Row],[Von]],Kombiniert[Date],"&lt;="&amp;Kombiniert[[#This Row],[Date]])</f>
        <v>0.10071428571428571</v>
      </c>
      <c r="R48" s="8">
        <f>AVERAGEIFS(Kombiniert[AfD],Kombiniert[Date],"&gt;="&amp;Kombiniert[[#This Row],[Von]],Kombiniert[Date],"&lt;="&amp;Kombiniert[[#This Row],[Date]])</f>
        <v>0.12357142857142857</v>
      </c>
      <c r="S48" s="8">
        <f>AVERAGEIFS(Kombiniert[Sonstige],Kombiniert[Date],"&gt;="&amp;Kombiniert[[#This Row],[Von]],Kombiniert[Date],"&lt;="&amp;Kombiniert[[#This Row],[Date]])</f>
        <v>4.8571428571428564E-2</v>
      </c>
      <c r="T48" s="4">
        <f>SUMIFS(Kombiniert[Befragte],Kombiniert[Date],"&gt;="&amp;Kombiniert[[#This Row],[Von]],Kombiniert[Date],"&lt;="&amp;Kombiniert[[#This Row],[Date]])</f>
        <v>15154</v>
      </c>
      <c r="U48" s="2">
        <f>1/SUMIFS(Kombiniert[[#This Row],[CDU/CSU (14d)]:[AfD (14d)]],Kombiniert[[#This Row],[CDU/CSU (14d)]:[AfD (14d)]],"&gt;="&amp;0.05)</f>
        <v>1.0510510510510509</v>
      </c>
      <c r="V48" s="2">
        <f>1/(SUMIFS(Kombiniert[[#This Row],[CDU/CSU (14d)]:[AfD (14d)]],Kombiniert[[#This Row],[CDU/CSU (14d)]:[AfD (14d)]],"&gt;="&amp;0.05)-Kombiniert[[#This Row],[FDP (14d)]])</f>
        <v>1.129032258064516</v>
      </c>
    </row>
    <row r="49" spans="1:22" x14ac:dyDescent="0.35">
      <c r="A49" s="1">
        <v>42726</v>
      </c>
      <c r="B49" s="2">
        <v>0.35499999999999998</v>
      </c>
      <c r="C49" s="2">
        <v>0.22</v>
      </c>
      <c r="D49" s="2">
        <v>0.1</v>
      </c>
      <c r="E49" s="2">
        <v>7.4999999999999997E-2</v>
      </c>
      <c r="F49" s="2">
        <v>9.5000000000000001E-2</v>
      </c>
      <c r="G49" s="2">
        <v>0.105</v>
      </c>
      <c r="H49" s="2">
        <v>0.05</v>
      </c>
      <c r="I49" s="2">
        <v>1459</v>
      </c>
      <c r="J49" s="2" t="s">
        <v>56</v>
      </c>
      <c r="K49" t="s">
        <v>12</v>
      </c>
      <c r="L49" s="1">
        <f>Kombiniert[[#This Row],[Date]]-13</f>
        <v>42713</v>
      </c>
      <c r="M49" s="8">
        <f>AVERAGEIFS(Kombiniert[CDU/CSU],Kombiniert[Date],"&gt;="&amp;Kombiniert[[#This Row],[Von]],Kombiniert[Date],"&lt;="&amp;Kombiniert[[#This Row],[Date]])</f>
        <v>0.35187499999999999</v>
      </c>
      <c r="N49" s="3">
        <f>AVERAGEIFS(Kombiniert[SPD],Kombiniert[Date],"&gt;="&amp;Kombiniert[[#This Row],[Von]],Kombiniert[Date],"&lt;="&amp;Kombiniert[[#This Row],[Date]])</f>
        <v>0.21625000000000003</v>
      </c>
      <c r="O49" s="8">
        <f>AVERAGEIFS(Kombiniert[GRÜNE],Kombiniert[Date],"&gt;="&amp;Kombiniert[[#This Row],[Von]],Kombiniert[Date],"&lt;="&amp;Kombiniert[[#This Row],[Date]])</f>
        <v>0.10312499999999999</v>
      </c>
      <c r="P49" s="8">
        <f>AVERAGEIFS(Kombiniert[FDP],Kombiniert[Date],"&gt;="&amp;Kombiniert[[#This Row],[Von]],Kombiniert[Date],"&lt;="&amp;Kombiniert[[#This Row],[Date]])</f>
        <v>5.9374999999999997E-2</v>
      </c>
      <c r="Q49" s="8">
        <f>AVERAGEIFS(Kombiniert[LINKE],Kombiniert[Date],"&gt;="&amp;Kombiniert[[#This Row],[Von]],Kombiniert[Date],"&lt;="&amp;Kombiniert[[#This Row],[Date]])</f>
        <v>9.9999999999999992E-2</v>
      </c>
      <c r="R49" s="8">
        <f>AVERAGEIFS(Kombiniert[AfD],Kombiniert[Date],"&gt;="&amp;Kombiniert[[#This Row],[Von]],Kombiniert[Date],"&lt;="&amp;Kombiniert[[#This Row],[Date]])</f>
        <v>0.120625</v>
      </c>
      <c r="S49" s="8">
        <f>AVERAGEIFS(Kombiniert[Sonstige],Kombiniert[Date],"&gt;="&amp;Kombiniert[[#This Row],[Von]],Kombiniert[Date],"&lt;="&amp;Kombiniert[[#This Row],[Date]])</f>
        <v>4.8749999999999995E-2</v>
      </c>
      <c r="T49" s="4">
        <f>SUMIFS(Kombiniert[Befragte],Kombiniert[Date],"&gt;="&amp;Kombiniert[[#This Row],[Von]],Kombiniert[Date],"&lt;="&amp;Kombiniert[[#This Row],[Date]])</f>
        <v>15880</v>
      </c>
      <c r="U49" s="2">
        <f>1/SUMIFS(Kombiniert[[#This Row],[CDU/CSU (14d)]:[AfD (14d)]],Kombiniert[[#This Row],[CDU/CSU (14d)]:[AfD (14d)]],"&gt;="&amp;0.05)</f>
        <v>1.0512483574244416</v>
      </c>
      <c r="V49" s="2">
        <f>1/(SUMIFS(Kombiniert[[#This Row],[CDU/CSU (14d)]:[AfD (14d)]],Kombiniert[[#This Row],[CDU/CSU (14d)]:[AfD (14d)]],"&gt;="&amp;0.05)-Kombiniert[[#This Row],[FDP (14d)]])</f>
        <v>1.1212333566923616</v>
      </c>
    </row>
    <row r="50" spans="1:22" x14ac:dyDescent="0.35">
      <c r="A50" s="1">
        <v>42690</v>
      </c>
      <c r="B50" s="2">
        <v>0.34</v>
      </c>
      <c r="C50" s="2">
        <v>0.23</v>
      </c>
      <c r="D50" s="2">
        <v>0.11</v>
      </c>
      <c r="E50" s="2">
        <v>7.4999999999999997E-2</v>
      </c>
      <c r="F50" s="2">
        <v>0.09</v>
      </c>
      <c r="G50" s="2">
        <v>0.105</v>
      </c>
      <c r="H50" s="2">
        <v>0.05</v>
      </c>
      <c r="I50" s="2">
        <v>1436</v>
      </c>
      <c r="J50" s="2" t="s">
        <v>57</v>
      </c>
      <c r="K50" t="s">
        <v>12</v>
      </c>
      <c r="L50" s="1">
        <f>Kombiniert[[#This Row],[Date]]-13</f>
        <v>42677</v>
      </c>
      <c r="M50" s="8">
        <f>AVERAGEIFS(Kombiniert[CDU/CSU],Kombiniert[Date],"&gt;="&amp;Kombiniert[[#This Row],[Von]],Kombiniert[Date],"&lt;="&amp;Kombiniert[[#This Row],[Date]])</f>
        <v>0.330625</v>
      </c>
      <c r="N50" s="3">
        <f>AVERAGEIFS(Kombiniert[SPD],Kombiniert[Date],"&gt;="&amp;Kombiniert[[#This Row],[Von]],Kombiniert[Date],"&lt;="&amp;Kombiniert[[#This Row],[Date]])</f>
        <v>0.22562500000000002</v>
      </c>
      <c r="O50" s="8">
        <f>AVERAGEIFS(Kombiniert[GRÜNE],Kombiniert[Date],"&gt;="&amp;Kombiniert[[#This Row],[Von]],Kombiniert[Date],"&lt;="&amp;Kombiniert[[#This Row],[Date]])</f>
        <v>0.110625</v>
      </c>
      <c r="P50" s="8">
        <f>AVERAGEIFS(Kombiniert[FDP],Kombiniert[Date],"&gt;="&amp;Kombiniert[[#This Row],[Von]],Kombiniert[Date],"&lt;="&amp;Kombiniert[[#This Row],[Date]])</f>
        <v>6.1249999999999999E-2</v>
      </c>
      <c r="Q50" s="8">
        <f>AVERAGEIFS(Kombiniert[LINKE],Kombiniert[Date],"&gt;="&amp;Kombiniert[[#This Row],[Von]],Kombiniert[Date],"&lt;="&amp;Kombiniert[[#This Row],[Date]])</f>
        <v>9.9999999999999992E-2</v>
      </c>
      <c r="R50" s="8">
        <f>AVERAGEIFS(Kombiniert[AfD],Kombiniert[Date],"&gt;="&amp;Kombiniert[[#This Row],[Von]],Kombiniert[Date],"&lt;="&amp;Kombiniert[[#This Row],[Date]])</f>
        <v>0.120625</v>
      </c>
      <c r="S50" s="8">
        <f>AVERAGEIFS(Kombiniert[Sonstige],Kombiniert[Date],"&gt;="&amp;Kombiniert[[#This Row],[Von]],Kombiniert[Date],"&lt;="&amp;Kombiniert[[#This Row],[Date]])</f>
        <v>5.1249999999999997E-2</v>
      </c>
      <c r="T50" s="4">
        <f>SUMIFS(Kombiniert[Befragte],Kombiniert[Date],"&gt;="&amp;Kombiniert[[#This Row],[Von]],Kombiniert[Date],"&lt;="&amp;Kombiniert[[#This Row],[Date]])</f>
        <v>16489</v>
      </c>
      <c r="U50" s="2">
        <f>1/SUMIFS(Kombiniert[[#This Row],[CDU/CSU (14d)]:[AfD (14d)]],Kombiniert[[#This Row],[CDU/CSU (14d)]:[AfD (14d)]],"&gt;="&amp;0.05)</f>
        <v>1.0540184453227932</v>
      </c>
      <c r="V50" s="2">
        <f>1/(SUMIFS(Kombiniert[[#This Row],[CDU/CSU (14d)]:[AfD (14d)]],Kombiniert[[#This Row],[CDU/CSU (14d)]:[AfD (14d)]],"&gt;="&amp;0.05)-Kombiniert[[#This Row],[FDP (14d)]])</f>
        <v>1.1267605633802817</v>
      </c>
    </row>
    <row r="51" spans="1:22" x14ac:dyDescent="0.35">
      <c r="A51" s="1">
        <v>42663</v>
      </c>
      <c r="B51" s="2">
        <v>0.33</v>
      </c>
      <c r="C51" s="2">
        <v>0.22</v>
      </c>
      <c r="D51" s="2">
        <v>0.12</v>
      </c>
      <c r="E51" s="2">
        <v>7.4999999999999997E-2</v>
      </c>
      <c r="F51" s="2">
        <v>0.09</v>
      </c>
      <c r="G51" s="2">
        <v>0.125</v>
      </c>
      <c r="H51" s="2">
        <v>0.04</v>
      </c>
      <c r="I51" s="2">
        <v>1458</v>
      </c>
      <c r="J51" s="2" t="s">
        <v>58</v>
      </c>
      <c r="K51" t="s">
        <v>12</v>
      </c>
      <c r="L51" s="1">
        <f>Kombiniert[[#This Row],[Date]]-13</f>
        <v>42650</v>
      </c>
      <c r="M51" s="8">
        <f>AVERAGEIFS(Kombiniert[CDU/CSU],Kombiniert[Date],"&gt;="&amp;Kombiniert[[#This Row],[Von]],Kombiniert[Date],"&lt;="&amp;Kombiniert[[#This Row],[Date]])</f>
        <v>0.32125000000000004</v>
      </c>
      <c r="N51" s="3">
        <f>AVERAGEIFS(Kombiniert[SPD],Kombiniert[Date],"&gt;="&amp;Kombiniert[[#This Row],[Von]],Kombiniert[Date],"&lt;="&amp;Kombiniert[[#This Row],[Date]])</f>
        <v>0.22312499999999999</v>
      </c>
      <c r="O51" s="8">
        <f>AVERAGEIFS(Kombiniert[GRÜNE],Kombiniert[Date],"&gt;="&amp;Kombiniert[[#This Row],[Von]],Kombiniert[Date],"&lt;="&amp;Kombiniert[[#This Row],[Date]])</f>
        <v>0.11499999999999999</v>
      </c>
      <c r="P51" s="8">
        <f>AVERAGEIFS(Kombiniert[FDP],Kombiniert[Date],"&gt;="&amp;Kombiniert[[#This Row],[Von]],Kombiniert[Date],"&lt;="&amp;Kombiniert[[#This Row],[Date]])</f>
        <v>6.1874999999999999E-2</v>
      </c>
      <c r="Q51" s="8">
        <f>AVERAGEIFS(Kombiniert[LINKE],Kombiniert[Date],"&gt;="&amp;Kombiniert[[#This Row],[Von]],Kombiniert[Date],"&lt;="&amp;Kombiniert[[#This Row],[Date]])</f>
        <v>0.10062499999999999</v>
      </c>
      <c r="R51" s="8">
        <f>AVERAGEIFS(Kombiniert[AfD],Kombiniert[Date],"&gt;="&amp;Kombiniert[[#This Row],[Von]],Kombiniert[Date],"&lt;="&amp;Kombiniert[[#This Row],[Date]])</f>
        <v>0.13</v>
      </c>
      <c r="S51" s="8">
        <f>AVERAGEIFS(Kombiniert[Sonstige],Kombiniert[Date],"&gt;="&amp;Kombiniert[[#This Row],[Von]],Kombiniert[Date],"&lt;="&amp;Kombiniert[[#This Row],[Date]])</f>
        <v>4.8124999999999994E-2</v>
      </c>
      <c r="T51" s="4">
        <f>SUMIFS(Kombiniert[Befragte],Kombiniert[Date],"&gt;="&amp;Kombiniert[[#This Row],[Von]],Kombiniert[Date],"&lt;="&amp;Kombiniert[[#This Row],[Date]])</f>
        <v>15840</v>
      </c>
      <c r="U51" s="2">
        <f>1/SUMIFS(Kombiniert[[#This Row],[CDU/CSU (14d)]:[AfD (14d)]],Kombiniert[[#This Row],[CDU/CSU (14d)]:[AfD (14d)]],"&gt;="&amp;0.05)</f>
        <v>1.0505581089954037</v>
      </c>
      <c r="V51" s="2">
        <f>1/(SUMIFS(Kombiniert[[#This Row],[CDU/CSU (14d)]:[AfD (14d)]],Kombiniert[[#This Row],[CDU/CSU (14d)]:[AfD (14d)]],"&gt;="&amp;0.05)-Kombiniert[[#This Row],[FDP (14d)]])</f>
        <v>1.1235955056179776</v>
      </c>
    </row>
    <row r="52" spans="1:22" x14ac:dyDescent="0.35">
      <c r="A52" s="1">
        <v>42635</v>
      </c>
      <c r="B52" s="2">
        <v>0.33500000000000002</v>
      </c>
      <c r="C52" s="2">
        <v>0.24</v>
      </c>
      <c r="D52" s="2">
        <v>0.11</v>
      </c>
      <c r="E52" s="2">
        <v>7.0000000000000007E-2</v>
      </c>
      <c r="F52" s="2">
        <v>7.0000000000000007E-2</v>
      </c>
      <c r="G52" s="2">
        <v>0.125</v>
      </c>
      <c r="H52" s="2">
        <v>0.05</v>
      </c>
      <c r="I52" s="2">
        <v>1407</v>
      </c>
      <c r="J52" s="2" t="s">
        <v>59</v>
      </c>
      <c r="K52" t="s">
        <v>12</v>
      </c>
      <c r="L52" s="1">
        <f>Kombiniert[[#This Row],[Date]]-13</f>
        <v>42622</v>
      </c>
      <c r="M52" s="8">
        <f>AVERAGEIFS(Kombiniert[CDU/CSU],Kombiniert[Date],"&gt;="&amp;Kombiniert[[#This Row],[Von]],Kombiniert[Date],"&lt;="&amp;Kombiniert[[#This Row],[Date]])</f>
        <v>0.32</v>
      </c>
      <c r="N52" s="3">
        <f>AVERAGEIFS(Kombiniert[SPD],Kombiniert[Date],"&gt;="&amp;Kombiniert[[#This Row],[Von]],Kombiniert[Date],"&lt;="&amp;Kombiniert[[#This Row],[Date]])</f>
        <v>0.22928571428571429</v>
      </c>
      <c r="O52" s="8">
        <f>AVERAGEIFS(Kombiniert[GRÜNE],Kombiniert[Date],"&gt;="&amp;Kombiniert[[#This Row],[Von]],Kombiniert[Date],"&lt;="&amp;Kombiniert[[#This Row],[Date]])</f>
        <v>0.11</v>
      </c>
      <c r="P52" s="8">
        <f>AVERAGEIFS(Kombiniert[FDP],Kombiniert[Date],"&gt;="&amp;Kombiniert[[#This Row],[Von]],Kombiniert[Date],"&lt;="&amp;Kombiniert[[#This Row],[Date]])</f>
        <v>6.2857142857142861E-2</v>
      </c>
      <c r="Q52" s="8">
        <f>AVERAGEIFS(Kombiniert[LINKE],Kombiniert[Date],"&gt;="&amp;Kombiniert[[#This Row],[Von]],Kombiniert[Date],"&lt;="&amp;Kombiniert[[#This Row],[Date]])</f>
        <v>8.7142857142857147E-2</v>
      </c>
      <c r="R52" s="8">
        <f>AVERAGEIFS(Kombiniert[AfD],Kombiniert[Date],"&gt;="&amp;Kombiniert[[#This Row],[Von]],Kombiniert[Date],"&lt;="&amp;Kombiniert[[#This Row],[Date]])</f>
        <v>0.13642857142857143</v>
      </c>
      <c r="S52" s="8">
        <f>AVERAGEIFS(Kombiniert[Sonstige],Kombiniert[Date],"&gt;="&amp;Kombiniert[[#This Row],[Von]],Kombiniert[Date],"&lt;="&amp;Kombiniert[[#This Row],[Date]])</f>
        <v>5.4285714285714284E-2</v>
      </c>
      <c r="T52" s="4">
        <f>SUMIFS(Kombiniert[Befragte],Kombiniert[Date],"&gt;="&amp;Kombiniert[[#This Row],[Von]],Kombiniert[Date],"&lt;="&amp;Kombiniert[[#This Row],[Date]])</f>
        <v>15719</v>
      </c>
      <c r="U52" s="2">
        <f>1/SUMIFS(Kombiniert[[#This Row],[CDU/CSU (14d)]:[AfD (14d)]],Kombiniert[[#This Row],[CDU/CSU (14d)]:[AfD (14d)]],"&gt;="&amp;0.05)</f>
        <v>1.0574018126888218</v>
      </c>
      <c r="V52" s="2">
        <f>1/(SUMIFS(Kombiniert[[#This Row],[CDU/CSU (14d)]:[AfD (14d)]],Kombiniert[[#This Row],[CDU/CSU (14d)]:[AfD (14d)]],"&gt;="&amp;0.05)-Kombiniert[[#This Row],[FDP (14d)]])</f>
        <v>1.1326860841423947</v>
      </c>
    </row>
    <row r="53" spans="1:22" x14ac:dyDescent="0.35">
      <c r="A53" s="1">
        <v>42606</v>
      </c>
      <c r="B53" s="2">
        <v>0.34499999999999997</v>
      </c>
      <c r="C53" s="2">
        <v>0.23</v>
      </c>
      <c r="D53" s="2">
        <v>0.115</v>
      </c>
      <c r="E53" s="2">
        <v>7.4999999999999997E-2</v>
      </c>
      <c r="F53" s="2">
        <v>0.09</v>
      </c>
      <c r="G53" s="2">
        <v>0.1</v>
      </c>
      <c r="H53" s="2">
        <v>4.4999999999999998E-2</v>
      </c>
      <c r="I53" s="2">
        <v>1496</v>
      </c>
      <c r="J53" s="2" t="s">
        <v>60</v>
      </c>
      <c r="K53" t="s">
        <v>12</v>
      </c>
      <c r="L53" s="1">
        <f>Kombiniert[[#This Row],[Date]]-13</f>
        <v>42593</v>
      </c>
      <c r="M53" s="8">
        <f>AVERAGEIFS(Kombiniert[CDU/CSU],Kombiniert[Date],"&gt;="&amp;Kombiniert[[#This Row],[Von]],Kombiniert[Date],"&lt;="&amp;Kombiniert[[#This Row],[Date]])</f>
        <v>0.33642857142857141</v>
      </c>
      <c r="N53" s="3">
        <f>AVERAGEIFS(Kombiniert[SPD],Kombiniert[Date],"&gt;="&amp;Kombiniert[[#This Row],[Von]],Kombiniert[Date],"&lt;="&amp;Kombiniert[[#This Row],[Date]])</f>
        <v>0.21785714285714289</v>
      </c>
      <c r="O53" s="8">
        <f>AVERAGEIFS(Kombiniert[GRÜNE],Kombiniert[Date],"&gt;="&amp;Kombiniert[[#This Row],[Von]],Kombiniert[Date],"&lt;="&amp;Kombiniert[[#This Row],[Date]])</f>
        <v>0.12</v>
      </c>
      <c r="P53" s="8">
        <f>AVERAGEIFS(Kombiniert[FDP],Kombiniert[Date],"&gt;="&amp;Kombiniert[[#This Row],[Von]],Kombiniert[Date],"&lt;="&amp;Kombiniert[[#This Row],[Date]])</f>
        <v>6.2857142857142861E-2</v>
      </c>
      <c r="Q53" s="8">
        <f>AVERAGEIFS(Kombiniert[LINKE],Kombiniert[Date],"&gt;="&amp;Kombiniert[[#This Row],[Von]],Kombiniert[Date],"&lt;="&amp;Kombiniert[[#This Row],[Date]])</f>
        <v>9.7142857142857128E-2</v>
      </c>
      <c r="R53" s="8">
        <f>AVERAGEIFS(Kombiniert[AfD],Kombiniert[Date],"&gt;="&amp;Kombiniert[[#This Row],[Von]],Kombiniert[Date],"&lt;="&amp;Kombiniert[[#This Row],[Date]])</f>
        <v>0.11071428571428572</v>
      </c>
      <c r="S53" s="8">
        <f>AVERAGEIFS(Kombiniert[Sonstige],Kombiniert[Date],"&gt;="&amp;Kombiniert[[#This Row],[Von]],Kombiniert[Date],"&lt;="&amp;Kombiniert[[#This Row],[Date]])</f>
        <v>5.5E-2</v>
      </c>
      <c r="T53" s="4">
        <f>SUMIFS(Kombiniert[Befragte],Kombiniert[Date],"&gt;="&amp;Kombiniert[[#This Row],[Von]],Kombiniert[Date],"&lt;="&amp;Kombiniert[[#This Row],[Date]])</f>
        <v>15277</v>
      </c>
      <c r="U53" s="2">
        <f>1/SUMIFS(Kombiniert[[#This Row],[CDU/CSU (14d)]:[AfD (14d)]],Kombiniert[[#This Row],[CDU/CSU (14d)]:[AfD (14d)]],"&gt;="&amp;0.05)</f>
        <v>1.0582010582010584</v>
      </c>
      <c r="V53" s="2">
        <f>1/(SUMIFS(Kombiniert[[#This Row],[CDU/CSU (14d)]:[AfD (14d)]],Kombiniert[[#This Row],[CDU/CSU (14d)]:[AfD (14d)]],"&gt;="&amp;0.05)-Kombiniert[[#This Row],[FDP (14d)]])</f>
        <v>1.1336032388663968</v>
      </c>
    </row>
    <row r="54" spans="1:22" x14ac:dyDescent="0.35">
      <c r="A54" s="1">
        <v>42572</v>
      </c>
      <c r="B54" s="2">
        <v>0.35499999999999998</v>
      </c>
      <c r="C54" s="2">
        <v>0.22500000000000001</v>
      </c>
      <c r="D54" s="2">
        <v>0.12</v>
      </c>
      <c r="E54" s="2">
        <v>7.0000000000000007E-2</v>
      </c>
      <c r="F54" s="2">
        <v>9.5000000000000001E-2</v>
      </c>
      <c r="G54" s="2">
        <v>9.5000000000000001E-2</v>
      </c>
      <c r="H54" s="2">
        <v>0.04</v>
      </c>
      <c r="I54" s="2">
        <v>1466</v>
      </c>
      <c r="J54" s="2" t="s">
        <v>61</v>
      </c>
      <c r="K54" t="s">
        <v>12</v>
      </c>
      <c r="L54" s="1">
        <f>Kombiniert[[#This Row],[Date]]-13</f>
        <v>42559</v>
      </c>
      <c r="M54" s="8">
        <f>AVERAGEIFS(Kombiniert[CDU/CSU],Kombiniert[Date],"&gt;="&amp;Kombiniert[[#This Row],[Von]],Kombiniert[Date],"&lt;="&amp;Kombiniert[[#This Row],[Date]])</f>
        <v>0.34062499999999996</v>
      </c>
      <c r="N54" s="3">
        <f>AVERAGEIFS(Kombiniert[SPD],Kombiniert[Date],"&gt;="&amp;Kombiniert[[#This Row],[Von]],Kombiniert[Date],"&lt;="&amp;Kombiniert[[#This Row],[Date]])</f>
        <v>0.2225</v>
      </c>
      <c r="O54" s="8">
        <f>AVERAGEIFS(Kombiniert[GRÜNE],Kombiniert[Date],"&gt;="&amp;Kombiniert[[#This Row],[Von]],Kombiniert[Date],"&lt;="&amp;Kombiniert[[#This Row],[Date]])</f>
        <v>0.12375</v>
      </c>
      <c r="P54" s="8">
        <f>AVERAGEIFS(Kombiniert[FDP],Kombiniert[Date],"&gt;="&amp;Kombiniert[[#This Row],[Von]],Kombiniert[Date],"&lt;="&amp;Kombiniert[[#This Row],[Date]])</f>
        <v>6.3125000000000001E-2</v>
      </c>
      <c r="Q54" s="8">
        <f>AVERAGEIFS(Kombiniert[LINKE],Kombiniert[Date],"&gt;="&amp;Kombiniert[[#This Row],[Von]],Kombiniert[Date],"&lt;="&amp;Kombiniert[[#This Row],[Date]])</f>
        <v>9.4999999999999987E-2</v>
      </c>
      <c r="R54" s="8">
        <f>AVERAGEIFS(Kombiniert[AfD],Kombiniert[Date],"&gt;="&amp;Kombiniert[[#This Row],[Von]],Kombiniert[Date],"&lt;="&amp;Kombiniert[[#This Row],[Date]])</f>
        <v>0.10249999999999999</v>
      </c>
      <c r="S54" s="8">
        <f>AVERAGEIFS(Kombiniert[Sonstige],Kombiniert[Date],"&gt;="&amp;Kombiniert[[#This Row],[Von]],Kombiniert[Date],"&lt;="&amp;Kombiniert[[#This Row],[Date]])</f>
        <v>5.2499999999999998E-2</v>
      </c>
      <c r="T54" s="4">
        <f>SUMIFS(Kombiniert[Befragte],Kombiniert[Date],"&gt;="&amp;Kombiniert[[#This Row],[Von]],Kombiniert[Date],"&lt;="&amp;Kombiniert[[#This Row],[Date]])</f>
        <v>14955</v>
      </c>
      <c r="U54" s="2">
        <f>1/SUMIFS(Kombiniert[[#This Row],[CDU/CSU (14d)]:[AfD (14d)]],Kombiniert[[#This Row],[CDU/CSU (14d)]:[AfD (14d)]],"&gt;="&amp;0.05)</f>
        <v>1.0554089709762533</v>
      </c>
      <c r="V54" s="2">
        <f>1/(SUMIFS(Kombiniert[[#This Row],[CDU/CSU (14d)]:[AfD (14d)]],Kombiniert[[#This Row],[CDU/CSU (14d)]:[AfD (14d)]],"&gt;="&amp;0.05)-Kombiniert[[#This Row],[FDP (14d)]])</f>
        <v>1.1307420494699647</v>
      </c>
    </row>
    <row r="55" spans="1:22" x14ac:dyDescent="0.35">
      <c r="A55" s="1">
        <v>42536</v>
      </c>
      <c r="B55" s="2">
        <v>0.33500000000000002</v>
      </c>
      <c r="C55" s="2">
        <v>0.21</v>
      </c>
      <c r="D55" s="2">
        <v>0.12</v>
      </c>
      <c r="E55" s="2">
        <v>0.08</v>
      </c>
      <c r="F55" s="2">
        <v>0.09</v>
      </c>
      <c r="G55" s="2">
        <v>0.115</v>
      </c>
      <c r="H55" s="2">
        <v>0.05</v>
      </c>
      <c r="I55" s="2">
        <v>1396</v>
      </c>
      <c r="J55" s="2" t="s">
        <v>62</v>
      </c>
      <c r="K55" t="s">
        <v>12</v>
      </c>
      <c r="L55" s="1">
        <f>Kombiniert[[#This Row],[Date]]-13</f>
        <v>42523</v>
      </c>
      <c r="M55" s="8">
        <f>AVERAGEIFS(Kombiniert[CDU/CSU],Kombiniert[Date],"&gt;="&amp;Kombiniert[[#This Row],[Von]],Kombiniert[Date],"&lt;="&amp;Kombiniert[[#This Row],[Date]])</f>
        <v>0.32437500000000002</v>
      </c>
      <c r="N55" s="3">
        <f>AVERAGEIFS(Kombiniert[SPD],Kombiniert[Date],"&gt;="&amp;Kombiniert[[#This Row],[Von]],Kombiniert[Date],"&lt;="&amp;Kombiniert[[#This Row],[Date]])</f>
        <v>0.206875</v>
      </c>
      <c r="O55" s="8">
        <f>AVERAGEIFS(Kombiniert[GRÜNE],Kombiniert[Date],"&gt;="&amp;Kombiniert[[#This Row],[Von]],Kombiniert[Date],"&lt;="&amp;Kombiniert[[#This Row],[Date]])</f>
        <v>0.12875</v>
      </c>
      <c r="P55" s="8">
        <f>AVERAGEIFS(Kombiniert[FDP],Kombiniert[Date],"&gt;="&amp;Kombiniert[[#This Row],[Von]],Kombiniert[Date],"&lt;="&amp;Kombiniert[[#This Row],[Date]])</f>
        <v>6.8750000000000006E-2</v>
      </c>
      <c r="Q55" s="8">
        <f>AVERAGEIFS(Kombiniert[LINKE],Kombiniert[Date],"&gt;="&amp;Kombiniert[[#This Row],[Von]],Kombiniert[Date],"&lt;="&amp;Kombiniert[[#This Row],[Date]])</f>
        <v>9.6874999999999989E-2</v>
      </c>
      <c r="R55" s="8">
        <f>AVERAGEIFS(Kombiniert[AfD],Kombiniert[Date],"&gt;="&amp;Kombiniert[[#This Row],[Von]],Kombiniert[Date],"&lt;="&amp;Kombiniert[[#This Row],[Date]])</f>
        <v>0.123125</v>
      </c>
      <c r="S55" s="8">
        <f>AVERAGEIFS(Kombiniert[Sonstige],Kombiniert[Date],"&gt;="&amp;Kombiniert[[#This Row],[Von]],Kombiniert[Date],"&lt;="&amp;Kombiniert[[#This Row],[Date]])</f>
        <v>5.1249999999999997E-2</v>
      </c>
      <c r="T55" s="4">
        <f>SUMIFS(Kombiniert[Befragte],Kombiniert[Date],"&gt;="&amp;Kombiniert[[#This Row],[Von]],Kombiniert[Date],"&lt;="&amp;Kombiniert[[#This Row],[Date]])</f>
        <v>15676</v>
      </c>
      <c r="U55" s="2">
        <f>1/SUMIFS(Kombiniert[[#This Row],[CDU/CSU (14d)]:[AfD (14d)]],Kombiniert[[#This Row],[CDU/CSU (14d)]:[AfD (14d)]],"&gt;="&amp;0.05)</f>
        <v>1.054018445322793</v>
      </c>
      <c r="V55" s="2">
        <f>1/(SUMIFS(Kombiniert[[#This Row],[CDU/CSU (14d)]:[AfD (14d)]],Kombiniert[[#This Row],[CDU/CSU (14d)]:[AfD (14d)]],"&gt;="&amp;0.05)-Kombiniert[[#This Row],[FDP (14d)]])</f>
        <v>1.1363636363636362</v>
      </c>
    </row>
    <row r="56" spans="1:22" x14ac:dyDescent="0.35">
      <c r="A56" s="1">
        <v>42507</v>
      </c>
      <c r="B56" s="2">
        <v>0.33500000000000002</v>
      </c>
      <c r="C56" s="2">
        <v>0.21</v>
      </c>
      <c r="D56" s="2">
        <v>0.115</v>
      </c>
      <c r="E56" s="2">
        <v>0.08</v>
      </c>
      <c r="F56" s="2">
        <v>0.09</v>
      </c>
      <c r="G56" s="2">
        <v>0.125</v>
      </c>
      <c r="H56" s="2">
        <v>4.4999999999999998E-2</v>
      </c>
      <c r="I56" s="2">
        <v>1474</v>
      </c>
      <c r="J56" s="2" t="s">
        <v>63</v>
      </c>
      <c r="K56" t="s">
        <v>12</v>
      </c>
      <c r="L56" s="1">
        <f>Kombiniert[[#This Row],[Date]]-13</f>
        <v>42494</v>
      </c>
      <c r="M56" s="8">
        <f>AVERAGEIFS(Kombiniert[CDU/CSU],Kombiniert[Date],"&gt;="&amp;Kombiniert[[#This Row],[Von]],Kombiniert[Date],"&lt;="&amp;Kombiniert[[#This Row],[Date]])</f>
        <v>0.32562500000000005</v>
      </c>
      <c r="N56" s="3">
        <f>AVERAGEIFS(Kombiniert[SPD],Kombiniert[Date],"&gt;="&amp;Kombiniert[[#This Row],[Von]],Kombiniert[Date],"&lt;="&amp;Kombiniert[[#This Row],[Date]])</f>
        <v>0.20625000000000002</v>
      </c>
      <c r="O56" s="8">
        <f>AVERAGEIFS(Kombiniert[GRÜNE],Kombiniert[Date],"&gt;="&amp;Kombiniert[[#This Row],[Von]],Kombiniert[Date],"&lt;="&amp;Kombiniert[[#This Row],[Date]])</f>
        <v>0.12812499999999999</v>
      </c>
      <c r="P56" s="8">
        <f>AVERAGEIFS(Kombiniert[FDP],Kombiniert[Date],"&gt;="&amp;Kombiniert[[#This Row],[Von]],Kombiniert[Date],"&lt;="&amp;Kombiniert[[#This Row],[Date]])</f>
        <v>6.9375000000000006E-2</v>
      </c>
      <c r="Q56" s="8">
        <f>AVERAGEIFS(Kombiniert[LINKE],Kombiniert[Date],"&gt;="&amp;Kombiniert[[#This Row],[Von]],Kombiniert[Date],"&lt;="&amp;Kombiniert[[#This Row],[Date]])</f>
        <v>9.1874999999999984E-2</v>
      </c>
      <c r="R56" s="8">
        <f>AVERAGEIFS(Kombiniert[AfD],Kombiniert[Date],"&gt;="&amp;Kombiniert[[#This Row],[Von]],Kombiniert[Date],"&lt;="&amp;Kombiniert[[#This Row],[Date]])</f>
        <v>0.13187499999999999</v>
      </c>
      <c r="S56" s="8">
        <f>AVERAGEIFS(Kombiniert[Sonstige],Kombiniert[Date],"&gt;="&amp;Kombiniert[[#This Row],[Von]],Kombiniert[Date],"&lt;="&amp;Kombiniert[[#This Row],[Date]])</f>
        <v>4.6874999999999993E-2</v>
      </c>
      <c r="T56" s="4">
        <f>SUMIFS(Kombiniert[Befragte],Kombiniert[Date],"&gt;="&amp;Kombiniert[[#This Row],[Von]],Kombiniert[Date],"&lt;="&amp;Kombiniert[[#This Row],[Date]])</f>
        <v>15235</v>
      </c>
      <c r="U56" s="2">
        <f>1/SUMIFS(Kombiniert[[#This Row],[CDU/CSU (14d)]:[AfD (14d)]],Kombiniert[[#This Row],[CDU/CSU (14d)]:[AfD (14d)]],"&gt;="&amp;0.05)</f>
        <v>1.0491803278688525</v>
      </c>
      <c r="V56" s="2">
        <f>1/(SUMIFS(Kombiniert[[#This Row],[CDU/CSU (14d)]:[AfD (14d)]],Kombiniert[[#This Row],[CDU/CSU (14d)]:[AfD (14d)]],"&gt;="&amp;0.05)-Kombiniert[[#This Row],[FDP (14d)]])</f>
        <v>1.1315417256011315</v>
      </c>
    </row>
    <row r="57" spans="1:22" x14ac:dyDescent="0.35">
      <c r="A57" s="1">
        <v>42480</v>
      </c>
      <c r="B57" s="2">
        <v>0.33500000000000002</v>
      </c>
      <c r="C57" s="2">
        <v>0.23</v>
      </c>
      <c r="D57" s="2">
        <v>0.11</v>
      </c>
      <c r="E57" s="2">
        <v>0.08</v>
      </c>
      <c r="F57" s="2">
        <v>0.09</v>
      </c>
      <c r="G57" s="2">
        <v>0.105</v>
      </c>
      <c r="H57" s="2">
        <v>0.05</v>
      </c>
      <c r="I57" s="2">
        <v>1388</v>
      </c>
      <c r="J57" s="2" t="s">
        <v>64</v>
      </c>
      <c r="K57" t="s">
        <v>12</v>
      </c>
      <c r="L57" s="1">
        <f>Kombiniert[[#This Row],[Date]]-13</f>
        <v>42467</v>
      </c>
      <c r="M57" s="8">
        <f>AVERAGEIFS(Kombiniert[CDU/CSU],Kombiniert[Date],"&gt;="&amp;Kombiniert[[#This Row],[Von]],Kombiniert[Date],"&lt;="&amp;Kombiniert[[#This Row],[Date]])</f>
        <v>0.33187500000000003</v>
      </c>
      <c r="N57" s="3">
        <f>AVERAGEIFS(Kombiniert[SPD],Kombiniert[Date],"&gt;="&amp;Kombiniert[[#This Row],[Von]],Kombiniert[Date],"&lt;="&amp;Kombiniert[[#This Row],[Date]])</f>
        <v>0.21125000000000002</v>
      </c>
      <c r="O57" s="8">
        <f>AVERAGEIFS(Kombiniert[GRÜNE],Kombiniert[Date],"&gt;="&amp;Kombiniert[[#This Row],[Von]],Kombiniert[Date],"&lt;="&amp;Kombiniert[[#This Row],[Date]])</f>
        <v>0.12937500000000002</v>
      </c>
      <c r="P57" s="8">
        <f>AVERAGEIFS(Kombiniert[FDP],Kombiniert[Date],"&gt;="&amp;Kombiniert[[#This Row],[Von]],Kombiniert[Date],"&lt;="&amp;Kombiniert[[#This Row],[Date]])</f>
        <v>7.1874999999999994E-2</v>
      </c>
      <c r="Q57" s="8">
        <f>AVERAGEIFS(Kombiniert[LINKE],Kombiniert[Date],"&gt;="&amp;Kombiniert[[#This Row],[Von]],Kombiniert[Date],"&lt;="&amp;Kombiniert[[#This Row],[Date]])</f>
        <v>8.7499999999999994E-2</v>
      </c>
      <c r="R57" s="8">
        <f>AVERAGEIFS(Kombiniert[AfD],Kombiniert[Date],"&gt;="&amp;Kombiniert[[#This Row],[Von]],Kombiniert[Date],"&lt;="&amp;Kombiniert[[#This Row],[Date]])</f>
        <v>0.11812499999999999</v>
      </c>
      <c r="S57" s="8">
        <f>AVERAGEIFS(Kombiniert[Sonstige],Kombiniert[Date],"&gt;="&amp;Kombiniert[[#This Row],[Von]],Kombiniert[Date],"&lt;="&amp;Kombiniert[[#This Row],[Date]])</f>
        <v>4.9999999999999996E-2</v>
      </c>
      <c r="T57" s="4">
        <f>SUMIFS(Kombiniert[Befragte],Kombiniert[Date],"&gt;="&amp;Kombiniert[[#This Row],[Von]],Kombiniert[Date],"&lt;="&amp;Kombiniert[[#This Row],[Date]])</f>
        <v>16091</v>
      </c>
      <c r="U57" s="2">
        <f>1/SUMIFS(Kombiniert[[#This Row],[CDU/CSU (14d)]:[AfD (14d)]],Kombiniert[[#This Row],[CDU/CSU (14d)]:[AfD (14d)]],"&gt;="&amp;0.05)</f>
        <v>1.0526315789473681</v>
      </c>
      <c r="V57" s="2">
        <f>1/(SUMIFS(Kombiniert[[#This Row],[CDU/CSU (14d)]:[AfD (14d)]],Kombiniert[[#This Row],[CDU/CSU (14d)]:[AfD (14d)]],"&gt;="&amp;0.05)-Kombiniert[[#This Row],[FDP (14d)]])</f>
        <v>1.1387900355871885</v>
      </c>
    </row>
    <row r="58" spans="1:22" x14ac:dyDescent="0.35">
      <c r="A58" s="1">
        <v>42447</v>
      </c>
      <c r="B58" s="2">
        <v>0.35</v>
      </c>
      <c r="C58" s="2">
        <v>0.245</v>
      </c>
      <c r="D58" s="2">
        <v>0.1</v>
      </c>
      <c r="E58" s="2">
        <v>7.0000000000000007E-2</v>
      </c>
      <c r="F58" s="2">
        <v>0.09</v>
      </c>
      <c r="G58" s="2">
        <v>0.105</v>
      </c>
      <c r="H58" s="2">
        <v>0.04</v>
      </c>
      <c r="I58" s="2">
        <v>1456</v>
      </c>
      <c r="J58" s="2" t="s">
        <v>65</v>
      </c>
      <c r="K58" t="s">
        <v>12</v>
      </c>
      <c r="L58" s="1">
        <f>Kombiniert[[#This Row],[Date]]-13</f>
        <v>42434</v>
      </c>
      <c r="M58" s="8">
        <f>AVERAGEIFS(Kombiniert[CDU/CSU],Kombiniert[Date],"&gt;="&amp;Kombiniert[[#This Row],[Von]],Kombiniert[Date],"&lt;="&amp;Kombiniert[[#This Row],[Date]])</f>
        <v>0.34357142857142858</v>
      </c>
      <c r="N58" s="3">
        <f>AVERAGEIFS(Kombiniert[SPD],Kombiniert[Date],"&gt;="&amp;Kombiniert[[#This Row],[Von]],Kombiniert[Date],"&lt;="&amp;Kombiniert[[#This Row],[Date]])</f>
        <v>0.23214285714285715</v>
      </c>
      <c r="O58" s="8">
        <f>AVERAGEIFS(Kombiniert[GRÜNE],Kombiniert[Date],"&gt;="&amp;Kombiniert[[#This Row],[Von]],Kombiniert[Date],"&lt;="&amp;Kombiniert[[#This Row],[Date]])</f>
        <v>0.10428571428571429</v>
      </c>
      <c r="P58" s="8">
        <f>AVERAGEIFS(Kombiniert[FDP],Kombiniert[Date],"&gt;="&amp;Kombiniert[[#This Row],[Von]],Kombiniert[Date],"&lt;="&amp;Kombiniert[[#This Row],[Date]])</f>
        <v>6.1428571428571437E-2</v>
      </c>
      <c r="Q58" s="8">
        <f>AVERAGEIFS(Kombiniert[LINKE],Kombiniert[Date],"&gt;="&amp;Kombiniert[[#This Row],[Von]],Kombiniert[Date],"&lt;="&amp;Kombiniert[[#This Row],[Date]])</f>
        <v>9.7142857142857128E-2</v>
      </c>
      <c r="R58" s="8">
        <f>AVERAGEIFS(Kombiniert[AfD],Kombiniert[Date],"&gt;="&amp;Kombiniert[[#This Row],[Von]],Kombiniert[Date],"&lt;="&amp;Kombiniert[[#This Row],[Date]])</f>
        <v>0.11142857142857143</v>
      </c>
      <c r="S58" s="8">
        <f>AVERAGEIFS(Kombiniert[Sonstige],Kombiniert[Date],"&gt;="&amp;Kombiniert[[#This Row],[Von]],Kombiniert[Date],"&lt;="&amp;Kombiniert[[#This Row],[Date]])</f>
        <v>4.9999999999999996E-2</v>
      </c>
      <c r="T58" s="4">
        <f>SUMIFS(Kombiniert[Befragte],Kombiniert[Date],"&gt;="&amp;Kombiniert[[#This Row],[Von]],Kombiniert[Date],"&lt;="&amp;Kombiniert[[#This Row],[Date]])</f>
        <v>14686</v>
      </c>
      <c r="U58" s="2">
        <f>1/SUMIFS(Kombiniert[[#This Row],[CDU/CSU (14d)]:[AfD (14d)]],Kombiniert[[#This Row],[CDU/CSU (14d)]:[AfD (14d)]],"&gt;="&amp;0.05)</f>
        <v>1.0526315789473684</v>
      </c>
      <c r="V58" s="2">
        <f>1/(SUMIFS(Kombiniert[[#This Row],[CDU/CSU (14d)]:[AfD (14d)]],Kombiniert[[#This Row],[CDU/CSU (14d)]:[AfD (14d)]],"&gt;="&amp;0.05)-Kombiniert[[#This Row],[FDP (14d)]])</f>
        <v>1.1254019292604502</v>
      </c>
    </row>
    <row r="59" spans="1:22" x14ac:dyDescent="0.35">
      <c r="A59" s="1">
        <v>42417</v>
      </c>
      <c r="B59" s="2">
        <v>0.33500000000000002</v>
      </c>
      <c r="C59" s="2">
        <v>0.24</v>
      </c>
      <c r="D59" s="2">
        <v>0.1</v>
      </c>
      <c r="E59" s="2">
        <v>7.0000000000000007E-2</v>
      </c>
      <c r="F59" s="2">
        <v>0.1</v>
      </c>
      <c r="G59" s="2">
        <v>0.105</v>
      </c>
      <c r="H59" s="2">
        <v>0.05</v>
      </c>
      <c r="I59" s="2">
        <v>1521</v>
      </c>
      <c r="J59" s="2" t="s">
        <v>66</v>
      </c>
      <c r="K59" t="s">
        <v>12</v>
      </c>
      <c r="L59" s="1">
        <f>Kombiniert[[#This Row],[Date]]-13</f>
        <v>42404</v>
      </c>
      <c r="M59" s="8">
        <f>AVERAGEIFS(Kombiniert[CDU/CSU],Kombiniert[Date],"&gt;="&amp;Kombiniert[[#This Row],[Von]],Kombiniert[Date],"&lt;="&amp;Kombiniert[[#This Row],[Date]])</f>
        <v>0.34214285714285719</v>
      </c>
      <c r="N59" s="3">
        <f>AVERAGEIFS(Kombiniert[SPD],Kombiniert[Date],"&gt;="&amp;Kombiniert[[#This Row],[Von]],Kombiniert[Date],"&lt;="&amp;Kombiniert[[#This Row],[Date]])</f>
        <v>0.23357142857142857</v>
      </c>
      <c r="O59" s="8">
        <f>AVERAGEIFS(Kombiniert[GRÜNE],Kombiniert[Date],"&gt;="&amp;Kombiniert[[#This Row],[Von]],Kombiniert[Date],"&lt;="&amp;Kombiniert[[#This Row],[Date]])</f>
        <v>0.10142857142857142</v>
      </c>
      <c r="P59" s="8">
        <f>AVERAGEIFS(Kombiniert[FDP],Kombiniert[Date],"&gt;="&amp;Kombiniert[[#This Row],[Von]],Kombiniert[Date],"&lt;="&amp;Kombiniert[[#This Row],[Date]])</f>
        <v>5.7142857142857148E-2</v>
      </c>
      <c r="Q59" s="8">
        <f>AVERAGEIFS(Kombiniert[LINKE],Kombiniert[Date],"&gt;="&amp;Kombiniert[[#This Row],[Von]],Kombiniert[Date],"&lt;="&amp;Kombiniert[[#This Row],[Date]])</f>
        <v>9.7142857142857128E-2</v>
      </c>
      <c r="R59" s="8">
        <f>AVERAGEIFS(Kombiniert[AfD],Kombiniert[Date],"&gt;="&amp;Kombiniert[[#This Row],[Von]],Kombiniert[Date],"&lt;="&amp;Kombiniert[[#This Row],[Date]])</f>
        <v>0.11142857142857142</v>
      </c>
      <c r="S59" s="8">
        <f>AVERAGEIFS(Kombiniert[Sonstige],Kombiniert[Date],"&gt;="&amp;Kombiniert[[#This Row],[Von]],Kombiniert[Date],"&lt;="&amp;Kombiniert[[#This Row],[Date]])</f>
        <v>5.7142857142857141E-2</v>
      </c>
      <c r="T59" s="4">
        <f>SUMIFS(Kombiniert[Befragte],Kombiniert[Date],"&gt;="&amp;Kombiniert[[#This Row],[Von]],Kombiniert[Date],"&lt;="&amp;Kombiniert[[#This Row],[Date]])</f>
        <v>14986</v>
      </c>
      <c r="U59" s="2">
        <f>1/SUMIFS(Kombiniert[[#This Row],[CDU/CSU (14d)]:[AfD (14d)]],Kombiniert[[#This Row],[CDU/CSU (14d)]:[AfD (14d)]],"&gt;="&amp;0.05)</f>
        <v>1.0606060606060606</v>
      </c>
      <c r="V59" s="2">
        <f>1/(SUMIFS(Kombiniert[[#This Row],[CDU/CSU (14d)]:[AfD (14d)]],Kombiniert[[#This Row],[CDU/CSU (14d)]:[AfD (14d)]],"&gt;="&amp;0.05)-Kombiniert[[#This Row],[FDP (14d)]])</f>
        <v>1.1290322580645162</v>
      </c>
    </row>
    <row r="60" spans="1:22" x14ac:dyDescent="0.35">
      <c r="A60" s="1">
        <v>42395</v>
      </c>
      <c r="B60" s="2">
        <v>0.35</v>
      </c>
      <c r="C60" s="2">
        <v>0.25</v>
      </c>
      <c r="D60" s="2">
        <v>0.09</v>
      </c>
      <c r="E60" s="2">
        <v>6.5000000000000002E-2</v>
      </c>
      <c r="F60" s="2">
        <v>9.5000000000000001E-2</v>
      </c>
      <c r="G60" s="2">
        <v>0.1</v>
      </c>
      <c r="H60" s="2">
        <v>0.05</v>
      </c>
      <c r="I60" s="2">
        <v>1431</v>
      </c>
      <c r="J60" s="2" t="s">
        <v>67</v>
      </c>
      <c r="K60" t="s">
        <v>12</v>
      </c>
      <c r="L60" s="1">
        <f>Kombiniert[[#This Row],[Date]]-13</f>
        <v>42382</v>
      </c>
      <c r="M60" s="8">
        <f>AVERAGEIFS(Kombiniert[CDU/CSU],Kombiniert[Date],"&gt;="&amp;Kombiniert[[#This Row],[Von]],Kombiniert[Date],"&lt;="&amp;Kombiniert[[#This Row],[Date]])</f>
        <v>0.35750000000000004</v>
      </c>
      <c r="N60" s="3">
        <f>AVERAGEIFS(Kombiniert[SPD],Kombiniert[Date],"&gt;="&amp;Kombiniert[[#This Row],[Von]],Kombiniert[Date],"&lt;="&amp;Kombiniert[[#This Row],[Date]])</f>
        <v>0.238125</v>
      </c>
      <c r="O60" s="8">
        <f>AVERAGEIFS(Kombiniert[GRÜNE],Kombiniert[Date],"&gt;="&amp;Kombiniert[[#This Row],[Von]],Kombiniert[Date],"&lt;="&amp;Kombiniert[[#This Row],[Date]])</f>
        <v>9.6874999999999989E-2</v>
      </c>
      <c r="P60" s="8">
        <f>AVERAGEIFS(Kombiniert[FDP],Kombiniert[Date],"&gt;="&amp;Kombiniert[[#This Row],[Von]],Kombiniert[Date],"&lt;="&amp;Kombiniert[[#This Row],[Date]])</f>
        <v>5.3749999999999999E-2</v>
      </c>
      <c r="Q60" s="8">
        <f>AVERAGEIFS(Kombiniert[LINKE],Kombiniert[Date],"&gt;="&amp;Kombiniert[[#This Row],[Von]],Kombiniert[Date],"&lt;="&amp;Kombiniert[[#This Row],[Date]])</f>
        <v>9.1874999999999984E-2</v>
      </c>
      <c r="R60" s="8">
        <f>AVERAGEIFS(Kombiniert[AfD],Kombiniert[Date],"&gt;="&amp;Kombiniert[[#This Row],[Von]],Kombiniert[Date],"&lt;="&amp;Kombiniert[[#This Row],[Date]])</f>
        <v>0.104375</v>
      </c>
      <c r="S60" s="8">
        <f>AVERAGEIFS(Kombiniert[Sonstige],Kombiniert[Date],"&gt;="&amp;Kombiniert[[#This Row],[Von]],Kombiniert[Date],"&lt;="&amp;Kombiniert[[#This Row],[Date]])</f>
        <v>5.7500000000000002E-2</v>
      </c>
      <c r="T60" s="4">
        <f>SUMIFS(Kombiniert[Befragte],Kombiniert[Date],"&gt;="&amp;Kombiniert[[#This Row],[Von]],Kombiniert[Date],"&lt;="&amp;Kombiniert[[#This Row],[Date]])</f>
        <v>15451</v>
      </c>
      <c r="U60" s="2">
        <f>1/SUMIFS(Kombiniert[[#This Row],[CDU/CSU (14d)]:[AfD (14d)]],Kombiniert[[#This Row],[CDU/CSU (14d)]:[AfD (14d)]],"&gt;="&amp;0.05)</f>
        <v>1.0610079575596818</v>
      </c>
      <c r="V60" s="2">
        <f>1/(SUMIFS(Kombiniert[[#This Row],[CDU/CSU (14d)]:[AfD (14d)]],Kombiniert[[#This Row],[CDU/CSU (14d)]:[AfD (14d)]],"&gt;="&amp;0.05)-Kombiniert[[#This Row],[FDP (14d)]])</f>
        <v>1.1251758087201125</v>
      </c>
    </row>
    <row r="61" spans="1:22" x14ac:dyDescent="0.35">
      <c r="A61" s="1">
        <v>42354</v>
      </c>
      <c r="B61" s="2">
        <v>0.38</v>
      </c>
      <c r="C61" s="2">
        <v>0.26</v>
      </c>
      <c r="D61" s="2">
        <v>9.5000000000000001E-2</v>
      </c>
      <c r="E61" s="2">
        <v>0.05</v>
      </c>
      <c r="F61" s="2">
        <v>8.5000000000000006E-2</v>
      </c>
      <c r="G61" s="2">
        <v>0.08</v>
      </c>
      <c r="H61" s="2">
        <v>0.05</v>
      </c>
      <c r="I61" s="2">
        <v>1457</v>
      </c>
      <c r="J61" s="2" t="s">
        <v>68</v>
      </c>
      <c r="K61" t="s">
        <v>12</v>
      </c>
      <c r="L61" s="1">
        <f>Kombiniert[[#This Row],[Date]]-13</f>
        <v>42341</v>
      </c>
      <c r="M61" s="8">
        <f>AVERAGEIFS(Kombiniert[CDU/CSU],Kombiniert[Date],"&gt;="&amp;Kombiniert[[#This Row],[Von]],Kombiniert[Date],"&lt;="&amp;Kombiniert[[#This Row],[Date]])</f>
        <v>0.37000000000000005</v>
      </c>
      <c r="N61" s="3">
        <f>AVERAGEIFS(Kombiniert[SPD],Kombiniert[Date],"&gt;="&amp;Kombiniert[[#This Row],[Von]],Kombiniert[Date],"&lt;="&amp;Kombiniert[[#This Row],[Date]])</f>
        <v>0.24624999999999997</v>
      </c>
      <c r="O61" s="8">
        <f>AVERAGEIFS(Kombiniert[GRÜNE],Kombiniert[Date],"&gt;="&amp;Kombiniert[[#This Row],[Von]],Kombiniert[Date],"&lt;="&amp;Kombiniert[[#This Row],[Date]])</f>
        <v>9.8749999999999991E-2</v>
      </c>
      <c r="P61" s="8">
        <f>AVERAGEIFS(Kombiniert[FDP],Kombiniert[Date],"&gt;="&amp;Kombiniert[[#This Row],[Von]],Kombiniert[Date],"&lt;="&amp;Kombiniert[[#This Row],[Date]])</f>
        <v>4.5624999999999999E-2</v>
      </c>
      <c r="Q61" s="8">
        <f>AVERAGEIFS(Kombiniert[LINKE],Kombiniert[Date],"&gt;="&amp;Kombiniert[[#This Row],[Von]],Kombiniert[Date],"&lt;="&amp;Kombiniert[[#This Row],[Date]])</f>
        <v>9.2499999999999985E-2</v>
      </c>
      <c r="R61" s="8">
        <f>AVERAGEIFS(Kombiniert[AfD],Kombiniert[Date],"&gt;="&amp;Kombiniert[[#This Row],[Von]],Kombiniert[Date],"&lt;="&amp;Kombiniert[[#This Row],[Date]])</f>
        <v>8.7499999999999994E-2</v>
      </c>
      <c r="S61" s="8">
        <f>AVERAGEIFS(Kombiniert[Sonstige],Kombiniert[Date],"&gt;="&amp;Kombiniert[[#This Row],[Von]],Kombiniert[Date],"&lt;="&amp;Kombiniert[[#This Row],[Date]])</f>
        <v>5.9374999999999997E-2</v>
      </c>
      <c r="T61" s="4">
        <f>SUMIFS(Kombiniert[Befragte],Kombiniert[Date],"&gt;="&amp;Kombiniert[[#This Row],[Von]],Kombiniert[Date],"&lt;="&amp;Kombiniert[[#This Row],[Date]])</f>
        <v>16683</v>
      </c>
      <c r="U61" s="2">
        <f>1/SUMIFS(Kombiniert[[#This Row],[CDU/CSU (14d)]:[AfD (14d)]],Kombiniert[[#This Row],[CDU/CSU (14d)]:[AfD (14d)]],"&gt;="&amp;0.05)</f>
        <v>1.1173184357541899</v>
      </c>
      <c r="V61" s="2">
        <f>1/(SUMIFS(Kombiniert[[#This Row],[CDU/CSU (14d)]:[AfD (14d)]],Kombiniert[[#This Row],[CDU/CSU (14d)]:[AfD (14d)]],"&gt;="&amp;0.05)-Kombiniert[[#This Row],[FDP (14d)]])</f>
        <v>1.177336276674025</v>
      </c>
    </row>
    <row r="62" spans="1:22" x14ac:dyDescent="0.35">
      <c r="A62" s="1">
        <v>42327</v>
      </c>
      <c r="B62" s="2">
        <v>0.375</v>
      </c>
      <c r="C62" s="2">
        <v>0.26</v>
      </c>
      <c r="D62" s="2">
        <v>9.5000000000000001E-2</v>
      </c>
      <c r="E62" s="2">
        <v>5.5E-2</v>
      </c>
      <c r="F62" s="2">
        <v>9.5000000000000001E-2</v>
      </c>
      <c r="G62" s="2">
        <v>7.0000000000000007E-2</v>
      </c>
      <c r="H62" s="2">
        <v>0.05</v>
      </c>
      <c r="I62" s="2">
        <v>1448</v>
      </c>
      <c r="J62" s="2" t="s">
        <v>69</v>
      </c>
      <c r="K62" t="s">
        <v>12</v>
      </c>
      <c r="L62" s="1">
        <f>Kombiniert[[#This Row],[Date]]-13</f>
        <v>42314</v>
      </c>
      <c r="M62" s="8">
        <f>AVERAGEIFS(Kombiniert[CDU/CSU],Kombiniert[Date],"&gt;="&amp;Kombiniert[[#This Row],[Von]],Kombiniert[Date],"&lt;="&amp;Kombiniert[[#This Row],[Date]])</f>
        <v>0.3621428571428571</v>
      </c>
      <c r="N62" s="3">
        <f>AVERAGEIFS(Kombiniert[SPD],Kombiniert[Date],"&gt;="&amp;Kombiniert[[#This Row],[Von]],Kombiniert[Date],"&lt;="&amp;Kombiniert[[#This Row],[Date]])</f>
        <v>0.24928571428571428</v>
      </c>
      <c r="O62" s="8">
        <f>AVERAGEIFS(Kombiniert[GRÜNE],Kombiniert[Date],"&gt;="&amp;Kombiniert[[#This Row],[Von]],Kombiniert[Date],"&lt;="&amp;Kombiniert[[#This Row],[Date]])</f>
        <v>9.9285714285714283E-2</v>
      </c>
      <c r="P62" s="8">
        <f>AVERAGEIFS(Kombiniert[FDP],Kombiniert[Date],"&gt;="&amp;Kombiniert[[#This Row],[Von]],Kombiniert[Date],"&lt;="&amp;Kombiniert[[#This Row],[Date]])</f>
        <v>5.0714285714285712E-2</v>
      </c>
      <c r="Q62" s="8">
        <f>AVERAGEIFS(Kombiniert[LINKE],Kombiniert[Date],"&gt;="&amp;Kombiniert[[#This Row],[Von]],Kombiniert[Date],"&lt;="&amp;Kombiniert[[#This Row],[Date]])</f>
        <v>9.3571428571428569E-2</v>
      </c>
      <c r="R62" s="8">
        <f>AVERAGEIFS(Kombiniert[AfD],Kombiniert[Date],"&gt;="&amp;Kombiniert[[#This Row],[Von]],Kombiniert[Date],"&lt;="&amp;Kombiniert[[#This Row],[Date]])</f>
        <v>8.4999999999999992E-2</v>
      </c>
      <c r="S62" s="8">
        <f>AVERAGEIFS(Kombiniert[Sonstige],Kombiniert[Date],"&gt;="&amp;Kombiniert[[#This Row],[Von]],Kombiniert[Date],"&lt;="&amp;Kombiniert[[#This Row],[Date]])</f>
        <v>0.06</v>
      </c>
      <c r="T62" s="4">
        <f>SUMIFS(Kombiniert[Befragte],Kombiniert[Date],"&gt;="&amp;Kombiniert[[#This Row],[Von]],Kombiniert[Date],"&lt;="&amp;Kombiniert[[#This Row],[Date]])</f>
        <v>15383</v>
      </c>
      <c r="U62" s="2">
        <f>1/SUMIFS(Kombiniert[[#This Row],[CDU/CSU (14d)]:[AfD (14d)]],Kombiniert[[#This Row],[CDU/CSU (14d)]:[AfD (14d)]],"&gt;="&amp;0.05)</f>
        <v>1.0638297872340425</v>
      </c>
      <c r="V62" s="2">
        <f>1/(SUMIFS(Kombiniert[[#This Row],[CDU/CSU (14d)]:[AfD (14d)]],Kombiniert[[#This Row],[CDU/CSU (14d)]:[AfD (14d)]],"&gt;="&amp;0.05)-Kombiniert[[#This Row],[FDP (14d)]])</f>
        <v>1.1244979919678715</v>
      </c>
    </row>
    <row r="63" spans="1:22" x14ac:dyDescent="0.35">
      <c r="A63" s="1">
        <v>42297</v>
      </c>
      <c r="B63" s="2">
        <v>0.38</v>
      </c>
      <c r="C63" s="2">
        <v>0.26</v>
      </c>
      <c r="D63" s="2">
        <v>9.5000000000000001E-2</v>
      </c>
      <c r="E63" s="2">
        <v>5.5E-2</v>
      </c>
      <c r="F63" s="2">
        <v>0.09</v>
      </c>
      <c r="G63" s="2">
        <v>7.0000000000000007E-2</v>
      </c>
      <c r="H63" s="2">
        <v>0.05</v>
      </c>
      <c r="I63" s="2">
        <v>1400</v>
      </c>
      <c r="J63" s="2" t="s">
        <v>70</v>
      </c>
      <c r="K63" t="s">
        <v>12</v>
      </c>
      <c r="L63" s="1">
        <f>Kombiniert[[#This Row],[Date]]-13</f>
        <v>42284</v>
      </c>
      <c r="M63" s="8">
        <f>AVERAGEIFS(Kombiniert[CDU/CSU],Kombiniert[Date],"&gt;="&amp;Kombiniert[[#This Row],[Von]],Kombiniert[Date],"&lt;="&amp;Kombiniert[[#This Row],[Date]])</f>
        <v>0.37857142857142856</v>
      </c>
      <c r="N63" s="3">
        <f>AVERAGEIFS(Kombiniert[SPD],Kombiniert[Date],"&gt;="&amp;Kombiniert[[#This Row],[Von]],Kombiniert[Date],"&lt;="&amp;Kombiniert[[#This Row],[Date]])</f>
        <v>0.25214285714285717</v>
      </c>
      <c r="O63" s="8">
        <f>AVERAGEIFS(Kombiniert[GRÜNE],Kombiniert[Date],"&gt;="&amp;Kombiniert[[#This Row],[Von]],Kombiniert[Date],"&lt;="&amp;Kombiniert[[#This Row],[Date]])</f>
        <v>9.4285714285714278E-2</v>
      </c>
      <c r="P63" s="8">
        <f>AVERAGEIFS(Kombiniert[FDP],Kombiniert[Date],"&gt;="&amp;Kombiniert[[#This Row],[Von]],Kombiniert[Date],"&lt;="&amp;Kombiniert[[#This Row],[Date]])</f>
        <v>5.0714285714285712E-2</v>
      </c>
      <c r="Q63" s="8">
        <f>AVERAGEIFS(Kombiniert[LINKE],Kombiniert[Date],"&gt;="&amp;Kombiniert[[#This Row],[Von]],Kombiniert[Date],"&lt;="&amp;Kombiniert[[#This Row],[Date]])</f>
        <v>9.3571428571428555E-2</v>
      </c>
      <c r="R63" s="8">
        <f>AVERAGEIFS(Kombiniert[AfD],Kombiniert[Date],"&gt;="&amp;Kombiniert[[#This Row],[Von]],Kombiniert[Date],"&lt;="&amp;Kombiniert[[#This Row],[Date]])</f>
        <v>6.8571428571428575E-2</v>
      </c>
      <c r="S63" s="8">
        <f>AVERAGEIFS(Kombiniert[Sonstige],Kombiniert[Date],"&gt;="&amp;Kombiniert[[#This Row],[Von]],Kombiniert[Date],"&lt;="&amp;Kombiniert[[#This Row],[Date]])</f>
        <v>6.2142857142857146E-2</v>
      </c>
      <c r="T63" s="4">
        <f>SUMIFS(Kombiniert[Befragte],Kombiniert[Date],"&gt;="&amp;Kombiniert[[#This Row],[Von]],Kombiniert[Date],"&lt;="&amp;Kombiniert[[#This Row],[Date]])</f>
        <v>14137</v>
      </c>
      <c r="U63" s="2">
        <f>1/SUMIFS(Kombiniert[[#This Row],[CDU/CSU (14d)]:[AfD (14d)]],Kombiniert[[#This Row],[CDU/CSU (14d)]:[AfD (14d)]],"&gt;="&amp;0.05)</f>
        <v>1.0662604722010662</v>
      </c>
      <c r="V63" s="2">
        <f>1/(SUMIFS(Kombiniert[[#This Row],[CDU/CSU (14d)]:[AfD (14d)]],Kombiniert[[#This Row],[CDU/CSU (14d)]:[AfD (14d)]],"&gt;="&amp;0.05)-Kombiniert[[#This Row],[FDP (14d)]])</f>
        <v>1.1272141706924315</v>
      </c>
    </row>
    <row r="64" spans="1:22" x14ac:dyDescent="0.35">
      <c r="A64" s="1">
        <v>42263</v>
      </c>
      <c r="B64" s="2">
        <v>0.42</v>
      </c>
      <c r="C64" s="2">
        <v>0.255</v>
      </c>
      <c r="D64" s="2">
        <v>9.5000000000000001E-2</v>
      </c>
      <c r="E64" s="2">
        <v>0.06</v>
      </c>
      <c r="F64" s="2">
        <v>8.5000000000000006E-2</v>
      </c>
      <c r="G64" s="2">
        <v>3.5000000000000003E-2</v>
      </c>
      <c r="H64" s="2">
        <v>0.05</v>
      </c>
      <c r="I64" s="2">
        <v>1400</v>
      </c>
      <c r="J64" s="2" t="s">
        <v>23</v>
      </c>
      <c r="K64" t="s">
        <v>12</v>
      </c>
      <c r="L64" s="1">
        <f>Kombiniert[[#This Row],[Date]]-13</f>
        <v>42250</v>
      </c>
      <c r="M64" s="8">
        <f>AVERAGEIFS(Kombiniert[CDU/CSU],Kombiniert[Date],"&gt;="&amp;Kombiniert[[#This Row],[Von]],Kombiniert[Date],"&lt;="&amp;Kombiniert[[#This Row],[Date]])</f>
        <v>0.41277777777777774</v>
      </c>
      <c r="N64" s="3">
        <f>AVERAGEIFS(Kombiniert[SPD],Kombiniert[Date],"&gt;="&amp;Kombiniert[[#This Row],[Von]],Kombiniert[Date],"&lt;="&amp;Kombiniert[[#This Row],[Date]])</f>
        <v>0.24388888888888893</v>
      </c>
      <c r="O64" s="8">
        <f>AVERAGEIFS(Kombiniert[GRÜNE],Kombiniert[Date],"&gt;="&amp;Kombiniert[[#This Row],[Von]],Kombiniert[Date],"&lt;="&amp;Kombiniert[[#This Row],[Date]])</f>
        <v>0.10555555555555556</v>
      </c>
      <c r="P64" s="8">
        <f>AVERAGEIFS(Kombiniert[FDP],Kombiniert[Date],"&gt;="&amp;Kombiniert[[#This Row],[Von]],Kombiniert[Date],"&lt;="&amp;Kombiniert[[#This Row],[Date]])</f>
        <v>4.2222222222222217E-2</v>
      </c>
      <c r="Q64" s="8">
        <f>AVERAGEIFS(Kombiniert[LINKE],Kombiniert[Date],"&gt;="&amp;Kombiniert[[#This Row],[Von]],Kombiniert[Date],"&lt;="&amp;Kombiniert[[#This Row],[Date]])</f>
        <v>9.3888888888888869E-2</v>
      </c>
      <c r="R64" s="8">
        <f>AVERAGEIFS(Kombiniert[AfD],Kombiniert[Date],"&gt;="&amp;Kombiniert[[#This Row],[Von]],Kombiniert[Date],"&lt;="&amp;Kombiniert[[#This Row],[Date]])</f>
        <v>4.2222222222222223E-2</v>
      </c>
      <c r="S64" s="8">
        <f>AVERAGEIFS(Kombiniert[Sonstige],Kombiniert[Date],"&gt;="&amp;Kombiniert[[#This Row],[Von]],Kombiniert[Date],"&lt;="&amp;Kombiniert[[#This Row],[Date]])</f>
        <v>5.9444444444444446E-2</v>
      </c>
      <c r="T64" s="4">
        <f>SUMIFS(Kombiniert[Befragte],Kombiniert[Date],"&gt;="&amp;Kombiniert[[#This Row],[Von]],Kombiniert[Date],"&lt;="&amp;Kombiniert[[#This Row],[Date]])</f>
        <v>18381</v>
      </c>
      <c r="U64" s="2">
        <f>1/SUMIFS(Kombiniert[[#This Row],[CDU/CSU (14d)]:[AfD (14d)]],Kombiniert[[#This Row],[CDU/CSU (14d)]:[AfD (14d)]],"&gt;="&amp;0.05)</f>
        <v>1.1680726800778714</v>
      </c>
      <c r="V64" s="2">
        <f>1/(SUMIFS(Kombiniert[[#This Row],[CDU/CSU (14d)]:[AfD (14d)]],Kombiniert[[#This Row],[CDU/CSU (14d)]:[AfD (14d)]],"&gt;="&amp;0.05)-Kombiniert[[#This Row],[FDP (14d)]])</f>
        <v>1.2286689419795223</v>
      </c>
    </row>
    <row r="65" spans="1:22" x14ac:dyDescent="0.35">
      <c r="A65" s="1">
        <v>42235</v>
      </c>
      <c r="B65" s="2">
        <v>0.41499999999999998</v>
      </c>
      <c r="C65" s="2">
        <v>0.26</v>
      </c>
      <c r="D65" s="2">
        <v>9.5000000000000001E-2</v>
      </c>
      <c r="E65" s="2">
        <v>5.5E-2</v>
      </c>
      <c r="F65" s="2">
        <v>0.09</v>
      </c>
      <c r="G65" s="2">
        <v>3.5000000000000003E-2</v>
      </c>
      <c r="H65" s="2">
        <v>0.05</v>
      </c>
      <c r="I65" s="2">
        <v>1400</v>
      </c>
      <c r="J65" s="2" t="s">
        <v>71</v>
      </c>
      <c r="K65" t="s">
        <v>12</v>
      </c>
      <c r="L65" s="1">
        <f>Kombiniert[[#This Row],[Date]]-13</f>
        <v>42222</v>
      </c>
      <c r="M65" s="8">
        <f>AVERAGEIFS(Kombiniert[CDU/CSU],Kombiniert[Date],"&gt;="&amp;Kombiniert[[#This Row],[Von]],Kombiniert[Date],"&lt;="&amp;Kombiniert[[#This Row],[Date]])</f>
        <v>0.42374999999999996</v>
      </c>
      <c r="N65" s="3">
        <f>AVERAGEIFS(Kombiniert[SPD],Kombiniert[Date],"&gt;="&amp;Kombiniert[[#This Row],[Von]],Kombiniert[Date],"&lt;="&amp;Kombiniert[[#This Row],[Date]])</f>
        <v>0.239375</v>
      </c>
      <c r="O65" s="8">
        <f>AVERAGEIFS(Kombiniert[GRÜNE],Kombiniert[Date],"&gt;="&amp;Kombiniert[[#This Row],[Von]],Kombiniert[Date],"&lt;="&amp;Kombiniert[[#This Row],[Date]])</f>
        <v>0.10375</v>
      </c>
      <c r="P65" s="8">
        <f>AVERAGEIFS(Kombiniert[FDP],Kombiniert[Date],"&gt;="&amp;Kombiniert[[#This Row],[Von]],Kombiniert[Date],"&lt;="&amp;Kombiniert[[#This Row],[Date]])</f>
        <v>4.4374999999999998E-2</v>
      </c>
      <c r="Q65" s="8">
        <f>AVERAGEIFS(Kombiniert[LINKE],Kombiniert[Date],"&gt;="&amp;Kombiniert[[#This Row],[Von]],Kombiniert[Date],"&lt;="&amp;Kombiniert[[#This Row],[Date]])</f>
        <v>9.3749999999999986E-2</v>
      </c>
      <c r="R65" s="8">
        <f>AVERAGEIFS(Kombiniert[AfD],Kombiniert[Date],"&gt;="&amp;Kombiniert[[#This Row],[Von]],Kombiniert[Date],"&lt;="&amp;Kombiniert[[#This Row],[Date]])</f>
        <v>3.5625000000000004E-2</v>
      </c>
      <c r="S65" s="8">
        <f>AVERAGEIFS(Kombiniert[Sonstige],Kombiniert[Date],"&gt;="&amp;Kombiniert[[#This Row],[Von]],Kombiniert[Date],"&lt;="&amp;Kombiniert[[#This Row],[Date]])</f>
        <v>5.9375000000000004E-2</v>
      </c>
      <c r="T65" s="4">
        <f>SUMIFS(Kombiniert[Befragte],Kombiniert[Date],"&gt;="&amp;Kombiniert[[#This Row],[Von]],Kombiniert[Date],"&lt;="&amp;Kombiniert[[#This Row],[Date]])</f>
        <v>16066</v>
      </c>
      <c r="U65" s="2">
        <f>1/SUMIFS(Kombiniert[[#This Row],[CDU/CSU (14d)]:[AfD (14d)]],Kombiniert[[#This Row],[CDU/CSU (14d)]:[AfD (14d)]],"&gt;="&amp;0.05)</f>
        <v>1.1619462599854757</v>
      </c>
      <c r="V65" s="2">
        <f>1/(SUMIFS(Kombiniert[[#This Row],[CDU/CSU (14d)]:[AfD (14d)]],Kombiniert[[#This Row],[CDU/CSU (14d)]:[AfD (14d)]],"&gt;="&amp;0.05)-Kombiniert[[#This Row],[FDP (14d)]])</f>
        <v>1.2251148545176112</v>
      </c>
    </row>
    <row r="66" spans="1:22" x14ac:dyDescent="0.35">
      <c r="A66" s="1">
        <v>42201</v>
      </c>
      <c r="B66" s="2">
        <v>0.40500000000000003</v>
      </c>
      <c r="C66" s="2">
        <v>0.255</v>
      </c>
      <c r="D66" s="2">
        <v>0.1</v>
      </c>
      <c r="E66" s="2">
        <v>5.5E-2</v>
      </c>
      <c r="F66" s="2">
        <v>9.5000000000000001E-2</v>
      </c>
      <c r="G66" s="2">
        <v>0.04</v>
      </c>
      <c r="H66" s="2">
        <v>0.05</v>
      </c>
      <c r="I66" s="2">
        <v>1200</v>
      </c>
      <c r="J66" s="2" t="s">
        <v>72</v>
      </c>
      <c r="K66" t="s">
        <v>12</v>
      </c>
      <c r="L66" s="1">
        <f>Kombiniert[[#This Row],[Date]]-13</f>
        <v>42188</v>
      </c>
      <c r="M66" s="8">
        <f>AVERAGEIFS(Kombiniert[CDU/CSU],Kombiniert[Date],"&gt;="&amp;Kombiniert[[#This Row],[Von]],Kombiniert[Date],"&lt;="&amp;Kombiniert[[#This Row],[Date]])</f>
        <v>0.41642857142857143</v>
      </c>
      <c r="N66" s="3">
        <f>AVERAGEIFS(Kombiniert[SPD],Kombiniert[Date],"&gt;="&amp;Kombiniert[[#This Row],[Von]],Kombiniert[Date],"&lt;="&amp;Kombiniert[[#This Row],[Date]])</f>
        <v>0.2442857142857143</v>
      </c>
      <c r="O66" s="8">
        <f>AVERAGEIFS(Kombiniert[GRÜNE],Kombiniert[Date],"&gt;="&amp;Kombiniert[[#This Row],[Von]],Kombiniert[Date],"&lt;="&amp;Kombiniert[[#This Row],[Date]])</f>
        <v>0.10357142857142856</v>
      </c>
      <c r="P66" s="8">
        <f>AVERAGEIFS(Kombiniert[FDP],Kombiniert[Date],"&gt;="&amp;Kombiniert[[#This Row],[Von]],Kombiniert[Date],"&lt;="&amp;Kombiniert[[#This Row],[Date]])</f>
        <v>4.3571428571428573E-2</v>
      </c>
      <c r="Q66" s="8">
        <f>AVERAGEIFS(Kombiniert[LINKE],Kombiniert[Date],"&gt;="&amp;Kombiniert[[#This Row],[Von]],Kombiniert[Date],"&lt;="&amp;Kombiniert[[#This Row],[Date]])</f>
        <v>9.7142857142857128E-2</v>
      </c>
      <c r="R66" s="8">
        <f>AVERAGEIFS(Kombiniert[AfD],Kombiniert[Date],"&gt;="&amp;Kombiniert[[#This Row],[Von]],Kombiniert[Date],"&lt;="&amp;Kombiniert[[#This Row],[Date]])</f>
        <v>3.9285714285714292E-2</v>
      </c>
      <c r="S66" s="8">
        <f>AVERAGEIFS(Kombiniert[Sonstige],Kombiniert[Date],"&gt;="&amp;Kombiniert[[#This Row],[Von]],Kombiniert[Date],"&lt;="&amp;Kombiniert[[#This Row],[Date]])</f>
        <v>5.4285714285714284E-2</v>
      </c>
      <c r="T66" s="4">
        <f>SUMIFS(Kombiniert[Befragte],Kombiniert[Date],"&gt;="&amp;Kombiniert[[#This Row],[Von]],Kombiniert[Date],"&lt;="&amp;Kombiniert[[#This Row],[Date]])</f>
        <v>14661</v>
      </c>
      <c r="U66" s="2">
        <f>1/SUMIFS(Kombiniert[[#This Row],[CDU/CSU (14d)]:[AfD (14d)]],Kombiniert[[#This Row],[CDU/CSU (14d)]:[AfD (14d)]],"&gt;="&amp;0.05)</f>
        <v>1.1608623548922057</v>
      </c>
      <c r="V66" s="2">
        <f>1/(SUMIFS(Kombiniert[[#This Row],[CDU/CSU (14d)]:[AfD (14d)]],Kombiniert[[#This Row],[CDU/CSU (14d)]:[AfD (14d)]],"&gt;="&amp;0.05)-Kombiniert[[#This Row],[FDP (14d)]])</f>
        <v>1.2227074235807862</v>
      </c>
    </row>
    <row r="67" spans="1:22" x14ac:dyDescent="0.35">
      <c r="A67" s="1">
        <v>42173</v>
      </c>
      <c r="B67" s="2">
        <v>0.41499999999999998</v>
      </c>
      <c r="C67" s="2">
        <v>0.26</v>
      </c>
      <c r="D67" s="2">
        <v>0.1</v>
      </c>
      <c r="E67" s="2">
        <v>0.05</v>
      </c>
      <c r="F67" s="2">
        <v>8.5000000000000006E-2</v>
      </c>
      <c r="G67" s="2">
        <v>0.04</v>
      </c>
      <c r="H67" s="2">
        <v>0.05</v>
      </c>
      <c r="I67" s="2">
        <v>1400</v>
      </c>
      <c r="J67" s="2" t="s">
        <v>73</v>
      </c>
      <c r="K67" t="s">
        <v>12</v>
      </c>
      <c r="L67" s="1">
        <f>Kombiniert[[#This Row],[Date]]-13</f>
        <v>42160</v>
      </c>
      <c r="M67" s="8">
        <f>AVERAGEIFS(Kombiniert[CDU/CSU],Kombiniert[Date],"&gt;="&amp;Kombiniert[[#This Row],[Von]],Kombiniert[Date],"&lt;="&amp;Kombiniert[[#This Row],[Date]])</f>
        <v>0.40642857142857142</v>
      </c>
      <c r="N67" s="3">
        <f>AVERAGEIFS(Kombiniert[SPD],Kombiniert[Date],"&gt;="&amp;Kombiniert[[#This Row],[Von]],Kombiniert[Date],"&lt;="&amp;Kombiniert[[#This Row],[Date]])</f>
        <v>0.24428571428571427</v>
      </c>
      <c r="O67" s="8">
        <f>AVERAGEIFS(Kombiniert[GRÜNE],Kombiniert[Date],"&gt;="&amp;Kombiniert[[#This Row],[Von]],Kombiniert[Date],"&lt;="&amp;Kombiniert[[#This Row],[Date]])</f>
        <v>0.10071428571428571</v>
      </c>
      <c r="P67" s="8">
        <f>AVERAGEIFS(Kombiniert[FDP],Kombiniert[Date],"&gt;="&amp;Kombiniert[[#This Row],[Von]],Kombiniert[Date],"&lt;="&amp;Kombiniert[[#This Row],[Date]])</f>
        <v>5.0714285714285712E-2</v>
      </c>
      <c r="Q67" s="8">
        <f>AVERAGEIFS(Kombiniert[LINKE],Kombiniert[Date],"&gt;="&amp;Kombiniert[[#This Row],[Von]],Kombiniert[Date],"&lt;="&amp;Kombiniert[[#This Row],[Date]])</f>
        <v>9.4285714285714278E-2</v>
      </c>
      <c r="R67" s="8">
        <f>AVERAGEIFS(Kombiniert[AfD],Kombiniert[Date],"&gt;="&amp;Kombiniert[[#This Row],[Von]],Kombiniert[Date],"&lt;="&amp;Kombiniert[[#This Row],[Date]])</f>
        <v>4.642857142857143E-2</v>
      </c>
      <c r="S67" s="8">
        <f>AVERAGEIFS(Kombiniert[Sonstige],Kombiniert[Date],"&gt;="&amp;Kombiniert[[#This Row],[Von]],Kombiniert[Date],"&lt;="&amp;Kombiniert[[#This Row],[Date]])</f>
        <v>5.7142857142857148E-2</v>
      </c>
      <c r="T67" s="4">
        <f>SUMIFS(Kombiniert[Befragte],Kombiniert[Date],"&gt;="&amp;Kombiniert[[#This Row],[Von]],Kombiniert[Date],"&lt;="&amp;Kombiniert[[#This Row],[Date]])</f>
        <v>14516</v>
      </c>
      <c r="U67" s="2">
        <f>1/SUMIFS(Kombiniert[[#This Row],[CDU/CSU (14d)]:[AfD (14d)]],Kombiniert[[#This Row],[CDU/CSU (14d)]:[AfD (14d)]],"&gt;="&amp;0.05)</f>
        <v>1.1155378486055776</v>
      </c>
      <c r="V67" s="2">
        <f>1/(SUMIFS(Kombiniert[[#This Row],[CDU/CSU (14d)]:[AfD (14d)]],Kombiniert[[#This Row],[CDU/CSU (14d)]:[AfD (14d)]],"&gt;="&amp;0.05)-Kombiniert[[#This Row],[FDP (14d)]])</f>
        <v>1.1824324324324325</v>
      </c>
    </row>
    <row r="68" spans="1:22" x14ac:dyDescent="0.35">
      <c r="A68" s="1">
        <v>42145</v>
      </c>
      <c r="B68" s="2">
        <v>0.41499999999999998</v>
      </c>
      <c r="C68" s="2">
        <v>0.255</v>
      </c>
      <c r="D68" s="2">
        <v>9.5000000000000001E-2</v>
      </c>
      <c r="E68" s="2">
        <v>0.05</v>
      </c>
      <c r="F68" s="2">
        <v>0.09</v>
      </c>
      <c r="G68" s="2">
        <v>0.05</v>
      </c>
      <c r="H68" s="2">
        <v>4.4999999999999998E-2</v>
      </c>
      <c r="I68" s="2">
        <v>1450</v>
      </c>
      <c r="J68" s="2" t="s">
        <v>74</v>
      </c>
      <c r="K68" t="s">
        <v>12</v>
      </c>
      <c r="L68" s="1">
        <f>Kombiniert[[#This Row],[Date]]-13</f>
        <v>42132</v>
      </c>
      <c r="M68" s="8">
        <f>AVERAGEIFS(Kombiniert[CDU/CSU],Kombiniert[Date],"&gt;="&amp;Kombiniert[[#This Row],[Von]],Kombiniert[Date],"&lt;="&amp;Kombiniert[[#This Row],[Date]])</f>
        <v>0.40687499999999999</v>
      </c>
      <c r="N68" s="3">
        <f>AVERAGEIFS(Kombiniert[SPD],Kombiniert[Date],"&gt;="&amp;Kombiniert[[#This Row],[Von]],Kombiniert[Date],"&lt;="&amp;Kombiniert[[#This Row],[Date]])</f>
        <v>0.24375000000000002</v>
      </c>
      <c r="O68" s="8">
        <f>AVERAGEIFS(Kombiniert[GRÜNE],Kombiniert[Date],"&gt;="&amp;Kombiniert[[#This Row],[Von]],Kombiniert[Date],"&lt;="&amp;Kombiniert[[#This Row],[Date]])</f>
        <v>0.10062499999999999</v>
      </c>
      <c r="P68" s="8">
        <f>AVERAGEIFS(Kombiniert[FDP],Kombiniert[Date],"&gt;="&amp;Kombiniert[[#This Row],[Von]],Kombiniert[Date],"&lt;="&amp;Kombiniert[[#This Row],[Date]])</f>
        <v>4.3124999999999997E-2</v>
      </c>
      <c r="Q68" s="8">
        <f>AVERAGEIFS(Kombiniert[LINKE],Kombiniert[Date],"&gt;="&amp;Kombiniert[[#This Row],[Von]],Kombiniert[Date],"&lt;="&amp;Kombiniert[[#This Row],[Date]])</f>
        <v>9.2499999999999985E-2</v>
      </c>
      <c r="R68" s="8">
        <f>AVERAGEIFS(Kombiniert[AfD],Kombiniert[Date],"&gt;="&amp;Kombiniert[[#This Row],[Von]],Kombiniert[Date],"&lt;="&amp;Kombiniert[[#This Row],[Date]])</f>
        <v>5.3124999999999999E-2</v>
      </c>
      <c r="S68" s="8">
        <f>AVERAGEIFS(Kombiniert[Sonstige],Kombiniert[Date],"&gt;="&amp;Kombiniert[[#This Row],[Von]],Kombiniert[Date],"&lt;="&amp;Kombiniert[[#This Row],[Date]])</f>
        <v>0.06</v>
      </c>
      <c r="T68" s="4">
        <f>SUMIFS(Kombiniert[Befragte],Kombiniert[Date],"&gt;="&amp;Kombiniert[[#This Row],[Von]],Kombiniert[Date],"&lt;="&amp;Kombiniert[[#This Row],[Date]])</f>
        <v>15079</v>
      </c>
      <c r="U68" s="2">
        <f>1/SUMIFS(Kombiniert[[#This Row],[CDU/CSU (14d)]:[AfD (14d)]],Kombiniert[[#This Row],[CDU/CSU (14d)]:[AfD (14d)]],"&gt;="&amp;0.05)</f>
        <v>1.1149825783972125</v>
      </c>
      <c r="V68" s="2">
        <f>1/(SUMIFS(Kombiniert[[#This Row],[CDU/CSU (14d)]:[AfD (14d)]],Kombiniert[[#This Row],[CDU/CSU (14d)]:[AfD (14d)]],"&gt;="&amp;0.05)-Kombiniert[[#This Row],[FDP (14d)]])</f>
        <v>1.171303074670571</v>
      </c>
    </row>
    <row r="69" spans="1:22" x14ac:dyDescent="0.35">
      <c r="A69" s="1">
        <v>42110</v>
      </c>
      <c r="B69" s="2">
        <v>0.40500000000000003</v>
      </c>
      <c r="C69" s="2">
        <v>0.26500000000000001</v>
      </c>
      <c r="D69" s="2">
        <v>9.5000000000000001E-2</v>
      </c>
      <c r="E69" s="2">
        <v>0.05</v>
      </c>
      <c r="F69" s="2">
        <v>8.5000000000000006E-2</v>
      </c>
      <c r="G69" s="2">
        <v>0.06</v>
      </c>
      <c r="H69" s="2">
        <v>0.04</v>
      </c>
      <c r="I69" s="2">
        <v>1430</v>
      </c>
      <c r="J69" s="2" t="s">
        <v>75</v>
      </c>
      <c r="K69" t="s">
        <v>12</v>
      </c>
      <c r="L69" s="1">
        <f>Kombiniert[[#This Row],[Date]]-13</f>
        <v>42097</v>
      </c>
      <c r="M69" s="8">
        <f>AVERAGEIFS(Kombiniert[CDU/CSU],Kombiniert[Date],"&gt;="&amp;Kombiniert[[#This Row],[Von]],Kombiniert[Date],"&lt;="&amp;Kombiniert[[#This Row],[Date]])</f>
        <v>0.41499999999999998</v>
      </c>
      <c r="N69" s="3">
        <f>AVERAGEIFS(Kombiniert[SPD],Kombiniert[Date],"&gt;="&amp;Kombiniert[[#This Row],[Von]],Kombiniert[Date],"&lt;="&amp;Kombiniert[[#This Row],[Date]])</f>
        <v>0.24428571428571424</v>
      </c>
      <c r="O69" s="8">
        <f>AVERAGEIFS(Kombiniert[GRÜNE],Kombiniert[Date],"&gt;="&amp;Kombiniert[[#This Row],[Von]],Kombiniert[Date],"&lt;="&amp;Kombiniert[[#This Row],[Date]])</f>
        <v>9.6428571428571419E-2</v>
      </c>
      <c r="P69" s="8">
        <f>AVERAGEIFS(Kombiniert[FDP],Kombiniert[Date],"&gt;="&amp;Kombiniert[[#This Row],[Von]],Kombiniert[Date],"&lt;="&amp;Kombiniert[[#This Row],[Date]])</f>
        <v>0.04</v>
      </c>
      <c r="Q69" s="8">
        <f>AVERAGEIFS(Kombiniert[LINKE],Kombiniert[Date],"&gt;="&amp;Kombiniert[[#This Row],[Von]],Kombiniert[Date],"&lt;="&amp;Kombiniert[[#This Row],[Date]])</f>
        <v>8.8571428571428565E-2</v>
      </c>
      <c r="R69" s="8">
        <f>AVERAGEIFS(Kombiniert[AfD],Kombiniert[Date],"&gt;="&amp;Kombiniert[[#This Row],[Von]],Kombiniert[Date],"&lt;="&amp;Kombiniert[[#This Row],[Date]])</f>
        <v>5.7142857142857148E-2</v>
      </c>
      <c r="S69" s="8">
        <f>AVERAGEIFS(Kombiniert[Sonstige],Kombiniert[Date],"&gt;="&amp;Kombiniert[[#This Row],[Von]],Kombiniert[Date],"&lt;="&amp;Kombiniert[[#This Row],[Date]])</f>
        <v>5.8571428571428573E-2</v>
      </c>
      <c r="T69" s="4">
        <f>SUMIFS(Kombiniert[Befragte],Kombiniert[Date],"&gt;="&amp;Kombiniert[[#This Row],[Von]],Kombiniert[Date],"&lt;="&amp;Kombiniert[[#This Row],[Date]])</f>
        <v>13473</v>
      </c>
      <c r="U69" s="2">
        <f>1/SUMIFS(Kombiniert[[#This Row],[CDU/CSU (14d)]:[AfD (14d)]],Kombiniert[[#This Row],[CDU/CSU (14d)]:[AfD (14d)]],"&gt;="&amp;0.05)</f>
        <v>1.1093502377179081</v>
      </c>
      <c r="V69" s="2">
        <f>1/(SUMIFS(Kombiniert[[#This Row],[CDU/CSU (14d)]:[AfD (14d)]],Kombiniert[[#This Row],[CDU/CSU (14d)]:[AfD (14d)]],"&gt;="&amp;0.05)-Kombiniert[[#This Row],[FDP (14d)]])</f>
        <v>1.1608623548922057</v>
      </c>
    </row>
    <row r="70" spans="1:22" x14ac:dyDescent="0.35">
      <c r="A70" s="1">
        <v>42082</v>
      </c>
      <c r="B70" s="2">
        <v>0.41499999999999998</v>
      </c>
      <c r="C70" s="2">
        <v>0.26</v>
      </c>
      <c r="D70" s="2">
        <v>9.5000000000000001E-2</v>
      </c>
      <c r="E70" s="2">
        <v>0.05</v>
      </c>
      <c r="F70" s="2">
        <v>0.08</v>
      </c>
      <c r="G70" s="2">
        <v>0.06</v>
      </c>
      <c r="H70" s="2">
        <v>0.04</v>
      </c>
      <c r="I70" s="2">
        <v>1500</v>
      </c>
      <c r="J70" s="2" t="s">
        <v>76</v>
      </c>
      <c r="K70" t="s">
        <v>12</v>
      </c>
      <c r="L70" s="1">
        <f>Kombiniert[[#This Row],[Date]]-13</f>
        <v>42069</v>
      </c>
      <c r="M70" s="8">
        <f>AVERAGEIFS(Kombiniert[CDU/CSU],Kombiniert[Date],"&gt;="&amp;Kombiniert[[#This Row],[Von]],Kombiniert[Date],"&lt;="&amp;Kombiniert[[#This Row],[Date]])</f>
        <v>0.40937500000000004</v>
      </c>
      <c r="N70" s="3">
        <f>AVERAGEIFS(Kombiniert[SPD],Kombiniert[Date],"&gt;="&amp;Kombiniert[[#This Row],[Von]],Kombiniert[Date],"&lt;="&amp;Kombiniert[[#This Row],[Date]])</f>
        <v>0.24249999999999999</v>
      </c>
      <c r="O70" s="8">
        <f>AVERAGEIFS(Kombiniert[GRÜNE],Kombiniert[Date],"&gt;="&amp;Kombiniert[[#This Row],[Von]],Kombiniert[Date],"&lt;="&amp;Kombiniert[[#This Row],[Date]])</f>
        <v>9.812499999999999E-2</v>
      </c>
      <c r="P70" s="8">
        <f>AVERAGEIFS(Kombiniert[FDP],Kombiniert[Date],"&gt;="&amp;Kombiniert[[#This Row],[Von]],Kombiniert[Date],"&lt;="&amp;Kombiniert[[#This Row],[Date]])</f>
        <v>4.1874999999999996E-2</v>
      </c>
      <c r="Q70" s="8">
        <f>AVERAGEIFS(Kombiniert[LINKE],Kombiniert[Date],"&gt;="&amp;Kombiniert[[#This Row],[Von]],Kombiniert[Date],"&lt;="&amp;Kombiniert[[#This Row],[Date]])</f>
        <v>8.9999999999999983E-2</v>
      </c>
      <c r="R70" s="8">
        <f>AVERAGEIFS(Kombiniert[AfD],Kombiniert[Date],"&gt;="&amp;Kombiniert[[#This Row],[Von]],Kombiniert[Date],"&lt;="&amp;Kombiniert[[#This Row],[Date]])</f>
        <v>6.5000000000000002E-2</v>
      </c>
      <c r="S70" s="8">
        <f>AVERAGEIFS(Kombiniert[Sonstige],Kombiniert[Date],"&gt;="&amp;Kombiniert[[#This Row],[Von]],Kombiniert[Date],"&lt;="&amp;Kombiniert[[#This Row],[Date]])</f>
        <v>5.3124999999999999E-2</v>
      </c>
      <c r="T70" s="4">
        <f>SUMIFS(Kombiniert[Befragte],Kombiniert[Date],"&gt;="&amp;Kombiniert[[#This Row],[Von]],Kombiniert[Date],"&lt;="&amp;Kombiniert[[#This Row],[Date]])</f>
        <v>15742</v>
      </c>
      <c r="U70" s="2">
        <f>1/SUMIFS(Kombiniert[[#This Row],[CDU/CSU (14d)]:[AfD (14d)]],Kombiniert[[#This Row],[CDU/CSU (14d)]:[AfD (14d)]],"&gt;="&amp;0.05)</f>
        <v>1.1049723756906078</v>
      </c>
      <c r="V70" s="2">
        <f>1/(SUMIFS(Kombiniert[[#This Row],[CDU/CSU (14d)]:[AfD (14d)]],Kombiniert[[#This Row],[CDU/CSU (14d)]:[AfD (14d)]],"&gt;="&amp;0.05)-Kombiniert[[#This Row],[FDP (14d)]])</f>
        <v>1.1585807385952207</v>
      </c>
    </row>
    <row r="71" spans="1:22" x14ac:dyDescent="0.35">
      <c r="A71" s="1">
        <v>42054</v>
      </c>
      <c r="B71" s="2">
        <v>0.41</v>
      </c>
      <c r="C71" s="2">
        <v>0.255</v>
      </c>
      <c r="D71" s="2">
        <v>9.5000000000000001E-2</v>
      </c>
      <c r="E71" s="2">
        <v>0.05</v>
      </c>
      <c r="F71" s="2">
        <v>0.09</v>
      </c>
      <c r="G71" s="2">
        <v>0.06</v>
      </c>
      <c r="H71" s="2">
        <v>0.04</v>
      </c>
      <c r="I71" s="2">
        <v>1400</v>
      </c>
      <c r="J71" s="2" t="s">
        <v>18</v>
      </c>
      <c r="K71" t="s">
        <v>12</v>
      </c>
      <c r="L71" s="1">
        <f>Kombiniert[[#This Row],[Date]]-13</f>
        <v>42041</v>
      </c>
      <c r="M71" s="8">
        <f>AVERAGEIFS(Kombiniert[CDU/CSU],Kombiniert[Date],"&gt;="&amp;Kombiniert[[#This Row],[Von]],Kombiniert[Date],"&lt;="&amp;Kombiniert[[#This Row],[Date]])</f>
        <v>0.41437499999999994</v>
      </c>
      <c r="N71" s="3">
        <f>AVERAGEIFS(Kombiniert[SPD],Kombiniert[Date],"&gt;="&amp;Kombiniert[[#This Row],[Von]],Kombiniert[Date],"&lt;="&amp;Kombiniert[[#This Row],[Date]])</f>
        <v>0.24437500000000001</v>
      </c>
      <c r="O71" s="8">
        <f>AVERAGEIFS(Kombiniert[GRÜNE],Kombiniert[Date],"&gt;="&amp;Kombiniert[[#This Row],[Von]],Kombiniert[Date],"&lt;="&amp;Kombiniert[[#This Row],[Date]])</f>
        <v>9.9999999999999992E-2</v>
      </c>
      <c r="P71" s="8">
        <f>AVERAGEIFS(Kombiniert[FDP],Kombiniert[Date],"&gt;="&amp;Kombiniert[[#This Row],[Von]],Kombiniert[Date],"&lt;="&amp;Kombiniert[[#This Row],[Date]])</f>
        <v>3.8749999999999993E-2</v>
      </c>
      <c r="Q71" s="8">
        <f>AVERAGEIFS(Kombiniert[LINKE],Kombiniert[Date],"&gt;="&amp;Kombiniert[[#This Row],[Von]],Kombiniert[Date],"&lt;="&amp;Kombiniert[[#This Row],[Date]])</f>
        <v>8.8749999999999996E-2</v>
      </c>
      <c r="R71" s="8">
        <f>AVERAGEIFS(Kombiniert[AfD],Kombiniert[Date],"&gt;="&amp;Kombiniert[[#This Row],[Von]],Kombiniert[Date],"&lt;="&amp;Kombiniert[[#This Row],[Date]])</f>
        <v>6.1874999999999999E-2</v>
      </c>
      <c r="S71" s="8">
        <f>AVERAGEIFS(Kombiniert[Sonstige],Kombiniert[Date],"&gt;="&amp;Kombiniert[[#This Row],[Von]],Kombiniert[Date],"&lt;="&amp;Kombiniert[[#This Row],[Date]])</f>
        <v>5.1874999999999998E-2</v>
      </c>
      <c r="T71" s="4">
        <f>SUMIFS(Kombiniert[Befragte],Kombiniert[Date],"&gt;="&amp;Kombiniert[[#This Row],[Von]],Kombiniert[Date],"&lt;="&amp;Kombiniert[[#This Row],[Date]])</f>
        <v>15250</v>
      </c>
      <c r="U71" s="2">
        <f>1/SUMIFS(Kombiniert[[#This Row],[CDU/CSU (14d)]:[AfD (14d)]],Kombiniert[[#This Row],[CDU/CSU (14d)]:[AfD (14d)]],"&gt;="&amp;0.05)</f>
        <v>1.0996563573883162</v>
      </c>
      <c r="V71" s="2">
        <f>1/(SUMIFS(Kombiniert[[#This Row],[CDU/CSU (14d)]:[AfD (14d)]],Kombiniert[[#This Row],[CDU/CSU (14d)]:[AfD (14d)]],"&gt;="&amp;0.05)-Kombiniert[[#This Row],[FDP (14d)]])</f>
        <v>1.1486001435750179</v>
      </c>
    </row>
    <row r="72" spans="1:22" x14ac:dyDescent="0.35">
      <c r="A72" s="1">
        <v>42032</v>
      </c>
      <c r="B72" s="2">
        <v>0.41499999999999998</v>
      </c>
      <c r="C72" s="2">
        <v>0.25</v>
      </c>
      <c r="D72" s="2">
        <v>0.105</v>
      </c>
      <c r="E72" s="2">
        <v>0.04</v>
      </c>
      <c r="F72" s="2">
        <v>8.5000000000000006E-2</v>
      </c>
      <c r="G72" s="2">
        <v>0.06</v>
      </c>
      <c r="H72" s="2">
        <v>4.4999999999999998E-2</v>
      </c>
      <c r="I72" s="2">
        <v>1455</v>
      </c>
      <c r="J72" s="2" t="s">
        <v>77</v>
      </c>
      <c r="K72" t="s">
        <v>12</v>
      </c>
      <c r="L72" s="1">
        <f>Kombiniert[[#This Row],[Date]]-13</f>
        <v>42019</v>
      </c>
      <c r="M72" s="8">
        <f>AVERAGEIFS(Kombiniert[CDU/CSU],Kombiniert[Date],"&gt;="&amp;Kombiniert[[#This Row],[Von]],Kombiniert[Date],"&lt;="&amp;Kombiniert[[#This Row],[Date]])</f>
        <v>0.41833333333333333</v>
      </c>
      <c r="N72" s="3">
        <f>AVERAGEIFS(Kombiniert[SPD],Kombiniert[Date],"&gt;="&amp;Kombiniert[[#This Row],[Von]],Kombiniert[Date],"&lt;="&amp;Kombiniert[[#This Row],[Date]])</f>
        <v>0.23777777777777778</v>
      </c>
      <c r="O72" s="8">
        <f>AVERAGEIFS(Kombiniert[GRÜNE],Kombiniert[Date],"&gt;="&amp;Kombiniert[[#This Row],[Von]],Kombiniert[Date],"&lt;="&amp;Kombiniert[[#This Row],[Date]])</f>
        <v>9.9444444444444433E-2</v>
      </c>
      <c r="P72" s="8">
        <f>AVERAGEIFS(Kombiniert[FDP],Kombiniert[Date],"&gt;="&amp;Kombiniert[[#This Row],[Von]],Kombiniert[Date],"&lt;="&amp;Kombiniert[[#This Row],[Date]])</f>
        <v>3.4444444444444451E-2</v>
      </c>
      <c r="Q72" s="8">
        <f>AVERAGEIFS(Kombiniert[LINKE],Kombiniert[Date],"&gt;="&amp;Kombiniert[[#This Row],[Von]],Kombiniert[Date],"&lt;="&amp;Kombiniert[[#This Row],[Date]])</f>
        <v>8.8888888888888865E-2</v>
      </c>
      <c r="R72" s="8">
        <f>AVERAGEIFS(Kombiniert[AfD],Kombiniert[Date],"&gt;="&amp;Kombiniert[[#This Row],[Von]],Kombiniert[Date],"&lt;="&amp;Kombiniert[[#This Row],[Date]])</f>
        <v>6.5000000000000002E-2</v>
      </c>
      <c r="S72" s="8">
        <f>AVERAGEIFS(Kombiniert[Sonstige],Kombiniert[Date],"&gt;="&amp;Kombiniert[[#This Row],[Von]],Kombiniert[Date],"&lt;="&amp;Kombiniert[[#This Row],[Date]])</f>
        <v>5.2777777777777778E-2</v>
      </c>
      <c r="T72" s="4">
        <f>SUMIFS(Kombiniert[Befragte],Kombiniert[Date],"&gt;="&amp;Kombiniert[[#This Row],[Von]],Kombiniert[Date],"&lt;="&amp;Kombiniert[[#This Row],[Date]])</f>
        <v>18164</v>
      </c>
      <c r="U72" s="2">
        <f>1/SUMIFS(Kombiniert[[#This Row],[CDU/CSU (14d)]:[AfD (14d)]],Kombiniert[[#This Row],[CDU/CSU (14d)]:[AfD (14d)]],"&gt;="&amp;0.05)</f>
        <v>1.0995723885155773</v>
      </c>
      <c r="V72" s="2">
        <f>1/(SUMIFS(Kombiniert[[#This Row],[CDU/CSU (14d)]:[AfD (14d)]],Kombiniert[[#This Row],[CDU/CSU (14d)]:[AfD (14d)]],"&gt;="&amp;0.05)-Kombiniert[[#This Row],[FDP (14d)]])</f>
        <v>1.1428571428571428</v>
      </c>
    </row>
    <row r="73" spans="1:22" x14ac:dyDescent="0.35">
      <c r="A73" s="1">
        <v>41990</v>
      </c>
      <c r="B73" s="2">
        <v>0.40500000000000003</v>
      </c>
      <c r="C73" s="2">
        <v>0.26</v>
      </c>
      <c r="D73" s="2">
        <v>9.5000000000000001E-2</v>
      </c>
      <c r="E73" s="2">
        <v>3.5000000000000003E-2</v>
      </c>
      <c r="F73" s="2">
        <v>8.5000000000000006E-2</v>
      </c>
      <c r="G73" s="2">
        <v>7.0000000000000007E-2</v>
      </c>
      <c r="H73" s="2">
        <v>0.05</v>
      </c>
      <c r="I73" s="2">
        <v>1505</v>
      </c>
      <c r="J73" s="2" t="s">
        <v>32</v>
      </c>
      <c r="K73" t="s">
        <v>12</v>
      </c>
      <c r="L73" s="1">
        <f>Kombiniert[[#This Row],[Date]]-13</f>
        <v>41977</v>
      </c>
      <c r="M73" s="8">
        <f>AVERAGEIFS(Kombiniert[CDU/CSU],Kombiniert[Date],"&gt;="&amp;Kombiniert[[#This Row],[Von]],Kombiniert[Date],"&lt;="&amp;Kombiniert[[#This Row],[Date]])</f>
        <v>0.41125</v>
      </c>
      <c r="N73" s="3">
        <f>AVERAGEIFS(Kombiniert[SPD],Kombiniert[Date],"&gt;="&amp;Kombiniert[[#This Row],[Von]],Kombiniert[Date],"&lt;="&amp;Kombiniert[[#This Row],[Date]])</f>
        <v>0.24812500000000001</v>
      </c>
      <c r="O73" s="8">
        <f>AVERAGEIFS(Kombiniert[GRÜNE],Kombiniert[Date],"&gt;="&amp;Kombiniert[[#This Row],[Von]],Kombiniert[Date],"&lt;="&amp;Kombiniert[[#This Row],[Date]])</f>
        <v>0.10062499999999999</v>
      </c>
      <c r="P73" s="8">
        <f>AVERAGEIFS(Kombiniert[FDP],Kombiniert[Date],"&gt;="&amp;Kombiniert[[#This Row],[Von]],Kombiniert[Date],"&lt;="&amp;Kombiniert[[#This Row],[Date]])</f>
        <v>2.4374999999999997E-2</v>
      </c>
      <c r="Q73" s="8">
        <f>AVERAGEIFS(Kombiniert[LINKE],Kombiniert[Date],"&gt;="&amp;Kombiniert[[#This Row],[Von]],Kombiniert[Date],"&lt;="&amp;Kombiniert[[#This Row],[Date]])</f>
        <v>9.2499999999999985E-2</v>
      </c>
      <c r="R73" s="8">
        <f>AVERAGEIFS(Kombiniert[AfD],Kombiniert[Date],"&gt;="&amp;Kombiniert[[#This Row],[Von]],Kombiniert[Date],"&lt;="&amp;Kombiniert[[#This Row],[Date]])</f>
        <v>6.5625000000000003E-2</v>
      </c>
      <c r="S73" s="8">
        <f>AVERAGEIFS(Kombiniert[Sonstige],Kombiniert[Date],"&gt;="&amp;Kombiniert[[#This Row],[Von]],Kombiniert[Date],"&lt;="&amp;Kombiniert[[#This Row],[Date]])</f>
        <v>5.7500000000000002E-2</v>
      </c>
      <c r="T73" s="4">
        <f>SUMIFS(Kombiniert[Befragte],Kombiniert[Date],"&gt;="&amp;Kombiniert[[#This Row],[Von]],Kombiniert[Date],"&lt;="&amp;Kombiniert[[#This Row],[Date]])</f>
        <v>17630</v>
      </c>
      <c r="U73" s="2">
        <f>1/SUMIFS(Kombiniert[[#This Row],[CDU/CSU (14d)]:[AfD (14d)]],Kombiniert[[#This Row],[CDU/CSU (14d)]:[AfD (14d)]],"&gt;="&amp;0.05)</f>
        <v>1.0891763104152483</v>
      </c>
      <c r="V73" s="2">
        <f>1/(SUMIFS(Kombiniert[[#This Row],[CDU/CSU (14d)]:[AfD (14d)]],Kombiniert[[#This Row],[CDU/CSU (14d)]:[AfD (14d)]],"&gt;="&amp;0.05)-Kombiniert[[#This Row],[FDP (14d)]])</f>
        <v>1.1188811188811187</v>
      </c>
    </row>
    <row r="74" spans="1:22" x14ac:dyDescent="0.35">
      <c r="A74" s="1">
        <v>41962</v>
      </c>
      <c r="B74" s="2">
        <v>0.40500000000000003</v>
      </c>
      <c r="C74" s="2">
        <v>0.27</v>
      </c>
      <c r="D74" s="2">
        <v>9.5000000000000001E-2</v>
      </c>
      <c r="E74" s="2">
        <v>3.5000000000000003E-2</v>
      </c>
      <c r="F74" s="2">
        <v>0.08</v>
      </c>
      <c r="G74" s="2">
        <v>6.5000000000000002E-2</v>
      </c>
      <c r="H74" s="2">
        <v>0.05</v>
      </c>
      <c r="I74" s="2">
        <v>0</v>
      </c>
      <c r="J74" s="2" t="s">
        <v>78</v>
      </c>
      <c r="K74" t="s">
        <v>12</v>
      </c>
      <c r="L74" s="1">
        <f>Kombiniert[[#This Row],[Date]]-13</f>
        <v>41949</v>
      </c>
      <c r="M74" s="8">
        <f>AVERAGEIFS(Kombiniert[CDU/CSU],Kombiniert[Date],"&gt;="&amp;Kombiniert[[#This Row],[Von]],Kombiniert[Date],"&lt;="&amp;Kombiniert[[#This Row],[Date]])</f>
        <v>0.40937499999999999</v>
      </c>
      <c r="N74" s="3">
        <f>AVERAGEIFS(Kombiniert[SPD],Kombiniert[Date],"&gt;="&amp;Kombiniert[[#This Row],[Von]],Kombiniert[Date],"&lt;="&amp;Kombiniert[[#This Row],[Date]])</f>
        <v>0.24437500000000001</v>
      </c>
      <c r="O74" s="8">
        <f>AVERAGEIFS(Kombiniert[GRÜNE],Kombiniert[Date],"&gt;="&amp;Kombiniert[[#This Row],[Von]],Kombiniert[Date],"&lt;="&amp;Kombiniert[[#This Row],[Date]])</f>
        <v>9.6874999999999989E-2</v>
      </c>
      <c r="P74" s="8">
        <f>AVERAGEIFS(Kombiniert[FDP],Kombiniert[Date],"&gt;="&amp;Kombiniert[[#This Row],[Von]],Kombiniert[Date],"&lt;="&amp;Kombiniert[[#This Row],[Date]])</f>
        <v>2.9375000000000002E-2</v>
      </c>
      <c r="Q74" s="8">
        <f>AVERAGEIFS(Kombiniert[LINKE],Kombiniert[Date],"&gt;="&amp;Kombiniert[[#This Row],[Von]],Kombiniert[Date],"&lt;="&amp;Kombiniert[[#This Row],[Date]])</f>
        <v>9.1249999999999984E-2</v>
      </c>
      <c r="R74" s="8">
        <f>AVERAGEIFS(Kombiniert[AfD],Kombiniert[Date],"&gt;="&amp;Kombiniert[[#This Row],[Von]],Kombiniert[Date],"&lt;="&amp;Kombiniert[[#This Row],[Date]])</f>
        <v>7.1875000000000008E-2</v>
      </c>
      <c r="S74" s="8">
        <f>AVERAGEIFS(Kombiniert[Sonstige],Kombiniert[Date],"&gt;="&amp;Kombiniert[[#This Row],[Von]],Kombiniert[Date],"&lt;="&amp;Kombiniert[[#This Row],[Date]])</f>
        <v>5.6874999999999995E-2</v>
      </c>
      <c r="T74" s="4">
        <f>SUMIFS(Kombiniert[Befragte],Kombiniert[Date],"&gt;="&amp;Kombiniert[[#This Row],[Von]],Kombiniert[Date],"&lt;="&amp;Kombiniert[[#This Row],[Date]])</f>
        <v>15198</v>
      </c>
      <c r="U74" s="2">
        <f>1/SUMIFS(Kombiniert[[#This Row],[CDU/CSU (14d)]:[AfD (14d)]],Kombiniert[[#This Row],[CDU/CSU (14d)]:[AfD (14d)]],"&gt;="&amp;0.05)</f>
        <v>1.094391244870041</v>
      </c>
      <c r="V74" s="2">
        <f>1/(SUMIFS(Kombiniert[[#This Row],[CDU/CSU (14d)]:[AfD (14d)]],Kombiniert[[#This Row],[CDU/CSU (14d)]:[AfD (14d)]],"&gt;="&amp;0.05)-Kombiniert[[#This Row],[FDP (14d)]])</f>
        <v>1.1307420494699647</v>
      </c>
    </row>
    <row r="75" spans="1:22" x14ac:dyDescent="0.35">
      <c r="A75" s="1">
        <v>41933</v>
      </c>
      <c r="B75" s="2">
        <v>0.39500000000000002</v>
      </c>
      <c r="C75" s="2">
        <v>0.26</v>
      </c>
      <c r="D75" s="2">
        <v>0.105</v>
      </c>
      <c r="E75" s="2">
        <v>0.03</v>
      </c>
      <c r="F75" s="2">
        <v>8.5000000000000006E-2</v>
      </c>
      <c r="G75" s="2">
        <v>7.4999999999999997E-2</v>
      </c>
      <c r="H75" s="2">
        <v>0.05</v>
      </c>
      <c r="I75" s="2">
        <v>0</v>
      </c>
      <c r="J75" s="2" t="s">
        <v>79</v>
      </c>
      <c r="K75" t="s">
        <v>12</v>
      </c>
      <c r="L75" s="1">
        <f>Kombiniert[[#This Row],[Date]]-13</f>
        <v>41920</v>
      </c>
      <c r="M75" s="8">
        <f>AVERAGEIFS(Kombiniert[CDU/CSU],Kombiniert[Date],"&gt;="&amp;Kombiniert[[#This Row],[Von]],Kombiniert[Date],"&lt;="&amp;Kombiniert[[#This Row],[Date]])</f>
        <v>0.40666666666666668</v>
      </c>
      <c r="N75" s="3">
        <f>AVERAGEIFS(Kombiniert[SPD],Kombiniert[Date],"&gt;="&amp;Kombiniert[[#This Row],[Von]],Kombiniert[Date],"&lt;="&amp;Kombiniert[[#This Row],[Date]])</f>
        <v>0.24249999999999997</v>
      </c>
      <c r="O75" s="8">
        <f>AVERAGEIFS(Kombiniert[GRÜNE],Kombiniert[Date],"&gt;="&amp;Kombiniert[[#This Row],[Von]],Kombiniert[Date],"&lt;="&amp;Kombiniert[[#This Row],[Date]])</f>
        <v>9.7499999999999989E-2</v>
      </c>
      <c r="P75" s="8">
        <f>AVERAGEIFS(Kombiniert[FDP],Kombiniert[Date],"&gt;="&amp;Kombiniert[[#This Row],[Von]],Kombiniert[Date],"&lt;="&amp;Kombiniert[[#This Row],[Date]])</f>
        <v>2.5833333333333333E-2</v>
      </c>
      <c r="Q75" s="8">
        <f>AVERAGEIFS(Kombiniert[LINKE],Kombiniert[Date],"&gt;="&amp;Kombiniert[[#This Row],[Von]],Kombiniert[Date],"&lt;="&amp;Kombiniert[[#This Row],[Date]])</f>
        <v>8.7499999999999981E-2</v>
      </c>
      <c r="R75" s="8">
        <f>AVERAGEIFS(Kombiniert[AfD],Kombiniert[Date],"&gt;="&amp;Kombiniert[[#This Row],[Von]],Kombiniert[Date],"&lt;="&amp;Kombiniert[[#This Row],[Date]])</f>
        <v>7.9166666666666677E-2</v>
      </c>
      <c r="S75" s="8">
        <f>AVERAGEIFS(Kombiniert[Sonstige],Kombiniert[Date],"&gt;="&amp;Kombiniert[[#This Row],[Von]],Kombiniert[Date],"&lt;="&amp;Kombiniert[[#This Row],[Date]])</f>
        <v>5.8333333333333327E-2</v>
      </c>
      <c r="T75" s="4">
        <f>SUMIFS(Kombiniert[Befragte],Kombiniert[Date],"&gt;="&amp;Kombiniert[[#This Row],[Von]],Kombiniert[Date],"&lt;="&amp;Kombiniert[[#This Row],[Date]])</f>
        <v>11654</v>
      </c>
      <c r="U75" s="2">
        <f>1/SUMIFS(Kombiniert[[#This Row],[CDU/CSU (14d)]:[AfD (14d)]],Kombiniert[[#This Row],[CDU/CSU (14d)]:[AfD (14d)]],"&gt;="&amp;0.05)</f>
        <v>1.0948905109489049</v>
      </c>
      <c r="V75" s="2">
        <f>1/(SUMIFS(Kombiniert[[#This Row],[CDU/CSU (14d)]:[AfD (14d)]],Kombiniert[[#This Row],[CDU/CSU (14d)]:[AfD (14d)]],"&gt;="&amp;0.05)-Kombiniert[[#This Row],[FDP (14d)]])</f>
        <v>1.1267605633802815</v>
      </c>
    </row>
    <row r="76" spans="1:22" x14ac:dyDescent="0.35">
      <c r="A76" s="1">
        <v>41899</v>
      </c>
      <c r="B76" s="2">
        <v>0.41</v>
      </c>
      <c r="C76" s="2">
        <v>0.255</v>
      </c>
      <c r="D76" s="2">
        <v>0.1</v>
      </c>
      <c r="E76" s="2">
        <v>0.04</v>
      </c>
      <c r="F76" s="2">
        <v>8.5000000000000006E-2</v>
      </c>
      <c r="G76" s="2">
        <v>6.5000000000000002E-2</v>
      </c>
      <c r="H76" s="2">
        <v>4.4999999999999998E-2</v>
      </c>
      <c r="I76" s="2">
        <v>0</v>
      </c>
      <c r="J76" s="2" t="s">
        <v>80</v>
      </c>
      <c r="K76" t="s">
        <v>12</v>
      </c>
      <c r="L76" s="1">
        <f>Kombiniert[[#This Row],[Date]]-13</f>
        <v>41886</v>
      </c>
      <c r="M76" s="8">
        <f>AVERAGEIFS(Kombiniert[CDU/CSU],Kombiniert[Date],"&gt;="&amp;Kombiniert[[#This Row],[Von]],Kombiniert[Date],"&lt;="&amp;Kombiniert[[#This Row],[Date]])</f>
        <v>0.40687499999999999</v>
      </c>
      <c r="N76" s="3">
        <f>AVERAGEIFS(Kombiniert[SPD],Kombiniert[Date],"&gt;="&amp;Kombiniert[[#This Row],[Von]],Kombiniert[Date],"&lt;="&amp;Kombiniert[[#This Row],[Date]])</f>
        <v>0.24312500000000001</v>
      </c>
      <c r="O76" s="8">
        <f>AVERAGEIFS(Kombiniert[GRÜNE],Kombiniert[Date],"&gt;="&amp;Kombiniert[[#This Row],[Von]],Kombiniert[Date],"&lt;="&amp;Kombiniert[[#This Row],[Date]])</f>
        <v>9.6249999999999988E-2</v>
      </c>
      <c r="P76" s="8">
        <f>AVERAGEIFS(Kombiniert[FDP],Kombiniert[Date],"&gt;="&amp;Kombiniert[[#This Row],[Von]],Kombiniert[Date],"&lt;="&amp;Kombiniert[[#This Row],[Date]])</f>
        <v>3.2500000000000001E-2</v>
      </c>
      <c r="Q76" s="8">
        <f>AVERAGEIFS(Kombiniert[LINKE],Kombiniert[Date],"&gt;="&amp;Kombiniert[[#This Row],[Von]],Kombiniert[Date],"&lt;="&amp;Kombiniert[[#This Row],[Date]])</f>
        <v>9.2499999999999985E-2</v>
      </c>
      <c r="R76" s="8">
        <f>AVERAGEIFS(Kombiniert[AfD],Kombiniert[Date],"&gt;="&amp;Kombiniert[[#This Row],[Von]],Kombiniert[Date],"&lt;="&amp;Kombiniert[[#This Row],[Date]])</f>
        <v>6.6875000000000004E-2</v>
      </c>
      <c r="S76" s="8">
        <f>AVERAGEIFS(Kombiniert[Sonstige],Kombiniert[Date],"&gt;="&amp;Kombiniert[[#This Row],[Von]],Kombiniert[Date],"&lt;="&amp;Kombiniert[[#This Row],[Date]])</f>
        <v>5.9375000000000004E-2</v>
      </c>
      <c r="T76" s="4">
        <f>SUMIFS(Kombiniert[Befragte],Kombiniert[Date],"&gt;="&amp;Kombiniert[[#This Row],[Von]],Kombiniert[Date],"&lt;="&amp;Kombiniert[[#This Row],[Date]])</f>
        <v>15609</v>
      </c>
      <c r="U76" s="2">
        <f>1/SUMIFS(Kombiniert[[#This Row],[CDU/CSU (14d)]:[AfD (14d)]],Kombiniert[[#This Row],[CDU/CSU (14d)]:[AfD (14d)]],"&gt;="&amp;0.05)</f>
        <v>1.1042097998619738</v>
      </c>
      <c r="V76" s="2">
        <f>1/(SUMIFS(Kombiniert[[#This Row],[CDU/CSU (14d)]:[AfD (14d)]],Kombiniert[[#This Row],[CDU/CSU (14d)]:[AfD (14d)]],"&gt;="&amp;0.05)-Kombiniert[[#This Row],[FDP (14d)]])</f>
        <v>1.1453113815318539</v>
      </c>
    </row>
    <row r="77" spans="1:22" x14ac:dyDescent="0.35">
      <c r="A77" s="1">
        <v>41871</v>
      </c>
      <c r="B77" s="2">
        <v>0.41</v>
      </c>
      <c r="C77" s="2">
        <v>0.26500000000000001</v>
      </c>
      <c r="D77" s="2">
        <v>0.1</v>
      </c>
      <c r="E77" s="2">
        <v>0.03</v>
      </c>
      <c r="F77" s="2">
        <v>0.08</v>
      </c>
      <c r="G77" s="2">
        <v>6.5000000000000002E-2</v>
      </c>
      <c r="H77" s="2">
        <v>0.05</v>
      </c>
      <c r="I77" s="2">
        <v>0</v>
      </c>
      <c r="J77" s="2" t="s">
        <v>81</v>
      </c>
      <c r="K77" t="s">
        <v>12</v>
      </c>
      <c r="L77" s="1">
        <f>Kombiniert[[#This Row],[Date]]-13</f>
        <v>41858</v>
      </c>
      <c r="M77" s="8">
        <f>AVERAGEIFS(Kombiniert[CDU/CSU],Kombiniert[Date],"&gt;="&amp;Kombiniert[[#This Row],[Von]],Kombiniert[Date],"&lt;="&amp;Kombiniert[[#This Row],[Date]])</f>
        <v>0.41375000000000001</v>
      </c>
      <c r="N77" s="3">
        <f>AVERAGEIFS(Kombiniert[SPD],Kombiniert[Date],"&gt;="&amp;Kombiniert[[#This Row],[Von]],Kombiniert[Date],"&lt;="&amp;Kombiniert[[#This Row],[Date]])</f>
        <v>0.25812499999999999</v>
      </c>
      <c r="O77" s="8">
        <f>AVERAGEIFS(Kombiniert[GRÜNE],Kombiniert[Date],"&gt;="&amp;Kombiniert[[#This Row],[Von]],Kombiniert[Date],"&lt;="&amp;Kombiniert[[#This Row],[Date]])</f>
        <v>9.812499999999999E-2</v>
      </c>
      <c r="P77" s="8">
        <f>AVERAGEIFS(Kombiniert[FDP],Kombiniert[Date],"&gt;="&amp;Kombiniert[[#This Row],[Von]],Kombiniert[Date],"&lt;="&amp;Kombiniert[[#This Row],[Date]])</f>
        <v>3.1875000000000001E-2</v>
      </c>
      <c r="Q77" s="8">
        <f>AVERAGEIFS(Kombiniert[LINKE],Kombiniert[Date],"&gt;="&amp;Kombiniert[[#This Row],[Von]],Kombiniert[Date],"&lt;="&amp;Kombiniert[[#This Row],[Date]])</f>
        <v>8.8749999999999982E-2</v>
      </c>
      <c r="R77" s="8">
        <f>AVERAGEIFS(Kombiniert[AfD],Kombiniert[Date],"&gt;="&amp;Kombiniert[[#This Row],[Von]],Kombiniert[Date],"&lt;="&amp;Kombiniert[[#This Row],[Date]])</f>
        <v>5.1249999999999997E-2</v>
      </c>
      <c r="S77" s="8">
        <f>AVERAGEIFS(Kombiniert[Sonstige],Kombiniert[Date],"&gt;="&amp;Kombiniert[[#This Row],[Von]],Kombiniert[Date],"&lt;="&amp;Kombiniert[[#This Row],[Date]])</f>
        <v>5.8124999999999996E-2</v>
      </c>
      <c r="T77" s="4">
        <f>SUMIFS(Kombiniert[Befragte],Kombiniert[Date],"&gt;="&amp;Kombiniert[[#This Row],[Von]],Kombiniert[Date],"&lt;="&amp;Kombiniert[[#This Row],[Date]])</f>
        <v>15183</v>
      </c>
      <c r="U77" s="2">
        <f>1/SUMIFS(Kombiniert[[#This Row],[CDU/CSU (14d)]:[AfD (14d)]],Kombiniert[[#This Row],[CDU/CSU (14d)]:[AfD (14d)]],"&gt;="&amp;0.05)</f>
        <v>1.0989010989010988</v>
      </c>
      <c r="V77" s="2">
        <f>1/(SUMIFS(Kombiniert[[#This Row],[CDU/CSU (14d)]:[AfD (14d)]],Kombiniert[[#This Row],[CDU/CSU (14d)]:[AfD (14d)]],"&gt;="&amp;0.05)-Kombiniert[[#This Row],[FDP (14d)]])</f>
        <v>1.1387900355871885</v>
      </c>
    </row>
    <row r="78" spans="1:22" x14ac:dyDescent="0.35">
      <c r="A78" s="1">
        <v>41836</v>
      </c>
      <c r="B78" s="2">
        <v>0.40500000000000003</v>
      </c>
      <c r="C78" s="2">
        <v>0.25</v>
      </c>
      <c r="D78" s="2">
        <v>0.11</v>
      </c>
      <c r="E78" s="2">
        <v>3.5000000000000003E-2</v>
      </c>
      <c r="F78" s="2">
        <v>8.5000000000000006E-2</v>
      </c>
      <c r="G78" s="2">
        <v>0.06</v>
      </c>
      <c r="H78" s="2">
        <v>5.5E-2</v>
      </c>
      <c r="I78" s="2">
        <v>0</v>
      </c>
      <c r="J78" s="2" t="s">
        <v>82</v>
      </c>
      <c r="K78" t="s">
        <v>12</v>
      </c>
      <c r="L78" s="1">
        <f>Kombiniert[[#This Row],[Date]]-13</f>
        <v>41823</v>
      </c>
      <c r="M78" s="8">
        <f>AVERAGEIFS(Kombiniert[CDU/CSU],Kombiniert[Date],"&gt;="&amp;Kombiniert[[#This Row],[Von]],Kombiniert[Date],"&lt;="&amp;Kombiniert[[#This Row],[Date]])</f>
        <v>0.40187499999999998</v>
      </c>
      <c r="N78" s="3">
        <f>AVERAGEIFS(Kombiniert[SPD],Kombiniert[Date],"&gt;="&amp;Kombiniert[[#This Row],[Von]],Kombiniert[Date],"&lt;="&amp;Kombiniert[[#This Row],[Date]])</f>
        <v>0.245</v>
      </c>
      <c r="O78" s="8">
        <f>AVERAGEIFS(Kombiniert[GRÜNE],Kombiniert[Date],"&gt;="&amp;Kombiniert[[#This Row],[Von]],Kombiniert[Date],"&lt;="&amp;Kombiniert[[#This Row],[Date]])</f>
        <v>0.1075</v>
      </c>
      <c r="P78" s="8">
        <f>AVERAGEIFS(Kombiniert[FDP],Kombiniert[Date],"&gt;="&amp;Kombiniert[[#This Row],[Von]],Kombiniert[Date],"&lt;="&amp;Kombiniert[[#This Row],[Date]])</f>
        <v>3.3750000000000002E-2</v>
      </c>
      <c r="Q78" s="8">
        <f>AVERAGEIFS(Kombiniert[LINKE],Kombiniert[Date],"&gt;="&amp;Kombiniert[[#This Row],[Von]],Kombiniert[Date],"&lt;="&amp;Kombiniert[[#This Row],[Date]])</f>
        <v>8.9374999999999982E-2</v>
      </c>
      <c r="R78" s="8">
        <f>AVERAGEIFS(Kombiniert[AfD],Kombiniert[Date],"&gt;="&amp;Kombiniert[[#This Row],[Von]],Kombiniert[Date],"&lt;="&amp;Kombiniert[[#This Row],[Date]])</f>
        <v>5.6874999999999995E-2</v>
      </c>
      <c r="S78" s="8">
        <f>AVERAGEIFS(Kombiniert[Sonstige],Kombiniert[Date],"&gt;="&amp;Kombiniert[[#This Row],[Von]],Kombiniert[Date],"&lt;="&amp;Kombiniert[[#This Row],[Date]])</f>
        <v>6.0624999999999998E-2</v>
      </c>
      <c r="T78" s="4">
        <f>SUMIFS(Kombiniert[Befragte],Kombiniert[Date],"&gt;="&amp;Kombiniert[[#This Row],[Von]],Kombiniert[Date],"&lt;="&amp;Kombiniert[[#This Row],[Date]])</f>
        <v>14618</v>
      </c>
      <c r="U78" s="2">
        <f>1/SUMIFS(Kombiniert[[#This Row],[CDU/CSU (14d)]:[AfD (14d)]],Kombiniert[[#This Row],[CDU/CSU (14d)]:[AfD (14d)]],"&gt;="&amp;0.05)</f>
        <v>1.1103400416377516</v>
      </c>
      <c r="V78" s="2">
        <f>1/(SUMIFS(Kombiniert[[#This Row],[CDU/CSU (14d)]:[AfD (14d)]],Kombiniert[[#This Row],[CDU/CSU (14d)]:[AfD (14d)]],"&gt;="&amp;0.05)-Kombiniert[[#This Row],[FDP (14d)]])</f>
        <v>1.1535688536409516</v>
      </c>
    </row>
    <row r="79" spans="1:22" x14ac:dyDescent="0.35">
      <c r="A79" s="1">
        <v>41810</v>
      </c>
      <c r="B79" s="2">
        <v>0.4</v>
      </c>
      <c r="C79" s="2">
        <v>0.26</v>
      </c>
      <c r="D79" s="2">
        <v>0.1</v>
      </c>
      <c r="E79" s="2">
        <v>0.04</v>
      </c>
      <c r="F79" s="2">
        <v>0.08</v>
      </c>
      <c r="G79" s="2">
        <v>0.06</v>
      </c>
      <c r="H79" s="2">
        <v>0.06</v>
      </c>
      <c r="I79" s="2">
        <v>0</v>
      </c>
      <c r="J79" s="2" t="s">
        <v>83</v>
      </c>
      <c r="K79" t="s">
        <v>12</v>
      </c>
      <c r="L79" s="1">
        <f>Kombiniert[[#This Row],[Date]]-13</f>
        <v>41797</v>
      </c>
      <c r="M79" s="8">
        <f>AVERAGEIFS(Kombiniert[CDU/CSU],Kombiniert[Date],"&gt;="&amp;Kombiniert[[#This Row],[Von]],Kombiniert[Date],"&lt;="&amp;Kombiniert[[#This Row],[Date]])</f>
        <v>0.39187500000000008</v>
      </c>
      <c r="N79" s="3">
        <f>AVERAGEIFS(Kombiniert[SPD],Kombiniert[Date],"&gt;="&amp;Kombiniert[[#This Row],[Von]],Kombiniert[Date],"&lt;="&amp;Kombiniert[[#This Row],[Date]])</f>
        <v>0.24562499999999998</v>
      </c>
      <c r="O79" s="8">
        <f>AVERAGEIFS(Kombiniert[GRÜNE],Kombiniert[Date],"&gt;="&amp;Kombiniert[[#This Row],[Von]],Kombiniert[Date],"&lt;="&amp;Kombiniert[[#This Row],[Date]])</f>
        <v>0.105</v>
      </c>
      <c r="P79" s="8">
        <f>AVERAGEIFS(Kombiniert[FDP],Kombiniert[Date],"&gt;="&amp;Kombiniert[[#This Row],[Von]],Kombiniert[Date],"&lt;="&amp;Kombiniert[[#This Row],[Date]])</f>
        <v>3.9375E-2</v>
      </c>
      <c r="Q79" s="8">
        <f>AVERAGEIFS(Kombiniert[LINKE],Kombiniert[Date],"&gt;="&amp;Kombiniert[[#This Row],[Von]],Kombiniert[Date],"&lt;="&amp;Kombiniert[[#This Row],[Date]])</f>
        <v>9.1874999999999984E-2</v>
      </c>
      <c r="R79" s="8">
        <f>AVERAGEIFS(Kombiniert[AfD],Kombiniert[Date],"&gt;="&amp;Kombiniert[[#This Row],[Von]],Kombiniert[Date],"&lt;="&amp;Kombiniert[[#This Row],[Date]])</f>
        <v>6.5625000000000003E-2</v>
      </c>
      <c r="S79" s="8">
        <f>AVERAGEIFS(Kombiniert[Sonstige],Kombiniert[Date],"&gt;="&amp;Kombiniert[[#This Row],[Von]],Kombiniert[Date],"&lt;="&amp;Kombiniert[[#This Row],[Date]])</f>
        <v>5.6249999999999994E-2</v>
      </c>
      <c r="T79" s="4">
        <f>SUMIFS(Kombiniert[Befragte],Kombiniert[Date],"&gt;="&amp;Kombiniert[[#This Row],[Von]],Kombiniert[Date],"&lt;="&amp;Kombiniert[[#This Row],[Date]])</f>
        <v>14141</v>
      </c>
      <c r="U79" s="2">
        <f>1/SUMIFS(Kombiniert[[#This Row],[CDU/CSU (14d)]:[AfD (14d)]],Kombiniert[[#This Row],[CDU/CSU (14d)]:[AfD (14d)]],"&gt;="&amp;0.05)</f>
        <v>1.1111111111111109</v>
      </c>
      <c r="V79" s="2">
        <f>1/(SUMIFS(Kombiniert[[#This Row],[CDU/CSU (14d)]:[AfD (14d)]],Kombiniert[[#This Row],[CDU/CSU (14d)]:[AfD (14d)]],"&gt;="&amp;0.05)-Kombiniert[[#This Row],[FDP (14d)]])</f>
        <v>1.1619462599854755</v>
      </c>
    </row>
    <row r="80" spans="1:22" x14ac:dyDescent="0.35">
      <c r="A80" s="1">
        <v>41773</v>
      </c>
      <c r="B80" s="2">
        <v>0.39500000000000002</v>
      </c>
      <c r="C80" s="2">
        <v>0.26</v>
      </c>
      <c r="D80" s="2">
        <v>0.105</v>
      </c>
      <c r="E80" s="2">
        <v>0.05</v>
      </c>
      <c r="F80" s="2">
        <v>0.08</v>
      </c>
      <c r="G80" s="2">
        <v>5.5E-2</v>
      </c>
      <c r="H80" s="2">
        <v>5.5E-2</v>
      </c>
      <c r="I80" s="2">
        <v>0</v>
      </c>
      <c r="J80" s="2" t="s">
        <v>84</v>
      </c>
      <c r="K80" t="s">
        <v>12</v>
      </c>
      <c r="L80" s="1">
        <f>Kombiniert[[#This Row],[Date]]-13</f>
        <v>41760</v>
      </c>
      <c r="M80" s="8">
        <f>AVERAGEIFS(Kombiniert[CDU/CSU],Kombiniert[Date],"&gt;="&amp;Kombiniert[[#This Row],[Von]],Kombiniert[Date],"&lt;="&amp;Kombiniert[[#This Row],[Date]])</f>
        <v>0.40214285714285719</v>
      </c>
      <c r="N80" s="3">
        <f>AVERAGEIFS(Kombiniert[SPD],Kombiniert[Date],"&gt;="&amp;Kombiniert[[#This Row],[Von]],Kombiniert[Date],"&lt;="&amp;Kombiniert[[#This Row],[Date]])</f>
        <v>0.24499999999999997</v>
      </c>
      <c r="O80" s="8">
        <f>AVERAGEIFS(Kombiniert[GRÜNE],Kombiniert[Date],"&gt;="&amp;Kombiniert[[#This Row],[Von]],Kombiniert[Date],"&lt;="&amp;Kombiniert[[#This Row],[Date]])</f>
        <v>0.105</v>
      </c>
      <c r="P80" s="8">
        <f>AVERAGEIFS(Kombiniert[FDP],Kombiniert[Date],"&gt;="&amp;Kombiniert[[#This Row],[Von]],Kombiniert[Date],"&lt;="&amp;Kombiniert[[#This Row],[Date]])</f>
        <v>0.04</v>
      </c>
      <c r="Q80" s="8">
        <f>AVERAGEIFS(Kombiniert[LINKE],Kombiniert[Date],"&gt;="&amp;Kombiniert[[#This Row],[Von]],Kombiniert[Date],"&lt;="&amp;Kombiniert[[#This Row],[Date]])</f>
        <v>9.4285714285714278E-2</v>
      </c>
      <c r="R80" s="8">
        <f>AVERAGEIFS(Kombiniert[AfD],Kombiniert[Date],"&gt;="&amp;Kombiniert[[#This Row],[Von]],Kombiniert[Date],"&lt;="&amp;Kombiniert[[#This Row],[Date]])</f>
        <v>5.2857142857142859E-2</v>
      </c>
      <c r="S80" s="8">
        <f>AVERAGEIFS(Kombiniert[Sonstige],Kombiniert[Date],"&gt;="&amp;Kombiniert[[#This Row],[Von]],Kombiniert[Date],"&lt;="&amp;Kombiniert[[#This Row],[Date]])</f>
        <v>5.4999999999999993E-2</v>
      </c>
      <c r="T80" s="4">
        <f>SUMIFS(Kombiniert[Befragte],Kombiniert[Date],"&gt;="&amp;Kombiniert[[#This Row],[Von]],Kombiniert[Date],"&lt;="&amp;Kombiniert[[#This Row],[Date]])</f>
        <v>13129</v>
      </c>
      <c r="U80" s="2">
        <f>1/SUMIFS(Kombiniert[[#This Row],[CDU/CSU (14d)]:[AfD (14d)]],Kombiniert[[#This Row],[CDU/CSU (14d)]:[AfD (14d)]],"&gt;="&amp;0.05)</f>
        <v>1.1119936457505957</v>
      </c>
      <c r="V80" s="2">
        <f>1/(SUMIFS(Kombiniert[[#This Row],[CDU/CSU (14d)]:[AfD (14d)]],Kombiniert[[#This Row],[CDU/CSU (14d)]:[AfD (14d)]],"&gt;="&amp;0.05)-Kombiniert[[#This Row],[FDP (14d)]])</f>
        <v>1.1637572734829593</v>
      </c>
    </row>
    <row r="81" spans="1:22" x14ac:dyDescent="0.35">
      <c r="A81" s="1">
        <v>41745</v>
      </c>
      <c r="B81" s="2">
        <v>0.4</v>
      </c>
      <c r="C81" s="2">
        <v>0.26500000000000001</v>
      </c>
      <c r="D81" s="2">
        <v>0.11</v>
      </c>
      <c r="E81" s="2">
        <v>4.4999999999999998E-2</v>
      </c>
      <c r="F81" s="2">
        <v>0.08</v>
      </c>
      <c r="G81" s="2">
        <v>0.05</v>
      </c>
      <c r="H81" s="2">
        <v>0.05</v>
      </c>
      <c r="I81" s="2">
        <v>1571</v>
      </c>
      <c r="J81" s="2" t="s">
        <v>75</v>
      </c>
      <c r="K81" t="s">
        <v>12</v>
      </c>
      <c r="L81" s="1">
        <f>Kombiniert[[#This Row],[Date]]-13</f>
        <v>41732</v>
      </c>
      <c r="M81" s="8">
        <f>AVERAGEIFS(Kombiniert[CDU/CSU],Kombiniert[Date],"&gt;="&amp;Kombiniert[[#This Row],[Von]],Kombiniert[Date],"&lt;="&amp;Kombiniert[[#This Row],[Date]])</f>
        <v>0.41062500000000002</v>
      </c>
      <c r="N81" s="3">
        <f>AVERAGEIFS(Kombiniert[SPD],Kombiniert[Date],"&gt;="&amp;Kombiniert[[#This Row],[Von]],Kombiniert[Date],"&lt;="&amp;Kombiniert[[#This Row],[Date]])</f>
        <v>0.24124999999999999</v>
      </c>
      <c r="O81" s="8">
        <f>AVERAGEIFS(Kombiniert[GRÜNE],Kombiniert[Date],"&gt;="&amp;Kombiniert[[#This Row],[Von]],Kombiniert[Date],"&lt;="&amp;Kombiniert[[#This Row],[Date]])</f>
        <v>9.9999999999999992E-2</v>
      </c>
      <c r="P81" s="8">
        <f>AVERAGEIFS(Kombiniert[FDP],Kombiniert[Date],"&gt;="&amp;Kombiniert[[#This Row],[Von]],Kombiniert[Date],"&lt;="&amp;Kombiniert[[#This Row],[Date]])</f>
        <v>4.0625000000000001E-2</v>
      </c>
      <c r="Q81" s="8">
        <f>AVERAGEIFS(Kombiniert[LINKE],Kombiniert[Date],"&gt;="&amp;Kombiniert[[#This Row],[Von]],Kombiniert[Date],"&lt;="&amp;Kombiniert[[#This Row],[Date]])</f>
        <v>9.6249999999999988E-2</v>
      </c>
      <c r="R81" s="8">
        <f>AVERAGEIFS(Kombiniert[AfD],Kombiniert[Date],"&gt;="&amp;Kombiniert[[#This Row],[Von]],Kombiniert[Date],"&lt;="&amp;Kombiniert[[#This Row],[Date]])</f>
        <v>5.5624999999999994E-2</v>
      </c>
      <c r="S81" s="8">
        <f>AVERAGEIFS(Kombiniert[Sonstige],Kombiniert[Date],"&gt;="&amp;Kombiniert[[#This Row],[Von]],Kombiniert[Date],"&lt;="&amp;Kombiniert[[#This Row],[Date]])</f>
        <v>5.0625000000000003E-2</v>
      </c>
      <c r="T81" s="4">
        <f>SUMIFS(Kombiniert[Befragte],Kombiniert[Date],"&gt;="&amp;Kombiniert[[#This Row],[Von]],Kombiniert[Date],"&lt;="&amp;Kombiniert[[#This Row],[Date]])</f>
        <v>16843</v>
      </c>
      <c r="U81" s="2">
        <f>1/SUMIFS(Kombiniert[[#This Row],[CDU/CSU (14d)]:[AfD (14d)]],Kombiniert[[#This Row],[CDU/CSU (14d)]:[AfD (14d)]],"&gt;="&amp;0.05)</f>
        <v>1.1065006915629323</v>
      </c>
      <c r="V81" s="2">
        <f>1/(SUMIFS(Kombiniert[[#This Row],[CDU/CSU (14d)]:[AfD (14d)]],Kombiniert[[#This Row],[CDU/CSU (14d)]:[AfD (14d)]],"&gt;="&amp;0.05)-Kombiniert[[#This Row],[FDP (14d)]])</f>
        <v>1.1585807385952209</v>
      </c>
    </row>
    <row r="82" spans="1:22" x14ac:dyDescent="0.35">
      <c r="A82" s="1">
        <v>41717</v>
      </c>
      <c r="B82" s="2">
        <v>0.40500000000000003</v>
      </c>
      <c r="C82" s="2">
        <v>0.25</v>
      </c>
      <c r="D82" s="2">
        <v>0.1</v>
      </c>
      <c r="E82" s="2">
        <v>0.05</v>
      </c>
      <c r="F82" s="2">
        <v>0.09</v>
      </c>
      <c r="G82" s="2">
        <v>0.05</v>
      </c>
      <c r="H82" s="2">
        <v>5.5E-2</v>
      </c>
      <c r="I82" s="2">
        <v>0</v>
      </c>
      <c r="J82" s="2" t="s">
        <v>85</v>
      </c>
      <c r="K82" t="s">
        <v>12</v>
      </c>
      <c r="L82" s="1">
        <f>Kombiniert[[#This Row],[Date]]-13</f>
        <v>41704</v>
      </c>
      <c r="M82" s="8">
        <f>AVERAGEIFS(Kombiniert[CDU/CSU],Kombiniert[Date],"&gt;="&amp;Kombiniert[[#This Row],[Von]],Kombiniert[Date],"&lt;="&amp;Kombiniert[[#This Row],[Date]])</f>
        <v>0.41374999999999995</v>
      </c>
      <c r="N82" s="3">
        <f>AVERAGEIFS(Kombiniert[SPD],Kombiniert[Date],"&gt;="&amp;Kombiniert[[#This Row],[Von]],Kombiniert[Date],"&lt;="&amp;Kombiniert[[#This Row],[Date]])</f>
        <v>0.24</v>
      </c>
      <c r="O82" s="8">
        <f>AVERAGEIFS(Kombiniert[GRÜNE],Kombiniert[Date],"&gt;="&amp;Kombiniert[[#This Row],[Von]],Kombiniert[Date],"&lt;="&amp;Kombiniert[[#This Row],[Date]])</f>
        <v>9.9999999999999992E-2</v>
      </c>
      <c r="P82" s="8">
        <f>AVERAGEIFS(Kombiniert[FDP],Kombiniert[Date],"&gt;="&amp;Kombiniert[[#This Row],[Von]],Kombiniert[Date],"&lt;="&amp;Kombiniert[[#This Row],[Date]])</f>
        <v>0.04</v>
      </c>
      <c r="Q82" s="8">
        <f>AVERAGEIFS(Kombiniert[LINKE],Kombiniert[Date],"&gt;="&amp;Kombiniert[[#This Row],[Von]],Kombiniert[Date],"&lt;="&amp;Kombiniert[[#This Row],[Date]])</f>
        <v>9.5624999999999988E-2</v>
      </c>
      <c r="R82" s="8">
        <f>AVERAGEIFS(Kombiniert[AfD],Kombiniert[Date],"&gt;="&amp;Kombiniert[[#This Row],[Von]],Kombiniert[Date],"&lt;="&amp;Kombiniert[[#This Row],[Date]])</f>
        <v>4.9374999999999995E-2</v>
      </c>
      <c r="S82" s="8">
        <f>AVERAGEIFS(Kombiniert[Sonstige],Kombiniert[Date],"&gt;="&amp;Kombiniert[[#This Row],[Von]],Kombiniert[Date],"&lt;="&amp;Kombiniert[[#This Row],[Date]])</f>
        <v>5.6250000000000008E-2</v>
      </c>
      <c r="T82" s="4">
        <f>SUMIFS(Kombiniert[Befragte],Kombiniert[Date],"&gt;="&amp;Kombiniert[[#This Row],[Von]],Kombiniert[Date],"&lt;="&amp;Kombiniert[[#This Row],[Date]])</f>
        <v>15789</v>
      </c>
      <c r="U82" s="2">
        <f>1/SUMIFS(Kombiniert[[#This Row],[CDU/CSU (14d)]:[AfD (14d)]],Kombiniert[[#This Row],[CDU/CSU (14d)]:[AfD (14d)]],"&gt;="&amp;0.05)</f>
        <v>1.1773362766740252</v>
      </c>
      <c r="V82" s="2">
        <f>1/(SUMIFS(Kombiniert[[#This Row],[CDU/CSU (14d)]:[AfD (14d)]],Kombiniert[[#This Row],[CDU/CSU (14d)]:[AfD (14d)]],"&gt;="&amp;0.05)-Kombiniert[[#This Row],[FDP (14d)]])</f>
        <v>1.2355212355212357</v>
      </c>
    </row>
    <row r="83" spans="1:22" x14ac:dyDescent="0.35">
      <c r="A83" s="1">
        <v>41690</v>
      </c>
      <c r="B83" s="2">
        <v>0.4</v>
      </c>
      <c r="C83" s="2">
        <v>0.26500000000000001</v>
      </c>
      <c r="D83" s="2">
        <v>0.105</v>
      </c>
      <c r="E83" s="2">
        <v>0.04</v>
      </c>
      <c r="F83" s="2">
        <v>0.09</v>
      </c>
      <c r="G83" s="2">
        <v>0.05</v>
      </c>
      <c r="H83" s="2">
        <v>0.05</v>
      </c>
      <c r="I83" s="2">
        <v>0</v>
      </c>
      <c r="J83" s="2" t="s">
        <v>30</v>
      </c>
      <c r="K83" t="s">
        <v>12</v>
      </c>
      <c r="L83" s="1">
        <f>Kombiniert[[#This Row],[Date]]-13</f>
        <v>41677</v>
      </c>
      <c r="M83" s="8">
        <f>AVERAGEIFS(Kombiniert[CDU/CSU],Kombiniert[Date],"&gt;="&amp;Kombiniert[[#This Row],[Von]],Kombiniert[Date],"&lt;="&amp;Kombiniert[[#This Row],[Date]])</f>
        <v>0.40857142857142864</v>
      </c>
      <c r="N83" s="3">
        <f>AVERAGEIFS(Kombiniert[SPD],Kombiniert[Date],"&gt;="&amp;Kombiniert[[#This Row],[Von]],Kombiniert[Date],"&lt;="&amp;Kombiniert[[#This Row],[Date]])</f>
        <v>0.24928571428571428</v>
      </c>
      <c r="O83" s="8">
        <f>AVERAGEIFS(Kombiniert[GRÜNE],Kombiniert[Date],"&gt;="&amp;Kombiniert[[#This Row],[Von]],Kombiniert[Date],"&lt;="&amp;Kombiniert[[#This Row],[Date]])</f>
        <v>0.10071428571428571</v>
      </c>
      <c r="P83" s="8">
        <f>AVERAGEIFS(Kombiniert[FDP],Kombiniert[Date],"&gt;="&amp;Kombiniert[[#This Row],[Von]],Kombiniert[Date],"&lt;="&amp;Kombiniert[[#This Row],[Date]])</f>
        <v>0.04</v>
      </c>
      <c r="Q83" s="8">
        <f>AVERAGEIFS(Kombiniert[LINKE],Kombiniert[Date],"&gt;="&amp;Kombiniert[[#This Row],[Von]],Kombiniert[Date],"&lt;="&amp;Kombiniert[[#This Row],[Date]])</f>
        <v>9.6428571428571419E-2</v>
      </c>
      <c r="R83" s="8">
        <f>AVERAGEIFS(Kombiniert[AfD],Kombiniert[Date],"&gt;="&amp;Kombiniert[[#This Row],[Von]],Kombiniert[Date],"&lt;="&amp;Kombiniert[[#This Row],[Date]])</f>
        <v>4.7142857142857146E-2</v>
      </c>
      <c r="S83" s="8">
        <f>AVERAGEIFS(Kombiniert[Sonstige],Kombiniert[Date],"&gt;="&amp;Kombiniert[[#This Row],[Von]],Kombiniert[Date],"&lt;="&amp;Kombiniert[[#This Row],[Date]])</f>
        <v>5.1428571428571442E-2</v>
      </c>
      <c r="T83" s="4">
        <f>SUMIFS(Kombiniert[Befragte],Kombiniert[Date],"&gt;="&amp;Kombiniert[[#This Row],[Von]],Kombiniert[Date],"&lt;="&amp;Kombiniert[[#This Row],[Date]])</f>
        <v>13875</v>
      </c>
      <c r="U83" s="2">
        <f>1/SUMIFS(Kombiniert[[#This Row],[CDU/CSU (14d)]:[AfD (14d)]],Kombiniert[[#This Row],[CDU/CSU (14d)]:[AfD (14d)]],"&gt;="&amp;0.05)</f>
        <v>1.1695906432748537</v>
      </c>
      <c r="V83" s="2">
        <f>1/(SUMIFS(Kombiniert[[#This Row],[CDU/CSU (14d)]:[AfD (14d)]],Kombiniert[[#This Row],[CDU/CSU (14d)]:[AfD (14d)]],"&gt;="&amp;0.05)-Kombiniert[[#This Row],[FDP (14d)]])</f>
        <v>1.2269938650306749</v>
      </c>
    </row>
    <row r="84" spans="1:22" x14ac:dyDescent="0.35">
      <c r="A84" s="1">
        <v>41668</v>
      </c>
      <c r="B84" s="2">
        <v>0.4</v>
      </c>
      <c r="C84" s="2">
        <v>0.26</v>
      </c>
      <c r="D84" s="2">
        <v>0.1</v>
      </c>
      <c r="E84" s="2">
        <v>0.05</v>
      </c>
      <c r="F84" s="2">
        <v>8.5000000000000006E-2</v>
      </c>
      <c r="G84" s="2">
        <v>0.05</v>
      </c>
      <c r="H84" s="2">
        <v>5.5E-2</v>
      </c>
      <c r="I84" s="2">
        <v>0</v>
      </c>
      <c r="J84" s="2" t="s">
        <v>86</v>
      </c>
      <c r="K84" t="s">
        <v>12</v>
      </c>
      <c r="L84" s="1">
        <f>Kombiniert[[#This Row],[Date]]-13</f>
        <v>41655</v>
      </c>
      <c r="M84" s="8">
        <f>AVERAGEIFS(Kombiniert[CDU/CSU],Kombiniert[Date],"&gt;="&amp;Kombiniert[[#This Row],[Von]],Kombiniert[Date],"&lt;="&amp;Kombiniert[[#This Row],[Date]])</f>
        <v>0.41000000000000003</v>
      </c>
      <c r="N84" s="3">
        <f>AVERAGEIFS(Kombiniert[SPD],Kombiniert[Date],"&gt;="&amp;Kombiniert[[#This Row],[Von]],Kombiniert[Date],"&lt;="&amp;Kombiniert[[#This Row],[Date]])</f>
        <v>0.25214285714285711</v>
      </c>
      <c r="O84" s="8">
        <f>AVERAGEIFS(Kombiniert[GRÜNE],Kombiniert[Date],"&gt;="&amp;Kombiniert[[#This Row],[Von]],Kombiniert[Date],"&lt;="&amp;Kombiniert[[#This Row],[Date]])</f>
        <v>9.571428571428571E-2</v>
      </c>
      <c r="P84" s="8">
        <f>AVERAGEIFS(Kombiniert[FDP],Kombiniert[Date],"&gt;="&amp;Kombiniert[[#This Row],[Von]],Kombiniert[Date],"&lt;="&amp;Kombiniert[[#This Row],[Date]])</f>
        <v>4.5714285714285714E-2</v>
      </c>
      <c r="Q84" s="8">
        <f>AVERAGEIFS(Kombiniert[LINKE],Kombiniert[Date],"&gt;="&amp;Kombiniert[[#This Row],[Von]],Kombiniert[Date],"&lt;="&amp;Kombiniert[[#This Row],[Date]])</f>
        <v>9.1428571428571415E-2</v>
      </c>
      <c r="R84" s="8">
        <f>AVERAGEIFS(Kombiniert[AfD],Kombiniert[Date],"&gt;="&amp;Kombiniert[[#This Row],[Von]],Kombiniert[Date],"&lt;="&amp;Kombiniert[[#This Row],[Date]])</f>
        <v>4.2857142857142858E-2</v>
      </c>
      <c r="S84" s="8">
        <f>AVERAGEIFS(Kombiniert[Sonstige],Kombiniert[Date],"&gt;="&amp;Kombiniert[[#This Row],[Von]],Kombiniert[Date],"&lt;="&amp;Kombiniert[[#This Row],[Date]])</f>
        <v>5.8571428571428566E-2</v>
      </c>
      <c r="T84" s="4">
        <f>SUMIFS(Kombiniert[Befragte],Kombiniert[Date],"&gt;="&amp;Kombiniert[[#This Row],[Von]],Kombiniert[Date],"&lt;="&amp;Kombiniert[[#This Row],[Date]])</f>
        <v>14257</v>
      </c>
      <c r="U84" s="2">
        <f>1/SUMIFS(Kombiniert[[#This Row],[CDU/CSU (14d)]:[AfD (14d)]],Kombiniert[[#This Row],[CDU/CSU (14d)]:[AfD (14d)]],"&gt;="&amp;0.05)</f>
        <v>1.1774600504625736</v>
      </c>
      <c r="V84" s="2">
        <f>1/(SUMIFS(Kombiniert[[#This Row],[CDU/CSU (14d)]:[AfD (14d)]],Kombiniert[[#This Row],[CDU/CSU (14d)]:[AfD (14d)]],"&gt;="&amp;0.05)-Kombiniert[[#This Row],[FDP (14d)]])</f>
        <v>1.2444444444444445</v>
      </c>
    </row>
    <row r="85" spans="1:22" x14ac:dyDescent="0.35">
      <c r="A85" s="1">
        <v>41627</v>
      </c>
      <c r="B85" s="2">
        <v>0.41499999999999998</v>
      </c>
      <c r="C85" s="2">
        <v>0.255</v>
      </c>
      <c r="D85" s="2">
        <v>0.105</v>
      </c>
      <c r="E85" s="2">
        <v>0.04</v>
      </c>
      <c r="F85" s="2">
        <v>0.09</v>
      </c>
      <c r="G85" s="2">
        <v>4.4999999999999998E-2</v>
      </c>
      <c r="H85" s="2">
        <v>0.05</v>
      </c>
      <c r="I85" s="2">
        <v>0</v>
      </c>
      <c r="J85" s="2" t="s">
        <v>32</v>
      </c>
      <c r="K85" t="s">
        <v>12</v>
      </c>
      <c r="L85" s="1">
        <f>Kombiniert[[#This Row],[Date]]-13</f>
        <v>41614</v>
      </c>
      <c r="M85" s="8">
        <f>AVERAGEIFS(Kombiniert[CDU/CSU],Kombiniert[Date],"&gt;="&amp;Kombiniert[[#This Row],[Von]],Kombiniert[Date],"&lt;="&amp;Kombiniert[[#This Row],[Date]])</f>
        <v>0.42071428571428571</v>
      </c>
      <c r="N85" s="3">
        <f>AVERAGEIFS(Kombiniert[SPD],Kombiniert[Date],"&gt;="&amp;Kombiniert[[#This Row],[Von]],Kombiniert[Date],"&lt;="&amp;Kombiniert[[#This Row],[Date]])</f>
        <v>0.25214285714285711</v>
      </c>
      <c r="O85" s="8">
        <f>AVERAGEIFS(Kombiniert[GRÜNE],Kombiniert[Date],"&gt;="&amp;Kombiniert[[#This Row],[Von]],Kombiniert[Date],"&lt;="&amp;Kombiniert[[#This Row],[Date]])</f>
        <v>9.3571428571428555E-2</v>
      </c>
      <c r="P85" s="8">
        <f>AVERAGEIFS(Kombiniert[FDP],Kombiniert[Date],"&gt;="&amp;Kombiniert[[#This Row],[Von]],Kombiniert[Date],"&lt;="&amp;Kombiniert[[#This Row],[Date]])</f>
        <v>3.7142857142857144E-2</v>
      </c>
      <c r="Q85" s="8">
        <f>AVERAGEIFS(Kombiniert[LINKE],Kombiniert[Date],"&gt;="&amp;Kombiniert[[#This Row],[Von]],Kombiniert[Date],"&lt;="&amp;Kombiniert[[#This Row],[Date]])</f>
        <v>9.3571428571428555E-2</v>
      </c>
      <c r="R85" s="8">
        <f>AVERAGEIFS(Kombiniert[AfD],Kombiniert[Date],"&gt;="&amp;Kombiniert[[#This Row],[Von]],Kombiniert[Date],"&lt;="&amp;Kombiniert[[#This Row],[Date]])</f>
        <v>4.7142857142857139E-2</v>
      </c>
      <c r="S85" s="8">
        <f>AVERAGEIFS(Kombiniert[Sonstige],Kombiniert[Date],"&gt;="&amp;Kombiniert[[#This Row],[Von]],Kombiniert[Date],"&lt;="&amp;Kombiniert[[#This Row],[Date]])</f>
        <v>5.5714285714285709E-2</v>
      </c>
      <c r="T85" s="4">
        <f>SUMIFS(Kombiniert[Befragte],Kombiniert[Date],"&gt;="&amp;Kombiniert[[#This Row],[Von]],Kombiniert[Date],"&lt;="&amp;Kombiniert[[#This Row],[Date]])</f>
        <v>13391</v>
      </c>
      <c r="U85" s="2">
        <f>1/SUMIFS(Kombiniert[[#This Row],[CDU/CSU (14d)]:[AfD (14d)]],Kombiniert[[#This Row],[CDU/CSU (14d)]:[AfD (14d)]],"&gt;="&amp;0.05)</f>
        <v>1.1627906976744187</v>
      </c>
      <c r="V85" s="2">
        <f>1/(SUMIFS(Kombiniert[[#This Row],[CDU/CSU (14d)]:[AfD (14d)]],Kombiniert[[#This Row],[CDU/CSU (14d)]:[AfD (14d)]],"&gt;="&amp;0.05)-Kombiniert[[#This Row],[FDP (14d)]])</f>
        <v>1.2152777777777779</v>
      </c>
    </row>
    <row r="86" spans="1:22" x14ac:dyDescent="0.35">
      <c r="A86" s="1">
        <v>41605</v>
      </c>
      <c r="B86" s="2">
        <v>0.4</v>
      </c>
      <c r="C86" s="2">
        <v>0.26500000000000001</v>
      </c>
      <c r="D86" s="2">
        <v>0.1</v>
      </c>
      <c r="E86" s="2">
        <v>0.04</v>
      </c>
      <c r="F86" s="2">
        <v>9.5000000000000001E-2</v>
      </c>
      <c r="G86" s="2">
        <v>0.05</v>
      </c>
      <c r="H86" s="2">
        <v>0.05</v>
      </c>
      <c r="I86" s="2">
        <v>0</v>
      </c>
      <c r="J86" s="2" t="s">
        <v>87</v>
      </c>
      <c r="K86" t="s">
        <v>12</v>
      </c>
      <c r="L86" s="1">
        <f>Kombiniert[[#This Row],[Date]]-13</f>
        <v>41592</v>
      </c>
      <c r="M86" s="8">
        <f>AVERAGEIFS(Kombiniert[CDU/CSU],Kombiniert[Date],"&gt;="&amp;Kombiniert[[#This Row],[Von]],Kombiniert[Date],"&lt;="&amp;Kombiniert[[#This Row],[Date]])</f>
        <v>0.41187499999999999</v>
      </c>
      <c r="N86" s="3">
        <f>AVERAGEIFS(Kombiniert[SPD],Kombiniert[Date],"&gt;="&amp;Kombiniert[[#This Row],[Von]],Kombiniert[Date],"&lt;="&amp;Kombiniert[[#This Row],[Date]])</f>
        <v>0.24874999999999997</v>
      </c>
      <c r="O86" s="8">
        <f>AVERAGEIFS(Kombiniert[GRÜNE],Kombiniert[Date],"&gt;="&amp;Kombiniert[[#This Row],[Von]],Kombiniert[Date],"&lt;="&amp;Kombiniert[[#This Row],[Date]])</f>
        <v>9.9374999999999991E-2</v>
      </c>
      <c r="P86" s="8">
        <f>AVERAGEIFS(Kombiniert[FDP],Kombiniert[Date],"&gt;="&amp;Kombiniert[[#This Row],[Von]],Kombiniert[Date],"&lt;="&amp;Kombiniert[[#This Row],[Date]])</f>
        <v>3.5000000000000003E-2</v>
      </c>
      <c r="Q86" s="8">
        <f>AVERAGEIFS(Kombiniert[LINKE],Kombiniert[Date],"&gt;="&amp;Kombiniert[[#This Row],[Von]],Kombiniert[Date],"&lt;="&amp;Kombiniert[[#This Row],[Date]])</f>
        <v>9.3749999999999986E-2</v>
      </c>
      <c r="R86" s="8">
        <f>AVERAGEIFS(Kombiniert[AfD],Kombiniert[Date],"&gt;="&amp;Kombiniert[[#This Row],[Von]],Kombiniert[Date],"&lt;="&amp;Kombiniert[[#This Row],[Date]])</f>
        <v>4.6874999999999993E-2</v>
      </c>
      <c r="S86" s="8">
        <f>AVERAGEIFS(Kombiniert[Sonstige],Kombiniert[Date],"&gt;="&amp;Kombiniert[[#This Row],[Von]],Kombiniert[Date],"&lt;="&amp;Kombiniert[[#This Row],[Date]])</f>
        <v>6.2142857142857146E-2</v>
      </c>
      <c r="T86" s="4">
        <f>SUMIFS(Kombiniert[Befragte],Kombiniert[Date],"&gt;="&amp;Kombiniert[[#This Row],[Von]],Kombiniert[Date],"&lt;="&amp;Kombiniert[[#This Row],[Date]])</f>
        <v>15164</v>
      </c>
      <c r="U86" s="2">
        <f>1/SUMIFS(Kombiniert[[#This Row],[CDU/CSU (14d)]:[AfD (14d)]],Kombiniert[[#This Row],[CDU/CSU (14d)]:[AfD (14d)]],"&gt;="&amp;0.05)</f>
        <v>1.171303074670571</v>
      </c>
      <c r="V86" s="2">
        <f>1/(SUMIFS(Kombiniert[[#This Row],[CDU/CSU (14d)]:[AfD (14d)]],Kombiniert[[#This Row],[CDU/CSU (14d)]:[AfD (14d)]],"&gt;="&amp;0.05)-Kombiniert[[#This Row],[FDP (14d)]])</f>
        <v>1.2213740458015268</v>
      </c>
    </row>
    <row r="87" spans="1:22" x14ac:dyDescent="0.35">
      <c r="A87" s="1">
        <v>41570</v>
      </c>
      <c r="B87" s="2">
        <v>0.41</v>
      </c>
      <c r="C87" s="2">
        <v>0.25</v>
      </c>
      <c r="D87" s="2">
        <v>0.09</v>
      </c>
      <c r="E87" s="2">
        <v>0.05</v>
      </c>
      <c r="F87" s="2">
        <v>0.09</v>
      </c>
      <c r="G87" s="2">
        <v>5.5E-2</v>
      </c>
      <c r="H87" s="2">
        <v>5.5E-2</v>
      </c>
      <c r="I87" s="2">
        <v>0</v>
      </c>
      <c r="J87" s="2" t="s">
        <v>88</v>
      </c>
      <c r="K87" t="s">
        <v>12</v>
      </c>
      <c r="L87" s="1">
        <f>Kombiniert[[#This Row],[Date]]-13</f>
        <v>41557</v>
      </c>
      <c r="M87" s="8">
        <f>AVERAGEIFS(Kombiniert[CDU/CSU],Kombiniert[Date],"&gt;="&amp;Kombiniert[[#This Row],[Von]],Kombiniert[Date],"&lt;="&amp;Kombiniert[[#This Row],[Date]])</f>
        <v>0.42444444444444446</v>
      </c>
      <c r="N87" s="3">
        <f>AVERAGEIFS(Kombiniert[SPD],Kombiniert[Date],"&gt;="&amp;Kombiniert[[#This Row],[Von]],Kombiniert[Date],"&lt;="&amp;Kombiniert[[#This Row],[Date]])</f>
        <v>0.25222222222222224</v>
      </c>
      <c r="O87" s="8">
        <f>AVERAGEIFS(Kombiniert[GRÜNE],Kombiniert[Date],"&gt;="&amp;Kombiniert[[#This Row],[Von]],Kombiniert[Date],"&lt;="&amp;Kombiniert[[#This Row],[Date]])</f>
        <v>8.7777777777777774E-2</v>
      </c>
      <c r="P87" s="8">
        <f>AVERAGEIFS(Kombiniert[FDP],Kombiniert[Date],"&gt;="&amp;Kombiniert[[#This Row],[Von]],Kombiniert[Date],"&lt;="&amp;Kombiniert[[#This Row],[Date]])</f>
        <v>3.7222222222222219E-2</v>
      </c>
      <c r="Q87" s="8">
        <f>AVERAGEIFS(Kombiniert[LINKE],Kombiniert[Date],"&gt;="&amp;Kombiniert[[#This Row],[Von]],Kombiniert[Date],"&lt;="&amp;Kombiniert[[#This Row],[Date]])</f>
        <v>9.0555555555555556E-2</v>
      </c>
      <c r="R87" s="8">
        <f>AVERAGEIFS(Kombiniert[AfD],Kombiniert[Date],"&gt;="&amp;Kombiniert[[#This Row],[Von]],Kombiniert[Date],"&lt;="&amp;Kombiniert[[#This Row],[Date]])</f>
        <v>5.2222222222222218E-2</v>
      </c>
      <c r="S87" s="8">
        <f>AVERAGEIFS(Kombiniert[Sonstige],Kombiniert[Date],"&gt;="&amp;Kombiniert[[#This Row],[Von]],Kombiniert[Date],"&lt;="&amp;Kombiniert[[#This Row],[Date]])</f>
        <v>5.2222222222222218E-2</v>
      </c>
      <c r="T87" s="4">
        <f>SUMIFS(Kombiniert[Befragte],Kombiniert[Date],"&gt;="&amp;Kombiniert[[#This Row],[Von]],Kombiniert[Date],"&lt;="&amp;Kombiniert[[#This Row],[Date]])</f>
        <v>16816</v>
      </c>
      <c r="U87" s="2">
        <f>1/SUMIFS(Kombiniert[[#This Row],[CDU/CSU (14d)]:[AfD (14d)]],Kombiniert[[#This Row],[CDU/CSU (14d)]:[AfD (14d)]],"&gt;="&amp;0.05)</f>
        <v>1.1022657685241888</v>
      </c>
      <c r="V87" s="2">
        <f>1/(SUMIFS(Kombiniert[[#This Row],[CDU/CSU (14d)]:[AfD (14d)]],Kombiniert[[#This Row],[CDU/CSU (14d)]:[AfD (14d)]],"&gt;="&amp;0.05)-Kombiniert[[#This Row],[FDP (14d)]])</f>
        <v>1.149425287356322</v>
      </c>
    </row>
    <row r="88" spans="1:22" x14ac:dyDescent="0.35">
      <c r="A88" s="1">
        <v>44101</v>
      </c>
      <c r="B88" s="2">
        <v>0.36</v>
      </c>
      <c r="C88" s="2">
        <v>0.16</v>
      </c>
      <c r="D88" s="2">
        <v>0.18</v>
      </c>
      <c r="E88" s="2">
        <v>0.06</v>
      </c>
      <c r="F88" s="2">
        <v>0.08</v>
      </c>
      <c r="G88" s="2">
        <v>0.11</v>
      </c>
      <c r="H88" s="2">
        <v>0.05</v>
      </c>
      <c r="I88" s="2">
        <v>1509</v>
      </c>
      <c r="J88" s="2" t="s">
        <v>340</v>
      </c>
      <c r="K88" t="s">
        <v>90</v>
      </c>
      <c r="L88" s="1">
        <f>Kombiniert[[#This Row],[Date]]-13</f>
        <v>44088</v>
      </c>
      <c r="M88" s="8">
        <f>AVERAGEIFS(Kombiniert[CDU/CSU],Kombiniert[Date],"&gt;="&amp;Kombiniert[[#This Row],[Von]],Kombiniert[Date],"&lt;="&amp;Kombiniert[[#This Row],[Date]])</f>
        <v>0.35849999999999999</v>
      </c>
      <c r="N88" s="3">
        <f>AVERAGEIFS(Kombiniert[SPD],Kombiniert[Date],"&gt;="&amp;Kombiniert[[#This Row],[Von]],Kombiniert[Date],"&lt;="&amp;Kombiniert[[#This Row],[Date]])</f>
        <v>0.1575</v>
      </c>
      <c r="O88" s="8">
        <f>AVERAGEIFS(Kombiniert[GRÜNE],Kombiniert[Date],"&gt;="&amp;Kombiniert[[#This Row],[Von]],Kombiniert[Date],"&lt;="&amp;Kombiniert[[#This Row],[Date]])</f>
        <v>0.18999999999999997</v>
      </c>
      <c r="P88" s="8">
        <f>AVERAGEIFS(Kombiniert[FDP],Kombiniert[Date],"&gt;="&amp;Kombiniert[[#This Row],[Von]],Kombiniert[Date],"&lt;="&amp;Kombiniert[[#This Row],[Date]])</f>
        <v>5.6499999999999995E-2</v>
      </c>
      <c r="Q88" s="8">
        <f>AVERAGEIFS(Kombiniert[LINKE],Kombiniert[Date],"&gt;="&amp;Kombiniert[[#This Row],[Von]],Kombiniert[Date],"&lt;="&amp;Kombiniert[[#This Row],[Date]])</f>
        <v>7.7999999999999986E-2</v>
      </c>
      <c r="R88" s="8">
        <f>AVERAGEIFS(Kombiniert[AfD],Kombiniert[Date],"&gt;="&amp;Kombiniert[[#This Row],[Von]],Kombiniert[Date],"&lt;="&amp;Kombiniert[[#This Row],[Date]])</f>
        <v>0.10350000000000001</v>
      </c>
      <c r="S88" s="8">
        <f>AVERAGEIFS(Kombiniert[Sonstige],Kombiniert[Date],"&gt;="&amp;Kombiniert[[#This Row],[Von]],Kombiniert[Date],"&lt;="&amp;Kombiniert[[#This Row],[Date]])</f>
        <v>5.6000000000000008E-2</v>
      </c>
      <c r="T88" s="4">
        <f>SUMIFS(Kombiniert[Befragte],Kombiniert[Date],"&gt;="&amp;Kombiniert[[#This Row],[Von]],Kombiniert[Date],"&lt;="&amp;Kombiniert[[#This Row],[Date]])</f>
        <v>17109</v>
      </c>
      <c r="U88" s="2">
        <f>1/SUMIFS(Kombiniert[[#This Row],[CDU/CSU (14d)]:[AfD (14d)]],Kombiniert[[#This Row],[CDU/CSU (14d)]:[AfD (14d)]],"&gt;="&amp;0.05)</f>
        <v>1.0593220338983051</v>
      </c>
      <c r="V88" s="2">
        <f>1/(SUMIFS(Kombiniert[[#This Row],[CDU/CSU (14d)]:[AfD (14d)]],Kombiniert[[#This Row],[CDU/CSU (14d)]:[AfD (14d)]],"&gt;="&amp;0.05)-Kombiniert[[#This Row],[FDP (14d)]])</f>
        <v>1.1267605633802817</v>
      </c>
    </row>
    <row r="89" spans="1:22" x14ac:dyDescent="0.35">
      <c r="A89" s="1">
        <v>44093</v>
      </c>
      <c r="B89" s="2">
        <v>0.36</v>
      </c>
      <c r="C89" s="2">
        <v>0.16</v>
      </c>
      <c r="D89" s="2">
        <v>0.18</v>
      </c>
      <c r="E89" s="2">
        <v>0.05</v>
      </c>
      <c r="F89" s="2">
        <v>0.08</v>
      </c>
      <c r="G89" s="2">
        <v>0.11</v>
      </c>
      <c r="H89" s="2">
        <v>0.06</v>
      </c>
      <c r="I89" s="2">
        <v>1534</v>
      </c>
      <c r="J89" s="2" t="s">
        <v>341</v>
      </c>
      <c r="K89" t="s">
        <v>90</v>
      </c>
      <c r="L89" s="1">
        <f>Kombiniert[[#This Row],[Date]]-13</f>
        <v>44080</v>
      </c>
      <c r="M89" s="8">
        <f>AVERAGEIFS(Kombiniert[CDU/CSU],Kombiniert[Date],"&gt;="&amp;Kombiniert[[#This Row],[Von]],Kombiniert[Date],"&lt;="&amp;Kombiniert[[#This Row],[Date]])</f>
        <v>0.35944444444444446</v>
      </c>
      <c r="N89" s="3">
        <f>AVERAGEIFS(Kombiniert[SPD],Kombiniert[Date],"&gt;="&amp;Kombiniert[[#This Row],[Von]],Kombiniert[Date],"&lt;="&amp;Kombiniert[[#This Row],[Date]])</f>
        <v>0.16111111111111109</v>
      </c>
      <c r="O89" s="8">
        <f>AVERAGEIFS(Kombiniert[GRÜNE],Kombiniert[Date],"&gt;="&amp;Kombiniert[[#This Row],[Von]],Kombiniert[Date],"&lt;="&amp;Kombiniert[[#This Row],[Date]])</f>
        <v>0.18666666666666665</v>
      </c>
      <c r="P89" s="8">
        <f>AVERAGEIFS(Kombiniert[FDP],Kombiniert[Date],"&gt;="&amp;Kombiniert[[#This Row],[Von]],Kombiniert[Date],"&lt;="&amp;Kombiniert[[#This Row],[Date]])</f>
        <v>5.6111111111111098E-2</v>
      </c>
      <c r="Q89" s="8">
        <f>AVERAGEIFS(Kombiniert[LINKE],Kombiniert[Date],"&gt;="&amp;Kombiniert[[#This Row],[Von]],Kombiniert[Date],"&lt;="&amp;Kombiniert[[#This Row],[Date]])</f>
        <v>7.8333333333333324E-2</v>
      </c>
      <c r="R89" s="8">
        <f>AVERAGEIFS(Kombiniert[AfD],Kombiniert[Date],"&gt;="&amp;Kombiniert[[#This Row],[Von]],Kombiniert[Date],"&lt;="&amp;Kombiniert[[#This Row],[Date]])</f>
        <v>0.10166666666666666</v>
      </c>
      <c r="S89" s="8">
        <f>AVERAGEIFS(Kombiniert[Sonstige],Kombiniert[Date],"&gt;="&amp;Kombiniert[[#This Row],[Von]],Kombiniert[Date],"&lt;="&amp;Kombiniert[[#This Row],[Date]])</f>
        <v>5.6666666666666671E-2</v>
      </c>
      <c r="T89" s="4">
        <f>SUMIFS(Kombiniert[Befragte],Kombiniert[Date],"&gt;="&amp;Kombiniert[[#This Row],[Von]],Kombiniert[Date],"&lt;="&amp;Kombiniert[[#This Row],[Date]])</f>
        <v>15825</v>
      </c>
      <c r="U89" s="2">
        <f>1/SUMIFS(Kombiniert[[#This Row],[CDU/CSU (14d)]:[AfD (14d)]],Kombiniert[[#This Row],[CDU/CSU (14d)]:[AfD (14d)]],"&gt;="&amp;0.05)</f>
        <v>1.0600706713780919</v>
      </c>
      <c r="V89" s="2">
        <f>1/(SUMIFS(Kombiniert[[#This Row],[CDU/CSU (14d)]:[AfD (14d)]],Kombiniert[[#This Row],[CDU/CSU (14d)]:[AfD (14d)]],"&gt;="&amp;0.05)-Kombiniert[[#This Row],[FDP (14d)]])</f>
        <v>1.1271133375078271</v>
      </c>
    </row>
    <row r="90" spans="1:22" x14ac:dyDescent="0.35">
      <c r="A90" s="1">
        <v>44087</v>
      </c>
      <c r="B90" s="2">
        <v>0.36</v>
      </c>
      <c r="C90" s="2">
        <v>0.17</v>
      </c>
      <c r="D90" s="2">
        <v>0.18</v>
      </c>
      <c r="E90" s="2">
        <v>0.06</v>
      </c>
      <c r="F90" s="2">
        <v>0.08</v>
      </c>
      <c r="G90" s="2">
        <v>0.1</v>
      </c>
      <c r="H90" s="2">
        <v>0.05</v>
      </c>
      <c r="I90" s="2">
        <v>1446</v>
      </c>
      <c r="J90" s="2" t="s">
        <v>342</v>
      </c>
      <c r="K90" t="s">
        <v>90</v>
      </c>
      <c r="L90" s="1">
        <f>Kombiniert[[#This Row],[Date]]-13</f>
        <v>44074</v>
      </c>
      <c r="M90" s="8">
        <f>AVERAGEIFS(Kombiniert[CDU/CSU],Kombiniert[Date],"&gt;="&amp;Kombiniert[[#This Row],[Von]],Kombiniert[Date],"&lt;="&amp;Kombiniert[[#This Row],[Date]])</f>
        <v>0.35928571428571426</v>
      </c>
      <c r="N90" s="3">
        <f>AVERAGEIFS(Kombiniert[SPD],Kombiniert[Date],"&gt;="&amp;Kombiniert[[#This Row],[Von]],Kombiniert[Date],"&lt;="&amp;Kombiniert[[#This Row],[Date]])</f>
        <v>0.16428571428571431</v>
      </c>
      <c r="O90" s="8">
        <f>AVERAGEIFS(Kombiniert[GRÜNE],Kombiniert[Date],"&gt;="&amp;Kombiniert[[#This Row],[Von]],Kombiniert[Date],"&lt;="&amp;Kombiniert[[#This Row],[Date]])</f>
        <v>0.18071428571428569</v>
      </c>
      <c r="P90" s="8">
        <f>AVERAGEIFS(Kombiniert[FDP],Kombiniert[Date],"&gt;="&amp;Kombiniert[[#This Row],[Von]],Kombiniert[Date],"&lt;="&amp;Kombiniert[[#This Row],[Date]])</f>
        <v>5.785714285714285E-2</v>
      </c>
      <c r="Q90" s="8">
        <f>AVERAGEIFS(Kombiniert[LINKE],Kombiniert[Date],"&gt;="&amp;Kombiniert[[#This Row],[Von]],Kombiniert[Date],"&lt;="&amp;Kombiniert[[#This Row],[Date]])</f>
        <v>7.9285714285714293E-2</v>
      </c>
      <c r="R90" s="8">
        <f>AVERAGEIFS(Kombiniert[AfD],Kombiniert[Date],"&gt;="&amp;Kombiniert[[#This Row],[Von]],Kombiniert[Date],"&lt;="&amp;Kombiniert[[#This Row],[Date]])</f>
        <v>0.10142857142857142</v>
      </c>
      <c r="S90" s="8">
        <f>AVERAGEIFS(Kombiniert[Sonstige],Kombiniert[Date],"&gt;="&amp;Kombiniert[[#This Row],[Von]],Kombiniert[Date],"&lt;="&amp;Kombiniert[[#This Row],[Date]])</f>
        <v>5.7142857142857148E-2</v>
      </c>
      <c r="T90" s="4">
        <f>SUMIFS(Kombiniert[Befragte],Kombiniert[Date],"&gt;="&amp;Kombiniert[[#This Row],[Von]],Kombiniert[Date],"&lt;="&amp;Kombiniert[[#This Row],[Date]])</f>
        <v>13560</v>
      </c>
      <c r="U90" s="2">
        <f>1/SUMIFS(Kombiniert[[#This Row],[CDU/CSU (14d)]:[AfD (14d)]],Kombiniert[[#This Row],[CDU/CSU (14d)]:[AfD (14d)]],"&gt;="&amp;0.05)</f>
        <v>1.0606060606060606</v>
      </c>
      <c r="V90" s="2">
        <f>1/(SUMIFS(Kombiniert[[#This Row],[CDU/CSU (14d)]:[AfD (14d)]],Kombiniert[[#This Row],[CDU/CSU (14d)]:[AfD (14d)]],"&gt;="&amp;0.05)-Kombiniert[[#This Row],[FDP (14d)]])</f>
        <v>1.1299435028248588</v>
      </c>
    </row>
    <row r="91" spans="1:22" x14ac:dyDescent="0.35">
      <c r="A91" s="1">
        <v>44080</v>
      </c>
      <c r="B91" s="2">
        <v>0.36</v>
      </c>
      <c r="C91" s="2">
        <v>0.17</v>
      </c>
      <c r="D91" s="2">
        <v>0.18</v>
      </c>
      <c r="E91" s="2">
        <v>0.06</v>
      </c>
      <c r="F91" s="2">
        <v>7.0000000000000007E-2</v>
      </c>
      <c r="G91" s="2">
        <v>0.11</v>
      </c>
      <c r="H91" s="2">
        <v>0.05</v>
      </c>
      <c r="I91" s="2">
        <v>1447</v>
      </c>
      <c r="J91" s="2" t="s">
        <v>89</v>
      </c>
      <c r="K91" t="s">
        <v>90</v>
      </c>
      <c r="L91" s="1">
        <f>Kombiniert[[#This Row],[Date]]-13</f>
        <v>44067</v>
      </c>
      <c r="M91" s="8">
        <f>AVERAGEIFS(Kombiniert[CDU/CSU],Kombiniert[Date],"&gt;="&amp;Kombiniert[[#This Row],[Von]],Kombiniert[Date],"&lt;="&amp;Kombiniert[[#This Row],[Date]])</f>
        <v>0.36399999999999999</v>
      </c>
      <c r="N91" s="3">
        <f>AVERAGEIFS(Kombiniert[SPD],Kombiniert[Date],"&gt;="&amp;Kombiniert[[#This Row],[Von]],Kombiniert[Date],"&lt;="&amp;Kombiniert[[#This Row],[Date]])</f>
        <v>0.16399999999999998</v>
      </c>
      <c r="O91" s="8">
        <f>AVERAGEIFS(Kombiniert[GRÜNE],Kombiniert[Date],"&gt;="&amp;Kombiniert[[#This Row],[Von]],Kombiniert[Date],"&lt;="&amp;Kombiniert[[#This Row],[Date]])</f>
        <v>0.18149999999999997</v>
      </c>
      <c r="P91" s="8">
        <f>AVERAGEIFS(Kombiniert[FDP],Kombiniert[Date],"&gt;="&amp;Kombiniert[[#This Row],[Von]],Kombiniert[Date],"&lt;="&amp;Kombiniert[[#This Row],[Date]])</f>
        <v>5.6000000000000008E-2</v>
      </c>
      <c r="Q91" s="8">
        <f>AVERAGEIFS(Kombiniert[LINKE],Kombiniert[Date],"&gt;="&amp;Kombiniert[[#This Row],[Von]],Kombiniert[Date],"&lt;="&amp;Kombiniert[[#This Row],[Date]])</f>
        <v>7.7499999999999986E-2</v>
      </c>
      <c r="R91" s="8">
        <f>AVERAGEIFS(Kombiniert[AfD],Kombiniert[Date],"&gt;="&amp;Kombiniert[[#This Row],[Von]],Kombiniert[Date],"&lt;="&amp;Kombiniert[[#This Row],[Date]])</f>
        <v>0.10100000000000001</v>
      </c>
      <c r="S91" s="8">
        <f>AVERAGEIFS(Kombiniert[Sonstige],Kombiniert[Date],"&gt;="&amp;Kombiniert[[#This Row],[Von]],Kombiniert[Date],"&lt;="&amp;Kombiniert[[#This Row],[Date]])</f>
        <v>5.6000000000000008E-2</v>
      </c>
      <c r="T91" s="4">
        <f>SUMIFS(Kombiniert[Befragte],Kombiniert[Date],"&gt;="&amp;Kombiniert[[#This Row],[Von]],Kombiniert[Date],"&lt;="&amp;Kombiniert[[#This Row],[Date]])</f>
        <v>17856</v>
      </c>
      <c r="U91" s="2">
        <f>1/SUMIFS(Kombiniert[[#This Row],[CDU/CSU (14d)]:[AfD (14d)]],Kombiniert[[#This Row],[CDU/CSU (14d)]:[AfD (14d)]],"&gt;="&amp;0.05)</f>
        <v>1.0593220338983049</v>
      </c>
      <c r="V91" s="2">
        <f>1/(SUMIFS(Kombiniert[[#This Row],[CDU/CSU (14d)]:[AfD (14d)]],Kombiniert[[#This Row],[CDU/CSU (14d)]:[AfD (14d)]],"&gt;="&amp;0.05)-Kombiniert[[#This Row],[FDP (14d)]])</f>
        <v>1.1261261261261262</v>
      </c>
    </row>
    <row r="92" spans="1:22" x14ac:dyDescent="0.35">
      <c r="A92" s="1">
        <v>44073</v>
      </c>
      <c r="B92" s="2">
        <v>0.36</v>
      </c>
      <c r="C92" s="2">
        <v>0.16</v>
      </c>
      <c r="D92" s="2">
        <v>0.18</v>
      </c>
      <c r="E92" s="2">
        <v>0.06</v>
      </c>
      <c r="F92" s="2">
        <v>0.08</v>
      </c>
      <c r="G92" s="2">
        <v>0.11</v>
      </c>
      <c r="H92" s="2">
        <v>0.05</v>
      </c>
      <c r="I92" s="2">
        <v>1597</v>
      </c>
      <c r="J92" s="2" t="s">
        <v>91</v>
      </c>
      <c r="K92" t="s">
        <v>90</v>
      </c>
      <c r="L92" s="1">
        <f>Kombiniert[[#This Row],[Date]]-13</f>
        <v>44060</v>
      </c>
      <c r="M92" s="8">
        <f>AVERAGEIFS(Kombiniert[CDU/CSU],Kombiniert[Date],"&gt;="&amp;Kombiniert[[#This Row],[Von]],Kombiniert[Date],"&lt;="&amp;Kombiniert[[#This Row],[Date]])</f>
        <v>0.36449999999999994</v>
      </c>
      <c r="N92" s="3">
        <f>AVERAGEIFS(Kombiniert[SPD],Kombiniert[Date],"&gt;="&amp;Kombiniert[[#This Row],[Von]],Kombiniert[Date],"&lt;="&amp;Kombiniert[[#This Row],[Date]])</f>
        <v>0.16499999999999998</v>
      </c>
      <c r="O92" s="8">
        <f>AVERAGEIFS(Kombiniert[GRÜNE],Kombiniert[Date],"&gt;="&amp;Kombiniert[[#This Row],[Von]],Kombiniert[Date],"&lt;="&amp;Kombiniert[[#This Row],[Date]])</f>
        <v>0.17699999999999996</v>
      </c>
      <c r="P92" s="8">
        <f>AVERAGEIFS(Kombiniert[FDP],Kombiniert[Date],"&gt;="&amp;Kombiniert[[#This Row],[Von]],Kombiniert[Date],"&lt;="&amp;Kombiniert[[#This Row],[Date]])</f>
        <v>5.7000000000000009E-2</v>
      </c>
      <c r="Q92" s="8">
        <f>AVERAGEIFS(Kombiniert[LINKE],Kombiniert[Date],"&gt;="&amp;Kombiniert[[#This Row],[Von]],Kombiniert[Date],"&lt;="&amp;Kombiniert[[#This Row],[Date]])</f>
        <v>7.7999999999999986E-2</v>
      </c>
      <c r="R92" s="8">
        <f>AVERAGEIFS(Kombiniert[AfD],Kombiniert[Date],"&gt;="&amp;Kombiniert[[#This Row],[Von]],Kombiniert[Date],"&lt;="&amp;Kombiniert[[#This Row],[Date]])</f>
        <v>9.9999999999999992E-2</v>
      </c>
      <c r="S92" s="8">
        <f>AVERAGEIFS(Kombiniert[Sonstige],Kombiniert[Date],"&gt;="&amp;Kombiniert[[#This Row],[Von]],Kombiniert[Date],"&lt;="&amp;Kombiniert[[#This Row],[Date]])</f>
        <v>5.8499999999999996E-2</v>
      </c>
      <c r="T92" s="4">
        <f>SUMIFS(Kombiniert[Befragte],Kombiniert[Date],"&gt;="&amp;Kombiniert[[#This Row],[Von]],Kombiniert[Date],"&lt;="&amp;Kombiniert[[#This Row],[Date]])</f>
        <v>18088</v>
      </c>
      <c r="U92" s="2">
        <f>1/SUMIFS(Kombiniert[[#This Row],[CDU/CSU (14d)]:[AfD (14d)]],Kombiniert[[#This Row],[CDU/CSU (14d)]:[AfD (14d)]],"&gt;="&amp;0.05)</f>
        <v>1.0621348911311739</v>
      </c>
      <c r="V92" s="2">
        <f>1/(SUMIFS(Kombiniert[[#This Row],[CDU/CSU (14d)]:[AfD (14d)]],Kombiniert[[#This Row],[CDU/CSU (14d)]:[AfD (14d)]],"&gt;="&amp;0.05)-Kombiniert[[#This Row],[FDP (14d)]])</f>
        <v>1.1305822498586775</v>
      </c>
    </row>
    <row r="93" spans="1:22" x14ac:dyDescent="0.35">
      <c r="A93" s="1">
        <v>44066</v>
      </c>
      <c r="B93" s="2">
        <v>0.36</v>
      </c>
      <c r="C93" s="2">
        <v>0.17</v>
      </c>
      <c r="D93" s="2">
        <v>0.16</v>
      </c>
      <c r="E93" s="2">
        <v>7.0000000000000007E-2</v>
      </c>
      <c r="F93" s="2">
        <v>0.08</v>
      </c>
      <c r="G93" s="2">
        <v>0.1</v>
      </c>
      <c r="H93" s="2">
        <v>0.06</v>
      </c>
      <c r="I93" s="2">
        <v>2107</v>
      </c>
      <c r="J93" s="2" t="s">
        <v>92</v>
      </c>
      <c r="K93" t="s">
        <v>90</v>
      </c>
      <c r="L93" s="1">
        <f>Kombiniert[[#This Row],[Date]]-13</f>
        <v>44053</v>
      </c>
      <c r="M93" s="8">
        <f>AVERAGEIFS(Kombiniert[CDU/CSU],Kombiniert[Date],"&gt;="&amp;Kombiniert[[#This Row],[Von]],Kombiniert[Date],"&lt;="&amp;Kombiniert[[#This Row],[Date]])</f>
        <v>0.36187499999999995</v>
      </c>
      <c r="N93" s="3">
        <f>AVERAGEIFS(Kombiniert[SPD],Kombiniert[Date],"&gt;="&amp;Kombiniert[[#This Row],[Von]],Kombiniert[Date],"&lt;="&amp;Kombiniert[[#This Row],[Date]])</f>
        <v>0.16874999999999998</v>
      </c>
      <c r="O93" s="8">
        <f>AVERAGEIFS(Kombiniert[GRÜNE],Kombiniert[Date],"&gt;="&amp;Kombiniert[[#This Row],[Von]],Kombiniert[Date],"&lt;="&amp;Kombiniert[[#This Row],[Date]])</f>
        <v>0.16874999999999998</v>
      </c>
      <c r="P93" s="8">
        <f>AVERAGEIFS(Kombiniert[FDP],Kombiniert[Date],"&gt;="&amp;Kombiniert[[#This Row],[Von]],Kombiniert[Date],"&lt;="&amp;Kombiniert[[#This Row],[Date]])</f>
        <v>6.1874999999999999E-2</v>
      </c>
      <c r="Q93" s="8">
        <f>AVERAGEIFS(Kombiniert[LINKE],Kombiniert[Date],"&gt;="&amp;Kombiniert[[#This Row],[Von]],Kombiniert[Date],"&lt;="&amp;Kombiniert[[#This Row],[Date]])</f>
        <v>7.8125E-2</v>
      </c>
      <c r="R93" s="8">
        <f>AVERAGEIFS(Kombiniert[AfD],Kombiniert[Date],"&gt;="&amp;Kombiniert[[#This Row],[Von]],Kombiniert[Date],"&lt;="&amp;Kombiniert[[#This Row],[Date]])</f>
        <v>0.10249999999999999</v>
      </c>
      <c r="S93" s="8">
        <f>AVERAGEIFS(Kombiniert[Sonstige],Kombiniert[Date],"&gt;="&amp;Kombiniert[[#This Row],[Von]],Kombiniert[Date],"&lt;="&amp;Kombiniert[[#This Row],[Date]])</f>
        <v>5.8124999999999996E-2</v>
      </c>
      <c r="T93" s="4">
        <f>SUMIFS(Kombiniert[Befragte],Kombiniert[Date],"&gt;="&amp;Kombiniert[[#This Row],[Von]],Kombiniert[Date],"&lt;="&amp;Kombiniert[[#This Row],[Date]])</f>
        <v>15238</v>
      </c>
      <c r="U93" s="2">
        <f>1/SUMIFS(Kombiniert[[#This Row],[CDU/CSU (14d)]:[AfD (14d)]],Kombiniert[[#This Row],[CDU/CSU (14d)]:[AfD (14d)]],"&gt;="&amp;0.05)</f>
        <v>1.0617120106171203</v>
      </c>
      <c r="V93" s="2">
        <f>1/(SUMIFS(Kombiniert[[#This Row],[CDU/CSU (14d)]:[AfD (14d)]],Kombiniert[[#This Row],[CDU/CSU (14d)]:[AfD (14d)]],"&gt;="&amp;0.05)-Kombiniert[[#This Row],[FDP (14d)]])</f>
        <v>1.1363636363636365</v>
      </c>
    </row>
    <row r="94" spans="1:22" x14ac:dyDescent="0.35">
      <c r="A94" s="1">
        <v>44059</v>
      </c>
      <c r="B94" s="2">
        <v>0.36</v>
      </c>
      <c r="C94" s="2">
        <v>0.18</v>
      </c>
      <c r="D94" s="2">
        <v>0.16</v>
      </c>
      <c r="E94" s="2">
        <v>0.06</v>
      </c>
      <c r="F94" s="2">
        <v>0.08</v>
      </c>
      <c r="G94" s="2">
        <v>0.11</v>
      </c>
      <c r="H94" s="2">
        <v>0.05</v>
      </c>
      <c r="I94" s="2">
        <v>1912</v>
      </c>
      <c r="J94" s="2" t="s">
        <v>93</v>
      </c>
      <c r="K94" t="s">
        <v>90</v>
      </c>
      <c r="L94" s="1">
        <f>Kombiniert[[#This Row],[Date]]-13</f>
        <v>44046</v>
      </c>
      <c r="M94" s="8">
        <f>AVERAGEIFS(Kombiniert[CDU/CSU],Kombiniert[Date],"&gt;="&amp;Kombiniert[[#This Row],[Von]],Kombiniert[Date],"&lt;="&amp;Kombiniert[[#This Row],[Date]])</f>
        <v>0.36777777777777776</v>
      </c>
      <c r="N94" s="3">
        <f>AVERAGEIFS(Kombiniert[SPD],Kombiniert[Date],"&gt;="&amp;Kombiniert[[#This Row],[Von]],Kombiniert[Date],"&lt;="&amp;Kombiniert[[#This Row],[Date]])</f>
        <v>0.15666666666666662</v>
      </c>
      <c r="O94" s="8">
        <f>AVERAGEIFS(Kombiniert[GRÜNE],Kombiniert[Date],"&gt;="&amp;Kombiniert[[#This Row],[Von]],Kombiniert[Date],"&lt;="&amp;Kombiniert[[#This Row],[Date]])</f>
        <v>0.17277777777777775</v>
      </c>
      <c r="P94" s="8">
        <f>AVERAGEIFS(Kombiniert[FDP],Kombiniert[Date],"&gt;="&amp;Kombiniert[[#This Row],[Von]],Kombiniert[Date],"&lt;="&amp;Kombiniert[[#This Row],[Date]])</f>
        <v>6.2222222222222227E-2</v>
      </c>
      <c r="Q94" s="8">
        <f>AVERAGEIFS(Kombiniert[LINKE],Kombiniert[Date],"&gt;="&amp;Kombiniert[[#This Row],[Von]],Kombiniert[Date],"&lt;="&amp;Kombiniert[[#This Row],[Date]])</f>
        <v>7.9999999999999988E-2</v>
      </c>
      <c r="R94" s="8">
        <f>AVERAGEIFS(Kombiniert[AfD],Kombiniert[Date],"&gt;="&amp;Kombiniert[[#This Row],[Von]],Kombiniert[Date],"&lt;="&amp;Kombiniert[[#This Row],[Date]])</f>
        <v>0.10444444444444444</v>
      </c>
      <c r="S94" s="8">
        <f>AVERAGEIFS(Kombiniert[Sonstige],Kombiniert[Date],"&gt;="&amp;Kombiniert[[#This Row],[Von]],Kombiniert[Date],"&lt;="&amp;Kombiniert[[#This Row],[Date]])</f>
        <v>5.6111111111111098E-2</v>
      </c>
      <c r="T94" s="4">
        <f>SUMIFS(Kombiniert[Befragte],Kombiniert[Date],"&gt;="&amp;Kombiniert[[#This Row],[Von]],Kombiniert[Date],"&lt;="&amp;Kombiniert[[#This Row],[Date]])</f>
        <v>16751</v>
      </c>
      <c r="U94" s="2">
        <f>1/SUMIFS(Kombiniert[[#This Row],[CDU/CSU (14d)]:[AfD (14d)]],Kombiniert[[#This Row],[CDU/CSU (14d)]:[AfD (14d)]],"&gt;="&amp;0.05)</f>
        <v>1.0594467333725723</v>
      </c>
      <c r="V94" s="2">
        <f>1/(SUMIFS(Kombiniert[[#This Row],[CDU/CSU (14d)]:[AfD (14d)]],Kombiniert[[#This Row],[CDU/CSU (14d)]:[AfD (14d)]],"&gt;="&amp;0.05)-Kombiniert[[#This Row],[FDP (14d)]])</f>
        <v>1.1342155009451798</v>
      </c>
    </row>
    <row r="95" spans="1:22" x14ac:dyDescent="0.35">
      <c r="A95" s="1">
        <v>44052</v>
      </c>
      <c r="B95" s="2">
        <v>0.38</v>
      </c>
      <c r="C95" s="2">
        <v>0.15</v>
      </c>
      <c r="D95" s="2">
        <v>0.18</v>
      </c>
      <c r="E95" s="2">
        <v>0.06</v>
      </c>
      <c r="F95" s="2">
        <v>0.08</v>
      </c>
      <c r="G95" s="2">
        <v>0.11</v>
      </c>
      <c r="H95" s="2">
        <v>0.04</v>
      </c>
      <c r="I95" s="2">
        <v>1564</v>
      </c>
      <c r="J95" s="2" t="s">
        <v>94</v>
      </c>
      <c r="K95" t="s">
        <v>90</v>
      </c>
      <c r="L95" s="1">
        <f>Kombiniert[[#This Row],[Date]]-13</f>
        <v>44039</v>
      </c>
      <c r="M95" s="8">
        <f>AVERAGEIFS(Kombiniert[CDU/CSU],Kombiniert[Date],"&gt;="&amp;Kombiniert[[#This Row],[Von]],Kombiniert[Date],"&lt;="&amp;Kombiniert[[#This Row],[Date]])</f>
        <v>0.374</v>
      </c>
      <c r="N95" s="3">
        <f>AVERAGEIFS(Kombiniert[SPD],Kombiniert[Date],"&gt;="&amp;Kombiniert[[#This Row],[Von]],Kombiniert[Date],"&lt;="&amp;Kombiniert[[#This Row],[Date]])</f>
        <v>0.14599999999999999</v>
      </c>
      <c r="O95" s="8">
        <f>AVERAGEIFS(Kombiniert[GRÜNE],Kombiniert[Date],"&gt;="&amp;Kombiniert[[#This Row],[Von]],Kombiniert[Date],"&lt;="&amp;Kombiniert[[#This Row],[Date]])</f>
        <v>0.17949999999999997</v>
      </c>
      <c r="P95" s="8">
        <f>AVERAGEIFS(Kombiniert[FDP],Kombiniert[Date],"&gt;="&amp;Kombiniert[[#This Row],[Von]],Kombiniert[Date],"&lt;="&amp;Kombiniert[[#This Row],[Date]])</f>
        <v>6.0499999999999998E-2</v>
      </c>
      <c r="Q95" s="8">
        <f>AVERAGEIFS(Kombiniert[LINKE],Kombiniert[Date],"&gt;="&amp;Kombiniert[[#This Row],[Von]],Kombiniert[Date],"&lt;="&amp;Kombiniert[[#This Row],[Date]])</f>
        <v>7.8499999999999986E-2</v>
      </c>
      <c r="R95" s="8">
        <f>AVERAGEIFS(Kombiniert[AfD],Kombiniert[Date],"&gt;="&amp;Kombiniert[[#This Row],[Von]],Kombiniert[Date],"&lt;="&amp;Kombiniert[[#This Row],[Date]])</f>
        <v>0.1</v>
      </c>
      <c r="S95" s="8">
        <f>AVERAGEIFS(Kombiniert[Sonstige],Kombiniert[Date],"&gt;="&amp;Kombiniert[[#This Row],[Von]],Kombiniert[Date],"&lt;="&amp;Kombiniert[[#This Row],[Date]])</f>
        <v>6.1499999999999999E-2</v>
      </c>
      <c r="T95" s="4">
        <f>SUMIFS(Kombiniert[Befragte],Kombiniert[Date],"&gt;="&amp;Kombiniert[[#This Row],[Von]],Kombiniert[Date],"&lt;="&amp;Kombiniert[[#This Row],[Date]])</f>
        <v>17534</v>
      </c>
      <c r="U95" s="2">
        <f>1/SUMIFS(Kombiniert[[#This Row],[CDU/CSU (14d)]:[AfD (14d)]],Kombiniert[[#This Row],[CDU/CSU (14d)]:[AfD (14d)]],"&gt;="&amp;0.05)</f>
        <v>1.0655301012253595</v>
      </c>
      <c r="V95" s="2">
        <f>1/(SUMIFS(Kombiniert[[#This Row],[CDU/CSU (14d)]:[AfD (14d)]],Kombiniert[[#This Row],[CDU/CSU (14d)]:[AfD (14d)]],"&gt;="&amp;0.05)-Kombiniert[[#This Row],[FDP (14d)]])</f>
        <v>1.1389521640091116</v>
      </c>
    </row>
    <row r="96" spans="1:22" x14ac:dyDescent="0.35">
      <c r="A96" s="1">
        <v>44045</v>
      </c>
      <c r="B96" s="2">
        <v>0.37</v>
      </c>
      <c r="C96" s="2">
        <v>0.16</v>
      </c>
      <c r="D96" s="2">
        <v>0.17</v>
      </c>
      <c r="E96" s="2">
        <v>0.06</v>
      </c>
      <c r="F96" s="2">
        <v>0.08</v>
      </c>
      <c r="G96" s="2">
        <v>0.1</v>
      </c>
      <c r="H96" s="2">
        <v>0.06</v>
      </c>
      <c r="I96" s="2">
        <v>1449</v>
      </c>
      <c r="J96" s="2" t="s">
        <v>95</v>
      </c>
      <c r="K96" t="s">
        <v>90</v>
      </c>
      <c r="L96" s="1">
        <f>Kombiniert[[#This Row],[Date]]-13</f>
        <v>44032</v>
      </c>
      <c r="M96" s="8">
        <f>AVERAGEIFS(Kombiniert[CDU/CSU],Kombiniert[Date],"&gt;="&amp;Kombiniert[[#This Row],[Von]],Kombiniert[Date],"&lt;="&amp;Kombiniert[[#This Row],[Date]])</f>
        <v>0.374</v>
      </c>
      <c r="N96" s="3">
        <f>AVERAGEIFS(Kombiniert[SPD],Kombiniert[Date],"&gt;="&amp;Kombiniert[[#This Row],[Von]],Kombiniert[Date],"&lt;="&amp;Kombiniert[[#This Row],[Date]])</f>
        <v>0.14749999999999999</v>
      </c>
      <c r="O96" s="8">
        <f>AVERAGEIFS(Kombiniert[GRÜNE],Kombiniert[Date],"&gt;="&amp;Kombiniert[[#This Row],[Von]],Kombiniert[Date],"&lt;="&amp;Kombiniert[[#This Row],[Date]])</f>
        <v>0.18299999999999997</v>
      </c>
      <c r="P96" s="8">
        <f>AVERAGEIFS(Kombiniert[FDP],Kombiniert[Date],"&gt;="&amp;Kombiniert[[#This Row],[Von]],Kombiniert[Date],"&lt;="&amp;Kombiniert[[#This Row],[Date]])</f>
        <v>5.9999999999999984E-2</v>
      </c>
      <c r="Q96" s="8">
        <f>AVERAGEIFS(Kombiniert[LINKE],Kombiniert[Date],"&gt;="&amp;Kombiniert[[#This Row],[Von]],Kombiniert[Date],"&lt;="&amp;Kombiniert[[#This Row],[Date]])</f>
        <v>7.5999999999999984E-2</v>
      </c>
      <c r="R96" s="8">
        <f>AVERAGEIFS(Kombiniert[AfD],Kombiniert[Date],"&gt;="&amp;Kombiniert[[#This Row],[Von]],Kombiniert[Date],"&lt;="&amp;Kombiniert[[#This Row],[Date]])</f>
        <v>9.799999999999999E-2</v>
      </c>
      <c r="S96" s="8">
        <f>AVERAGEIFS(Kombiniert[Sonstige],Kombiniert[Date],"&gt;="&amp;Kombiniert[[#This Row],[Von]],Kombiniert[Date],"&lt;="&amp;Kombiniert[[#This Row],[Date]])</f>
        <v>6.1499999999999999E-2</v>
      </c>
      <c r="T96" s="4">
        <f>SUMIFS(Kombiniert[Befragte],Kombiniert[Date],"&gt;="&amp;Kombiniert[[#This Row],[Von]],Kombiniert[Date],"&lt;="&amp;Kombiniert[[#This Row],[Date]])</f>
        <v>17129</v>
      </c>
      <c r="U96" s="2">
        <f>1/SUMIFS(Kombiniert[[#This Row],[CDU/CSU (14d)]:[AfD (14d)]],Kombiniert[[#This Row],[CDU/CSU (14d)]:[AfD (14d)]],"&gt;="&amp;0.05)</f>
        <v>1.06553010122536</v>
      </c>
      <c r="V96" s="2">
        <f>1/(SUMIFS(Kombiniert[[#This Row],[CDU/CSU (14d)]:[AfD (14d)]],Kombiniert[[#This Row],[CDU/CSU (14d)]:[AfD (14d)]],"&gt;="&amp;0.05)-Kombiniert[[#This Row],[FDP (14d)]])</f>
        <v>1.1383039271485489</v>
      </c>
    </row>
    <row r="97" spans="1:22" x14ac:dyDescent="0.35">
      <c r="A97" s="1">
        <v>44038</v>
      </c>
      <c r="B97" s="2">
        <v>0.37</v>
      </c>
      <c r="C97" s="2">
        <v>0.15</v>
      </c>
      <c r="D97" s="2">
        <v>0.18</v>
      </c>
      <c r="E97" s="2">
        <v>0.06</v>
      </c>
      <c r="F97" s="2">
        <v>0.08</v>
      </c>
      <c r="G97" s="2">
        <v>0.11</v>
      </c>
      <c r="H97" s="2">
        <v>0.05</v>
      </c>
      <c r="I97" s="2">
        <v>2031</v>
      </c>
      <c r="J97" s="2" t="s">
        <v>96</v>
      </c>
      <c r="K97" t="s">
        <v>90</v>
      </c>
      <c r="L97" s="1">
        <f>Kombiniert[[#This Row],[Date]]-13</f>
        <v>44025</v>
      </c>
      <c r="M97" s="8">
        <f>AVERAGEIFS(Kombiniert[CDU/CSU],Kombiniert[Date],"&gt;="&amp;Kombiniert[[#This Row],[Von]],Kombiniert[Date],"&lt;="&amp;Kombiniert[[#This Row],[Date]])</f>
        <v>0.37437500000000001</v>
      </c>
      <c r="N97" s="3">
        <f>AVERAGEIFS(Kombiniert[SPD],Kombiniert[Date],"&gt;="&amp;Kombiniert[[#This Row],[Von]],Kombiniert[Date],"&lt;="&amp;Kombiniert[[#This Row],[Date]])</f>
        <v>0.14874999999999999</v>
      </c>
      <c r="O97" s="8">
        <f>AVERAGEIFS(Kombiniert[GRÜNE],Kombiniert[Date],"&gt;="&amp;Kombiniert[[#This Row],[Von]],Kombiniert[Date],"&lt;="&amp;Kombiniert[[#This Row],[Date]])</f>
        <v>0.17937499999999998</v>
      </c>
      <c r="P97" s="8">
        <f>AVERAGEIFS(Kombiniert[FDP],Kombiniert[Date],"&gt;="&amp;Kombiniert[[#This Row],[Von]],Kombiniert[Date],"&lt;="&amp;Kombiniert[[#This Row],[Date]])</f>
        <v>6.1249999999999999E-2</v>
      </c>
      <c r="Q97" s="8">
        <f>AVERAGEIFS(Kombiniert[LINKE],Kombiniert[Date],"&gt;="&amp;Kombiniert[[#This Row],[Von]],Kombiniert[Date],"&lt;="&amp;Kombiniert[[#This Row],[Date]])</f>
        <v>7.8125E-2</v>
      </c>
      <c r="R97" s="8">
        <f>AVERAGEIFS(Kombiniert[AfD],Kombiniert[Date],"&gt;="&amp;Kombiniert[[#This Row],[Von]],Kombiniert[Date],"&lt;="&amp;Kombiniert[[#This Row],[Date]])</f>
        <v>9.9999999999999992E-2</v>
      </c>
      <c r="S97" s="8">
        <f>AVERAGEIFS(Kombiniert[Sonstige],Kombiniert[Date],"&gt;="&amp;Kombiniert[[#This Row],[Von]],Kombiniert[Date],"&lt;="&amp;Kombiniert[[#This Row],[Date]])</f>
        <v>5.8125000000000003E-2</v>
      </c>
      <c r="T97" s="4">
        <f>SUMIFS(Kombiniert[Befragte],Kombiniert[Date],"&gt;="&amp;Kombiniert[[#This Row],[Von]],Kombiniert[Date],"&lt;="&amp;Kombiniert[[#This Row],[Date]])</f>
        <v>14886</v>
      </c>
      <c r="U97" s="2">
        <f>1/SUMIFS(Kombiniert[[#This Row],[CDU/CSU (14d)]:[AfD (14d)]],Kombiniert[[#This Row],[CDU/CSU (14d)]:[AfD (14d)]],"&gt;="&amp;0.05)</f>
        <v>1.0617120106171201</v>
      </c>
      <c r="V97" s="2">
        <f>1/(SUMIFS(Kombiniert[[#This Row],[CDU/CSU (14d)]:[AfD (14d)]],Kombiniert[[#This Row],[CDU/CSU (14d)]:[AfD (14d)]],"&gt;="&amp;0.05)-Kombiniert[[#This Row],[FDP (14d)]])</f>
        <v>1.1355571327182399</v>
      </c>
    </row>
    <row r="98" spans="1:22" x14ac:dyDescent="0.35">
      <c r="A98" s="1">
        <v>44030</v>
      </c>
      <c r="B98" s="2">
        <v>0.38</v>
      </c>
      <c r="C98" s="2">
        <v>0.16</v>
      </c>
      <c r="D98" s="2">
        <v>0.17</v>
      </c>
      <c r="E98" s="2">
        <v>0.06</v>
      </c>
      <c r="F98" s="2">
        <v>0.08</v>
      </c>
      <c r="G98" s="2">
        <v>0.1</v>
      </c>
      <c r="H98" s="2">
        <v>0.05</v>
      </c>
      <c r="I98" s="2">
        <v>1449</v>
      </c>
      <c r="J98" s="2" t="s">
        <v>97</v>
      </c>
      <c r="K98" t="s">
        <v>90</v>
      </c>
      <c r="L98" s="1">
        <f>Kombiniert[[#This Row],[Date]]-13</f>
        <v>44017</v>
      </c>
      <c r="M98" s="8">
        <f>AVERAGEIFS(Kombiniert[CDU/CSU],Kombiniert[Date],"&gt;="&amp;Kombiniert[[#This Row],[Von]],Kombiniert[Date],"&lt;="&amp;Kombiniert[[#This Row],[Date]])</f>
        <v>0.37714285714285717</v>
      </c>
      <c r="N98" s="3">
        <f>AVERAGEIFS(Kombiniert[SPD],Kombiniert[Date],"&gt;="&amp;Kombiniert[[#This Row],[Von]],Kombiniert[Date],"&lt;="&amp;Kombiniert[[#This Row],[Date]])</f>
        <v>0.14785714285714288</v>
      </c>
      <c r="O98" s="8">
        <f>AVERAGEIFS(Kombiniert[GRÜNE],Kombiniert[Date],"&gt;="&amp;Kombiniert[[#This Row],[Von]],Kombiniert[Date],"&lt;="&amp;Kombiniert[[#This Row],[Date]])</f>
        <v>0.17642857142857141</v>
      </c>
      <c r="P98" s="8">
        <f>AVERAGEIFS(Kombiniert[FDP],Kombiniert[Date],"&gt;="&amp;Kombiniert[[#This Row],[Von]],Kombiniert[Date],"&lt;="&amp;Kombiniert[[#This Row],[Date]])</f>
        <v>6.142857142857143E-2</v>
      </c>
      <c r="Q98" s="8">
        <f>AVERAGEIFS(Kombiniert[LINKE],Kombiniert[Date],"&gt;="&amp;Kombiniert[[#This Row],[Von]],Kombiniert[Date],"&lt;="&amp;Kombiniert[[#This Row],[Date]])</f>
        <v>7.7857142857142861E-2</v>
      </c>
      <c r="R98" s="8">
        <f>AVERAGEIFS(Kombiniert[AfD],Kombiniert[Date],"&gt;="&amp;Kombiniert[[#This Row],[Von]],Kombiniert[Date],"&lt;="&amp;Kombiniert[[#This Row],[Date]])</f>
        <v>0.10142857142857142</v>
      </c>
      <c r="S98" s="8">
        <f>AVERAGEIFS(Kombiniert[Sonstige],Kombiniert[Date],"&gt;="&amp;Kombiniert[[#This Row],[Von]],Kombiniert[Date],"&lt;="&amp;Kombiniert[[#This Row],[Date]])</f>
        <v>5.7857142857142864E-2</v>
      </c>
      <c r="T98" s="4">
        <f>SUMIFS(Kombiniert[Befragte],Kombiniert[Date],"&gt;="&amp;Kombiniert[[#This Row],[Von]],Kombiniert[Date],"&lt;="&amp;Kombiniert[[#This Row],[Date]])</f>
        <v>13193</v>
      </c>
      <c r="U98" s="2">
        <f>1/SUMIFS(Kombiniert[[#This Row],[CDU/CSU (14d)]:[AfD (14d)]],Kombiniert[[#This Row],[CDU/CSU (14d)]:[AfD (14d)]],"&gt;="&amp;0.05)</f>
        <v>1.0614101592115239</v>
      </c>
      <c r="V98" s="2">
        <f>1/(SUMIFS(Kombiniert[[#This Row],[CDU/CSU (14d)]:[AfD (14d)]],Kombiniert[[#This Row],[CDU/CSU (14d)]:[AfD (14d)]],"&gt;="&amp;0.05)-Kombiniert[[#This Row],[FDP (14d)]])</f>
        <v>1.1354420113544201</v>
      </c>
    </row>
    <row r="99" spans="1:22" x14ac:dyDescent="0.35">
      <c r="A99" s="1">
        <v>44024</v>
      </c>
      <c r="B99" s="2">
        <v>0.38</v>
      </c>
      <c r="C99" s="2">
        <v>0.15</v>
      </c>
      <c r="D99" s="2">
        <v>0.17</v>
      </c>
      <c r="E99" s="2">
        <v>0.06</v>
      </c>
      <c r="F99" s="2">
        <v>0.08</v>
      </c>
      <c r="G99" s="2">
        <v>0.11</v>
      </c>
      <c r="H99" s="2">
        <v>0.05</v>
      </c>
      <c r="I99" s="2">
        <v>1426</v>
      </c>
      <c r="J99" s="2" t="s">
        <v>98</v>
      </c>
      <c r="K99" t="s">
        <v>90</v>
      </c>
      <c r="L99" s="1">
        <f>Kombiniert[[#This Row],[Date]]-13</f>
        <v>44011</v>
      </c>
      <c r="M99" s="8">
        <f>AVERAGEIFS(Kombiniert[CDU/CSU],Kombiniert[Date],"&gt;="&amp;Kombiniert[[#This Row],[Von]],Kombiniert[Date],"&lt;="&amp;Kombiniert[[#This Row],[Date]])</f>
        <v>0.37437500000000001</v>
      </c>
      <c r="N99" s="3">
        <f>AVERAGEIFS(Kombiniert[SPD],Kombiniert[Date],"&gt;="&amp;Kombiniert[[#This Row],[Von]],Kombiniert[Date],"&lt;="&amp;Kombiniert[[#This Row],[Date]])</f>
        <v>0.15125</v>
      </c>
      <c r="O99" s="8">
        <f>AVERAGEIFS(Kombiniert[GRÜNE],Kombiniert[Date],"&gt;="&amp;Kombiniert[[#This Row],[Von]],Kombiniert[Date],"&lt;="&amp;Kombiniert[[#This Row],[Date]])</f>
        <v>0.18249999999999997</v>
      </c>
      <c r="P99" s="8">
        <f>AVERAGEIFS(Kombiniert[FDP],Kombiniert[Date],"&gt;="&amp;Kombiniert[[#This Row],[Von]],Kombiniert[Date],"&lt;="&amp;Kombiniert[[#This Row],[Date]])</f>
        <v>5.8749999999999997E-2</v>
      </c>
      <c r="Q99" s="8">
        <f>AVERAGEIFS(Kombiniert[LINKE],Kombiniert[Date],"&gt;="&amp;Kombiniert[[#This Row],[Von]],Kombiniert[Date],"&lt;="&amp;Kombiniert[[#This Row],[Date]])</f>
        <v>7.6249999999999998E-2</v>
      </c>
      <c r="R99" s="8">
        <f>AVERAGEIFS(Kombiniert[AfD],Kombiniert[Date],"&gt;="&amp;Kombiniert[[#This Row],[Von]],Kombiniert[Date],"&lt;="&amp;Kombiniert[[#This Row],[Date]])</f>
        <v>0.10187499999999999</v>
      </c>
      <c r="S99" s="8">
        <f>AVERAGEIFS(Kombiniert[Sonstige],Kombiniert[Date],"&gt;="&amp;Kombiniert[[#This Row],[Von]],Kombiniert[Date],"&lt;="&amp;Kombiniert[[#This Row],[Date]])</f>
        <v>5.5E-2</v>
      </c>
      <c r="T99" s="4">
        <f>SUMIFS(Kombiniert[Befragte],Kombiniert[Date],"&gt;="&amp;Kombiniert[[#This Row],[Von]],Kombiniert[Date],"&lt;="&amp;Kombiniert[[#This Row],[Date]])</f>
        <v>14685</v>
      </c>
      <c r="U99" s="2">
        <f>1/SUMIFS(Kombiniert[[#This Row],[CDU/CSU (14d)]:[AfD (14d)]],Kombiniert[[#This Row],[CDU/CSU (14d)]:[AfD (14d)]],"&gt;="&amp;0.05)</f>
        <v>1.0582010582010581</v>
      </c>
      <c r="V99" s="2">
        <f>1/(SUMIFS(Kombiniert[[#This Row],[CDU/CSU (14d)]:[AfD (14d)]],Kombiniert[[#This Row],[CDU/CSU (14d)]:[AfD (14d)]],"&gt;="&amp;0.05)-Kombiniert[[#This Row],[FDP (14d)]])</f>
        <v>1.1283497884344145</v>
      </c>
    </row>
    <row r="100" spans="1:22" x14ac:dyDescent="0.35">
      <c r="A100" s="1">
        <v>44016</v>
      </c>
      <c r="B100" s="2">
        <v>0.37</v>
      </c>
      <c r="C100" s="2">
        <v>0.16</v>
      </c>
      <c r="D100" s="2">
        <v>0.19</v>
      </c>
      <c r="E100" s="2">
        <v>0.06</v>
      </c>
      <c r="F100" s="2">
        <v>0.08</v>
      </c>
      <c r="G100" s="2">
        <v>0.1</v>
      </c>
      <c r="H100" s="2">
        <v>0.04</v>
      </c>
      <c r="I100" s="2">
        <v>1436</v>
      </c>
      <c r="J100" s="2" t="s">
        <v>99</v>
      </c>
      <c r="K100" t="s">
        <v>90</v>
      </c>
      <c r="L100" s="1">
        <f>Kombiniert[[#This Row],[Date]]-13</f>
        <v>44003</v>
      </c>
      <c r="M100" s="8">
        <f>AVERAGEIFS(Kombiniert[CDU/CSU],Kombiniert[Date],"&gt;="&amp;Kombiniert[[#This Row],[Von]],Kombiniert[Date],"&lt;="&amp;Kombiniert[[#This Row],[Date]])</f>
        <v>0.374</v>
      </c>
      <c r="N100" s="3">
        <f>AVERAGEIFS(Kombiniert[SPD],Kombiniert[Date],"&gt;="&amp;Kombiniert[[#This Row],[Von]],Kombiniert[Date],"&lt;="&amp;Kombiniert[[#This Row],[Date]])</f>
        <v>0.15299999999999997</v>
      </c>
      <c r="O100" s="8">
        <f>AVERAGEIFS(Kombiniert[GRÜNE],Kombiniert[Date],"&gt;="&amp;Kombiniert[[#This Row],[Von]],Kombiniert[Date],"&lt;="&amp;Kombiniert[[#This Row],[Date]])</f>
        <v>0.1835</v>
      </c>
      <c r="P100" s="8">
        <f>AVERAGEIFS(Kombiniert[FDP],Kombiniert[Date],"&gt;="&amp;Kombiniert[[#This Row],[Von]],Kombiniert[Date],"&lt;="&amp;Kombiniert[[#This Row],[Date]])</f>
        <v>5.6000000000000008E-2</v>
      </c>
      <c r="Q100" s="8">
        <f>AVERAGEIFS(Kombiniert[LINKE],Kombiniert[Date],"&gt;="&amp;Kombiniert[[#This Row],[Von]],Kombiniert[Date],"&lt;="&amp;Kombiniert[[#This Row],[Date]])</f>
        <v>7.8499999999999986E-2</v>
      </c>
      <c r="R100" s="8">
        <f>AVERAGEIFS(Kombiniert[AfD],Kombiniert[Date],"&gt;="&amp;Kombiniert[[#This Row],[Von]],Kombiniert[Date],"&lt;="&amp;Kombiniert[[#This Row],[Date]])</f>
        <v>0.10049999999999999</v>
      </c>
      <c r="S100" s="8">
        <f>AVERAGEIFS(Kombiniert[Sonstige],Kombiniert[Date],"&gt;="&amp;Kombiniert[[#This Row],[Von]],Kombiniert[Date],"&lt;="&amp;Kombiniert[[#This Row],[Date]])</f>
        <v>5.4499999999999993E-2</v>
      </c>
      <c r="T100" s="4">
        <f>SUMIFS(Kombiniert[Befragte],Kombiniert[Date],"&gt;="&amp;Kombiniert[[#This Row],[Von]],Kombiniert[Date],"&lt;="&amp;Kombiniert[[#This Row],[Date]])</f>
        <v>17533</v>
      </c>
      <c r="U100" s="2">
        <f>1/SUMIFS(Kombiniert[[#This Row],[CDU/CSU (14d)]:[AfD (14d)]],Kombiniert[[#This Row],[CDU/CSU (14d)]:[AfD (14d)]],"&gt;="&amp;0.05)</f>
        <v>1.0576414595452142</v>
      </c>
      <c r="V100" s="2">
        <f>1/(SUMIFS(Kombiniert[[#This Row],[CDU/CSU (14d)]:[AfD (14d)]],Kombiniert[[#This Row],[CDU/CSU (14d)]:[AfD (14d)]],"&gt;="&amp;0.05)-Kombiniert[[#This Row],[FDP (14d)]])</f>
        <v>1.1242270938729624</v>
      </c>
    </row>
    <row r="101" spans="1:22" x14ac:dyDescent="0.35">
      <c r="A101" s="1">
        <v>44009</v>
      </c>
      <c r="B101" s="2">
        <v>0.37</v>
      </c>
      <c r="C101" s="2">
        <v>0.16</v>
      </c>
      <c r="D101" s="2">
        <v>0.18</v>
      </c>
      <c r="E101" s="2">
        <v>0.06</v>
      </c>
      <c r="F101" s="2">
        <v>0.08</v>
      </c>
      <c r="G101" s="2">
        <v>0.1</v>
      </c>
      <c r="H101" s="2">
        <v>0.05</v>
      </c>
      <c r="I101" s="2">
        <v>1550</v>
      </c>
      <c r="J101" s="2" t="s">
        <v>100</v>
      </c>
      <c r="K101" t="s">
        <v>90</v>
      </c>
      <c r="L101" s="1">
        <f>Kombiniert[[#This Row],[Date]]-13</f>
        <v>43996</v>
      </c>
      <c r="M101" s="8">
        <f>AVERAGEIFS(Kombiniert[CDU/CSU],Kombiniert[Date],"&gt;="&amp;Kombiniert[[#This Row],[Von]],Kombiniert[Date],"&lt;="&amp;Kombiniert[[#This Row],[Date]])</f>
        <v>0.38045454545454549</v>
      </c>
      <c r="N101" s="3">
        <f>AVERAGEIFS(Kombiniert[SPD],Kombiniert[Date],"&gt;="&amp;Kombiniert[[#This Row],[Von]],Kombiniert[Date],"&lt;="&amp;Kombiniert[[#This Row],[Date]])</f>
        <v>0.15090909090909088</v>
      </c>
      <c r="O101" s="8">
        <f>AVERAGEIFS(Kombiniert[GRÜNE],Kombiniert[Date],"&gt;="&amp;Kombiniert[[#This Row],[Von]],Kombiniert[Date],"&lt;="&amp;Kombiniert[[#This Row],[Date]])</f>
        <v>0.17999999999999997</v>
      </c>
      <c r="P101" s="8">
        <f>AVERAGEIFS(Kombiniert[FDP],Kombiniert[Date],"&gt;="&amp;Kombiniert[[#This Row],[Von]],Kombiniert[Date],"&lt;="&amp;Kombiniert[[#This Row],[Date]])</f>
        <v>5.6818181818181816E-2</v>
      </c>
      <c r="Q101" s="8">
        <f>AVERAGEIFS(Kombiniert[LINKE],Kombiniert[Date],"&gt;="&amp;Kombiniert[[#This Row],[Von]],Kombiniert[Date],"&lt;="&amp;Kombiniert[[#This Row],[Date]])</f>
        <v>7.8636363636363629E-2</v>
      </c>
      <c r="R101" s="8">
        <f>AVERAGEIFS(Kombiniert[AfD],Kombiniert[Date],"&gt;="&amp;Kombiniert[[#This Row],[Von]],Kombiniert[Date],"&lt;="&amp;Kombiniert[[#This Row],[Date]])</f>
        <v>9.7727272727272718E-2</v>
      </c>
      <c r="S101" s="8">
        <f>AVERAGEIFS(Kombiniert[Sonstige],Kombiniert[Date],"&gt;="&amp;Kombiniert[[#This Row],[Von]],Kombiniert[Date],"&lt;="&amp;Kombiniert[[#This Row],[Date]])</f>
        <v>5.5454545454545465E-2</v>
      </c>
      <c r="T101" s="4">
        <f>SUMIFS(Kombiniert[Befragte],Kombiniert[Date],"&gt;="&amp;Kombiniert[[#This Row],[Von]],Kombiniert[Date],"&lt;="&amp;Kombiniert[[#This Row],[Date]])</f>
        <v>19329</v>
      </c>
      <c r="U101" s="2">
        <f>1/SUMIFS(Kombiniert[[#This Row],[CDU/CSU (14d)]:[AfD (14d)]],Kombiniert[[#This Row],[CDU/CSU (14d)]:[AfD (14d)]],"&gt;="&amp;0.05)</f>
        <v>1.0587102983638115</v>
      </c>
      <c r="V101" s="2">
        <f>1/(SUMIFS(Kombiniert[[#This Row],[CDU/CSU (14d)]:[AfD (14d)]],Kombiniert[[#This Row],[CDU/CSU (14d)]:[AfD (14d)]],"&gt;="&amp;0.05)-Kombiniert[[#This Row],[FDP (14d)]])</f>
        <v>1.1264720942140298</v>
      </c>
    </row>
    <row r="102" spans="1:22" x14ac:dyDescent="0.35">
      <c r="A102" s="1">
        <v>44002</v>
      </c>
      <c r="B102" s="2">
        <v>0.38</v>
      </c>
      <c r="C102" s="2">
        <v>0.15</v>
      </c>
      <c r="D102" s="2">
        <v>0.17</v>
      </c>
      <c r="E102" s="2">
        <v>7.0000000000000007E-2</v>
      </c>
      <c r="F102" s="2">
        <v>0.08</v>
      </c>
      <c r="G102" s="2">
        <v>0.1</v>
      </c>
      <c r="H102" s="2">
        <v>0.05</v>
      </c>
      <c r="I102" s="2">
        <v>2403</v>
      </c>
      <c r="J102" s="2" t="s">
        <v>101</v>
      </c>
      <c r="K102" t="s">
        <v>90</v>
      </c>
      <c r="L102" s="1">
        <f>Kombiniert[[#This Row],[Date]]-13</f>
        <v>43989</v>
      </c>
      <c r="M102" s="8">
        <f>AVERAGEIFS(Kombiniert[CDU/CSU],Kombiniert[Date],"&gt;="&amp;Kombiniert[[#This Row],[Von]],Kombiniert[Date],"&lt;="&amp;Kombiniert[[#This Row],[Date]])</f>
        <v>0.38777777777777778</v>
      </c>
      <c r="N102" s="3">
        <f>AVERAGEIFS(Kombiniert[SPD],Kombiniert[Date],"&gt;="&amp;Kombiniert[[#This Row],[Von]],Kombiniert[Date],"&lt;="&amp;Kombiniert[[#This Row],[Date]])</f>
        <v>0.14777777777777779</v>
      </c>
      <c r="O102" s="8">
        <f>AVERAGEIFS(Kombiniert[GRÜNE],Kombiniert[Date],"&gt;="&amp;Kombiniert[[#This Row],[Von]],Kombiniert[Date],"&lt;="&amp;Kombiniert[[#This Row],[Date]])</f>
        <v>0.17777777777777778</v>
      </c>
      <c r="P102" s="8">
        <f>AVERAGEIFS(Kombiniert[FDP],Kombiniert[Date],"&gt;="&amp;Kombiniert[[#This Row],[Von]],Kombiniert[Date],"&lt;="&amp;Kombiniert[[#This Row],[Date]])</f>
        <v>5.8888888888888893E-2</v>
      </c>
      <c r="Q102" s="8">
        <f>AVERAGEIFS(Kombiniert[LINKE],Kombiniert[Date],"&gt;="&amp;Kombiniert[[#This Row],[Von]],Kombiniert[Date],"&lt;="&amp;Kombiniert[[#This Row],[Date]])</f>
        <v>7.722222222222222E-2</v>
      </c>
      <c r="R102" s="8">
        <f>AVERAGEIFS(Kombiniert[AfD],Kombiniert[Date],"&gt;="&amp;Kombiniert[[#This Row],[Von]],Kombiniert[Date],"&lt;="&amp;Kombiniert[[#This Row],[Date]])</f>
        <v>9.2777777777777778E-2</v>
      </c>
      <c r="S102" s="8">
        <f>AVERAGEIFS(Kombiniert[Sonstige],Kombiniert[Date],"&gt;="&amp;Kombiniert[[#This Row],[Von]],Kombiniert[Date],"&lt;="&amp;Kombiniert[[#This Row],[Date]])</f>
        <v>5.7777777777777782E-2</v>
      </c>
      <c r="T102" s="4">
        <f>SUMIFS(Kombiniert[Befragte],Kombiniert[Date],"&gt;="&amp;Kombiniert[[#This Row],[Von]],Kombiniert[Date],"&lt;="&amp;Kombiniert[[#This Row],[Date]])</f>
        <v>17048</v>
      </c>
      <c r="U102" s="2">
        <f>1/SUMIFS(Kombiniert[[#This Row],[CDU/CSU (14d)]:[AfD (14d)]],Kombiniert[[#This Row],[CDU/CSU (14d)]:[AfD (14d)]],"&gt;="&amp;0.05)</f>
        <v>1.0613207547169812</v>
      </c>
      <c r="V102" s="2">
        <f>1/(SUMIFS(Kombiniert[[#This Row],[CDU/CSU (14d)]:[AfD (14d)]],Kombiniert[[#This Row],[CDU/CSU (14d)]:[AfD (14d)]],"&gt;="&amp;0.05)-Kombiniert[[#This Row],[FDP (14d)]])</f>
        <v>1.1320754716981132</v>
      </c>
    </row>
    <row r="103" spans="1:22" x14ac:dyDescent="0.35">
      <c r="A103" s="1">
        <v>43995</v>
      </c>
      <c r="B103" s="2">
        <v>0.39</v>
      </c>
      <c r="C103" s="2">
        <v>0.15</v>
      </c>
      <c r="D103" s="2">
        <v>0.17</v>
      </c>
      <c r="E103" s="2">
        <v>7.0000000000000007E-2</v>
      </c>
      <c r="F103" s="2">
        <v>7.0000000000000007E-2</v>
      </c>
      <c r="G103" s="2">
        <v>0.09</v>
      </c>
      <c r="H103" s="2">
        <v>0.06</v>
      </c>
      <c r="I103" s="2">
        <v>1934</v>
      </c>
      <c r="J103" s="2" t="s">
        <v>102</v>
      </c>
      <c r="K103" t="s">
        <v>90</v>
      </c>
      <c r="L103" s="1">
        <f>Kombiniert[[#This Row],[Date]]-13</f>
        <v>43982</v>
      </c>
      <c r="M103" s="8">
        <f>AVERAGEIFS(Kombiniert[CDU/CSU],Kombiniert[Date],"&gt;="&amp;Kombiniert[[#This Row],[Von]],Kombiniert[Date],"&lt;="&amp;Kombiniert[[#This Row],[Date]])</f>
        <v>0.38812499999999994</v>
      </c>
      <c r="N103" s="3">
        <f>AVERAGEIFS(Kombiniert[SPD],Kombiniert[Date],"&gt;="&amp;Kombiniert[[#This Row],[Von]],Kombiniert[Date],"&lt;="&amp;Kombiniert[[#This Row],[Date]])</f>
        <v>0.14750000000000002</v>
      </c>
      <c r="O103" s="8">
        <f>AVERAGEIFS(Kombiniert[GRÜNE],Kombiniert[Date],"&gt;="&amp;Kombiniert[[#This Row],[Von]],Kombiniert[Date],"&lt;="&amp;Kombiniert[[#This Row],[Date]])</f>
        <v>0.174375</v>
      </c>
      <c r="P103" s="8">
        <f>AVERAGEIFS(Kombiniert[FDP],Kombiniert[Date],"&gt;="&amp;Kombiniert[[#This Row],[Von]],Kombiniert[Date],"&lt;="&amp;Kombiniert[[#This Row],[Date]])</f>
        <v>0.06</v>
      </c>
      <c r="Q103" s="8">
        <f>AVERAGEIFS(Kombiniert[LINKE],Kombiniert[Date],"&gt;="&amp;Kombiniert[[#This Row],[Von]],Kombiniert[Date],"&lt;="&amp;Kombiniert[[#This Row],[Date]])</f>
        <v>7.8125E-2</v>
      </c>
      <c r="R103" s="8">
        <f>AVERAGEIFS(Kombiniert[AfD],Kombiniert[Date],"&gt;="&amp;Kombiniert[[#This Row],[Von]],Kombiniert[Date],"&lt;="&amp;Kombiniert[[#This Row],[Date]])</f>
        <v>8.8749999999999996E-2</v>
      </c>
      <c r="S103" s="8">
        <f>AVERAGEIFS(Kombiniert[Sonstige],Kombiniert[Date],"&gt;="&amp;Kombiniert[[#This Row],[Von]],Kombiniert[Date],"&lt;="&amp;Kombiniert[[#This Row],[Date]])</f>
        <v>6.3125000000000001E-2</v>
      </c>
      <c r="T103" s="4">
        <f>SUMIFS(Kombiniert[Befragte],Kombiniert[Date],"&gt;="&amp;Kombiniert[[#This Row],[Von]],Kombiniert[Date],"&lt;="&amp;Kombiniert[[#This Row],[Date]])</f>
        <v>14741</v>
      </c>
      <c r="U103" s="2">
        <f>1/SUMIFS(Kombiniert[[#This Row],[CDU/CSU (14d)]:[AfD (14d)]],Kombiniert[[#This Row],[CDU/CSU (14d)]:[AfD (14d)]],"&gt;="&amp;0.05)</f>
        <v>1.0673782521681121</v>
      </c>
      <c r="V103" s="2">
        <f>1/(SUMIFS(Kombiniert[[#This Row],[CDU/CSU (14d)]:[AfD (14d)]],Kombiniert[[#This Row],[CDU/CSU (14d)]:[AfD (14d)]],"&gt;="&amp;0.05)-Kombiniert[[#This Row],[FDP (14d)]])</f>
        <v>1.1404133998574482</v>
      </c>
    </row>
    <row r="104" spans="1:22" x14ac:dyDescent="0.35">
      <c r="A104" s="1">
        <v>43988</v>
      </c>
      <c r="B104" s="2">
        <v>0.38</v>
      </c>
      <c r="C104" s="2">
        <v>0.15</v>
      </c>
      <c r="D104" s="2">
        <v>0.16</v>
      </c>
      <c r="E104" s="2">
        <v>7.0000000000000007E-2</v>
      </c>
      <c r="F104" s="2">
        <v>0.08</v>
      </c>
      <c r="G104" s="2">
        <v>0.08</v>
      </c>
      <c r="H104" s="2">
        <v>0.08</v>
      </c>
      <c r="I104" s="2">
        <v>1428</v>
      </c>
      <c r="J104" s="2" t="s">
        <v>103</v>
      </c>
      <c r="K104" t="s">
        <v>90</v>
      </c>
      <c r="L104" s="1">
        <f>Kombiniert[[#This Row],[Date]]-13</f>
        <v>43975</v>
      </c>
      <c r="M104" s="8">
        <f>AVERAGEIFS(Kombiniert[CDU/CSU],Kombiniert[Date],"&gt;="&amp;Kombiniert[[#This Row],[Von]],Kombiniert[Date],"&lt;="&amp;Kombiniert[[#This Row],[Date]])</f>
        <v>0.38611111111111118</v>
      </c>
      <c r="N104" s="3">
        <f>AVERAGEIFS(Kombiniert[SPD],Kombiniert[Date],"&gt;="&amp;Kombiniert[[#This Row],[Von]],Kombiniert[Date],"&lt;="&amp;Kombiniert[[#This Row],[Date]])</f>
        <v>0.15111111111111108</v>
      </c>
      <c r="O104" s="8">
        <f>AVERAGEIFS(Kombiniert[GRÜNE],Kombiniert[Date],"&gt;="&amp;Kombiniert[[#This Row],[Von]],Kombiniert[Date],"&lt;="&amp;Kombiniert[[#This Row],[Date]])</f>
        <v>0.16888888888888887</v>
      </c>
      <c r="P104" s="8">
        <f>AVERAGEIFS(Kombiniert[FDP],Kombiniert[Date],"&gt;="&amp;Kombiniert[[#This Row],[Von]],Kombiniert[Date],"&lt;="&amp;Kombiniert[[#This Row],[Date]])</f>
        <v>5.8333333333333334E-2</v>
      </c>
      <c r="Q104" s="8">
        <f>AVERAGEIFS(Kombiniert[LINKE],Kombiniert[Date],"&gt;="&amp;Kombiniert[[#This Row],[Von]],Kombiniert[Date],"&lt;="&amp;Kombiniert[[#This Row],[Date]])</f>
        <v>0.08</v>
      </c>
      <c r="R104" s="8">
        <f>AVERAGEIFS(Kombiniert[AfD],Kombiniert[Date],"&gt;="&amp;Kombiniert[[#This Row],[Von]],Kombiniert[Date],"&lt;="&amp;Kombiniert[[#This Row],[Date]])</f>
        <v>9.1666666666666646E-2</v>
      </c>
      <c r="S104" s="8">
        <f>AVERAGEIFS(Kombiniert[Sonstige],Kombiniert[Date],"&gt;="&amp;Kombiniert[[#This Row],[Von]],Kombiniert[Date],"&lt;="&amp;Kombiniert[[#This Row],[Date]])</f>
        <v>6.3888888888888884E-2</v>
      </c>
      <c r="T104" s="4">
        <f>SUMIFS(Kombiniert[Befragte],Kombiniert[Date],"&gt;="&amp;Kombiniert[[#This Row],[Von]],Kombiniert[Date],"&lt;="&amp;Kombiniert[[#This Row],[Date]])</f>
        <v>16439</v>
      </c>
      <c r="U104" s="2">
        <f>1/SUMIFS(Kombiniert[[#This Row],[CDU/CSU (14d)]:[AfD (14d)]],Kombiniert[[#This Row],[CDU/CSU (14d)]:[AfD (14d)]],"&gt;="&amp;0.05)</f>
        <v>1.0682492581602374</v>
      </c>
      <c r="V104" s="2">
        <f>1/(SUMIFS(Kombiniert[[#This Row],[CDU/CSU (14d)]:[AfD (14d)]],Kombiniert[[#This Row],[CDU/CSU (14d)]:[AfD (14d)]],"&gt;="&amp;0.05)-Kombiniert[[#This Row],[FDP (14d)]])</f>
        <v>1.139240506329114</v>
      </c>
    </row>
    <row r="105" spans="1:22" x14ac:dyDescent="0.35">
      <c r="A105" s="1">
        <v>43981</v>
      </c>
      <c r="B105" s="2">
        <v>0.4</v>
      </c>
      <c r="C105" s="2">
        <v>0.16</v>
      </c>
      <c r="D105" s="2">
        <v>0.15</v>
      </c>
      <c r="E105" s="2">
        <v>0.08</v>
      </c>
      <c r="F105" s="2">
        <v>7.0000000000000007E-2</v>
      </c>
      <c r="G105" s="2">
        <v>0.09</v>
      </c>
      <c r="H105" s="2">
        <v>0.05</v>
      </c>
      <c r="I105" s="2">
        <v>1934</v>
      </c>
      <c r="J105" s="2" t="s">
        <v>104</v>
      </c>
      <c r="K105" t="s">
        <v>90</v>
      </c>
      <c r="L105" s="1">
        <f>Kombiniert[[#This Row],[Date]]-13</f>
        <v>43968</v>
      </c>
      <c r="M105" s="8">
        <f>AVERAGEIFS(Kombiniert[CDU/CSU],Kombiniert[Date],"&gt;="&amp;Kombiniert[[#This Row],[Von]],Kombiniert[Date],"&lt;="&amp;Kombiniert[[#This Row],[Date]])</f>
        <v>0.38444444444444448</v>
      </c>
      <c r="N105" s="3">
        <f>AVERAGEIFS(Kombiniert[SPD],Kombiniert[Date],"&gt;="&amp;Kombiniert[[#This Row],[Von]],Kombiniert[Date],"&lt;="&amp;Kombiniert[[#This Row],[Date]])</f>
        <v>0.15166666666666664</v>
      </c>
      <c r="O105" s="8">
        <f>AVERAGEIFS(Kombiniert[GRÜNE],Kombiniert[Date],"&gt;="&amp;Kombiniert[[#This Row],[Von]],Kombiniert[Date],"&lt;="&amp;Kombiniert[[#This Row],[Date]])</f>
        <v>0.16888888888888887</v>
      </c>
      <c r="P105" s="8">
        <f>AVERAGEIFS(Kombiniert[FDP],Kombiniert[Date],"&gt;="&amp;Kombiniert[[#This Row],[Von]],Kombiniert[Date],"&lt;="&amp;Kombiniert[[#This Row],[Date]])</f>
        <v>5.7222222222222223E-2</v>
      </c>
      <c r="Q105" s="8">
        <f>AVERAGEIFS(Kombiniert[LINKE],Kombiniert[Date],"&gt;="&amp;Kombiniert[[#This Row],[Von]],Kombiniert[Date],"&lt;="&amp;Kombiniert[[#This Row],[Date]])</f>
        <v>7.8333333333333324E-2</v>
      </c>
      <c r="R105" s="8">
        <f>AVERAGEIFS(Kombiniert[AfD],Kombiniert[Date],"&gt;="&amp;Kombiniert[[#This Row],[Von]],Kombiniert[Date],"&lt;="&amp;Kombiniert[[#This Row],[Date]])</f>
        <v>9.5555555555555546E-2</v>
      </c>
      <c r="S105" s="8">
        <f>AVERAGEIFS(Kombiniert[Sonstige],Kombiniert[Date],"&gt;="&amp;Kombiniert[[#This Row],[Von]],Kombiniert[Date],"&lt;="&amp;Kombiniert[[#This Row],[Date]])</f>
        <v>6.3888888888888884E-2</v>
      </c>
      <c r="T105" s="4">
        <f>SUMIFS(Kombiniert[Befragte],Kombiniert[Date],"&gt;="&amp;Kombiniert[[#This Row],[Von]],Kombiniert[Date],"&lt;="&amp;Kombiniert[[#This Row],[Date]])</f>
        <v>16478</v>
      </c>
      <c r="U105" s="2">
        <f>1/SUMIFS(Kombiniert[[#This Row],[CDU/CSU (14d)]:[AfD (14d)]],Kombiniert[[#This Row],[CDU/CSU (14d)]:[AfD (14d)]],"&gt;="&amp;0.05)</f>
        <v>1.0682492581602374</v>
      </c>
      <c r="V105" s="2">
        <f>1/(SUMIFS(Kombiniert[[#This Row],[CDU/CSU (14d)]:[AfD (14d)]],Kombiniert[[#This Row],[CDU/CSU (14d)]:[AfD (14d)]],"&gt;="&amp;0.05)-Kombiniert[[#This Row],[FDP (14d)]])</f>
        <v>1.1378002528445008</v>
      </c>
    </row>
    <row r="106" spans="1:22" x14ac:dyDescent="0.35">
      <c r="A106" s="1">
        <v>43974</v>
      </c>
      <c r="B106" s="2">
        <v>0.38</v>
      </c>
      <c r="C106" s="2">
        <v>0.16</v>
      </c>
      <c r="D106" s="2">
        <v>0.15</v>
      </c>
      <c r="E106" s="2">
        <v>7.0000000000000007E-2</v>
      </c>
      <c r="F106" s="2">
        <v>0.08</v>
      </c>
      <c r="G106" s="2">
        <v>0.1</v>
      </c>
      <c r="H106" s="2">
        <v>0.06</v>
      </c>
      <c r="I106" s="2">
        <v>1914</v>
      </c>
      <c r="J106" s="2" t="s">
        <v>105</v>
      </c>
      <c r="K106" t="s">
        <v>90</v>
      </c>
      <c r="L106" s="1">
        <f>Kombiniert[[#This Row],[Date]]-13</f>
        <v>43961</v>
      </c>
      <c r="M106" s="8">
        <f>AVERAGEIFS(Kombiniert[CDU/CSU],Kombiniert[Date],"&gt;="&amp;Kombiniert[[#This Row],[Von]],Kombiniert[Date],"&lt;="&amp;Kombiniert[[#This Row],[Date]])</f>
        <v>0.38277777777777777</v>
      </c>
      <c r="N106" s="3">
        <f>AVERAGEIFS(Kombiniert[SPD],Kombiniert[Date],"&gt;="&amp;Kombiniert[[#This Row],[Von]],Kombiniert[Date],"&lt;="&amp;Kombiniert[[#This Row],[Date]])</f>
        <v>0.15055555555555555</v>
      </c>
      <c r="O106" s="8">
        <f>AVERAGEIFS(Kombiniert[GRÜNE],Kombiniert[Date],"&gt;="&amp;Kombiniert[[#This Row],[Von]],Kombiniert[Date],"&lt;="&amp;Kombiniert[[#This Row],[Date]])</f>
        <v>0.16722222222222222</v>
      </c>
      <c r="P106" s="8">
        <f>AVERAGEIFS(Kombiniert[FDP],Kombiniert[Date],"&gt;="&amp;Kombiniert[[#This Row],[Von]],Kombiniert[Date],"&lt;="&amp;Kombiniert[[#This Row],[Date]])</f>
        <v>5.8888888888888893E-2</v>
      </c>
      <c r="Q106" s="8">
        <f>AVERAGEIFS(Kombiniert[LINKE],Kombiniert[Date],"&gt;="&amp;Kombiniert[[#This Row],[Von]],Kombiniert[Date],"&lt;="&amp;Kombiniert[[#This Row],[Date]])</f>
        <v>7.6666666666666661E-2</v>
      </c>
      <c r="R106" s="8">
        <f>AVERAGEIFS(Kombiniert[AfD],Kombiniert[Date],"&gt;="&amp;Kombiniert[[#This Row],[Von]],Kombiniert[Date],"&lt;="&amp;Kombiniert[[#This Row],[Date]])</f>
        <v>9.9444444444444433E-2</v>
      </c>
      <c r="S106" s="8">
        <f>AVERAGEIFS(Kombiniert[Sonstige],Kombiniert[Date],"&gt;="&amp;Kombiniert[[#This Row],[Von]],Kombiniert[Date],"&lt;="&amp;Kombiniert[[#This Row],[Date]])</f>
        <v>6.4444444444444457E-2</v>
      </c>
      <c r="T106" s="4">
        <f>SUMIFS(Kombiniert[Befragte],Kombiniert[Date],"&gt;="&amp;Kombiniert[[#This Row],[Von]],Kombiniert[Date],"&lt;="&amp;Kombiniert[[#This Row],[Date]])</f>
        <v>15506</v>
      </c>
      <c r="U106" s="2">
        <f>1/SUMIFS(Kombiniert[[#This Row],[CDU/CSU (14d)]:[AfD (14d)]],Kombiniert[[#This Row],[CDU/CSU (14d)]:[AfD (14d)]],"&gt;="&amp;0.05)</f>
        <v>1.0688836104513064</v>
      </c>
      <c r="V106" s="2">
        <f>1/(SUMIFS(Kombiniert[[#This Row],[CDU/CSU (14d)]:[AfD (14d)]],Kombiniert[[#This Row],[CDU/CSU (14d)]:[AfD (14d)]],"&gt;="&amp;0.05)-Kombiniert[[#This Row],[FDP (14d)]])</f>
        <v>1.1406844106463878</v>
      </c>
    </row>
    <row r="107" spans="1:22" x14ac:dyDescent="0.35">
      <c r="A107" s="1">
        <v>43967</v>
      </c>
      <c r="B107" s="2">
        <v>0.39</v>
      </c>
      <c r="C107" s="2">
        <v>0.16</v>
      </c>
      <c r="D107" s="2">
        <v>0.14000000000000001</v>
      </c>
      <c r="E107" s="2">
        <v>0.06</v>
      </c>
      <c r="F107" s="2">
        <v>0.08</v>
      </c>
      <c r="G107" s="2">
        <v>0.11</v>
      </c>
      <c r="H107" s="2">
        <v>0.06</v>
      </c>
      <c r="I107" s="2">
        <v>1559</v>
      </c>
      <c r="J107" s="2" t="s">
        <v>106</v>
      </c>
      <c r="K107" t="s">
        <v>90</v>
      </c>
      <c r="L107" s="1">
        <f>Kombiniert[[#This Row],[Date]]-13</f>
        <v>43954</v>
      </c>
      <c r="M107" s="8">
        <f>AVERAGEIFS(Kombiniert[CDU/CSU],Kombiniert[Date],"&gt;="&amp;Kombiniert[[#This Row],[Von]],Kombiniert[Date],"&lt;="&amp;Kombiniert[[#This Row],[Date]])</f>
        <v>0.38444444444444442</v>
      </c>
      <c r="N107" s="3">
        <f>AVERAGEIFS(Kombiniert[SPD],Kombiniert[Date],"&gt;="&amp;Kombiniert[[#This Row],[Von]],Kombiniert[Date],"&lt;="&amp;Kombiniert[[#This Row],[Date]])</f>
        <v>0.15333333333333332</v>
      </c>
      <c r="O107" s="8">
        <f>AVERAGEIFS(Kombiniert[GRÜNE],Kombiniert[Date],"&gt;="&amp;Kombiniert[[#This Row],[Von]],Kombiniert[Date],"&lt;="&amp;Kombiniert[[#This Row],[Date]])</f>
        <v>0.16277777777777777</v>
      </c>
      <c r="P107" s="8">
        <f>AVERAGEIFS(Kombiniert[FDP],Kombiniert[Date],"&gt;="&amp;Kombiniert[[#This Row],[Von]],Kombiniert[Date],"&lt;="&amp;Kombiniert[[#This Row],[Date]])</f>
        <v>5.7222222222222209E-2</v>
      </c>
      <c r="Q107" s="8">
        <f>AVERAGEIFS(Kombiniert[LINKE],Kombiniert[Date],"&gt;="&amp;Kombiniert[[#This Row],[Von]],Kombiniert[Date],"&lt;="&amp;Kombiniert[[#This Row],[Date]])</f>
        <v>7.6666666666666661E-2</v>
      </c>
      <c r="R107" s="8">
        <f>AVERAGEIFS(Kombiniert[AfD],Kombiniert[Date],"&gt;="&amp;Kombiniert[[#This Row],[Von]],Kombiniert[Date],"&lt;="&amp;Kombiniert[[#This Row],[Date]])</f>
        <v>0.10333333333333332</v>
      </c>
      <c r="S107" s="8">
        <f>AVERAGEIFS(Kombiniert[Sonstige],Kombiniert[Date],"&gt;="&amp;Kombiniert[[#This Row],[Von]],Kombiniert[Date],"&lt;="&amp;Kombiniert[[#This Row],[Date]])</f>
        <v>6.2222222222222227E-2</v>
      </c>
      <c r="T107" s="4">
        <f>SUMIFS(Kombiniert[Befragte],Kombiniert[Date],"&gt;="&amp;Kombiniert[[#This Row],[Von]],Kombiniert[Date],"&lt;="&amp;Kombiniert[[#This Row],[Date]])</f>
        <v>16018</v>
      </c>
      <c r="U107" s="2">
        <f>1/SUMIFS(Kombiniert[[#This Row],[CDU/CSU (14d)]:[AfD (14d)]],Kombiniert[[#This Row],[CDU/CSU (14d)]:[AfD (14d)]],"&gt;="&amp;0.05)</f>
        <v>1.0663507109004742</v>
      </c>
      <c r="V107" s="2">
        <f>1/(SUMIFS(Kombiniert[[#This Row],[CDU/CSU (14d)]:[AfD (14d)]],Kombiniert[[#This Row],[CDU/CSU (14d)]:[AfD (14d)]],"&gt;="&amp;0.05)-Kombiniert[[#This Row],[FDP (14d)]])</f>
        <v>1.1356466876971612</v>
      </c>
    </row>
    <row r="108" spans="1:22" x14ac:dyDescent="0.35">
      <c r="A108" s="1">
        <v>43960</v>
      </c>
      <c r="B108" s="2">
        <v>0.38</v>
      </c>
      <c r="C108" s="2">
        <v>0.17</v>
      </c>
      <c r="D108" s="2">
        <v>0.14000000000000001</v>
      </c>
      <c r="E108" s="2">
        <v>0.05</v>
      </c>
      <c r="F108" s="2">
        <v>0.08</v>
      </c>
      <c r="G108" s="2">
        <v>0.12</v>
      </c>
      <c r="H108" s="2">
        <v>0.06</v>
      </c>
      <c r="I108" s="2">
        <v>1426</v>
      </c>
      <c r="J108" s="2" t="s">
        <v>107</v>
      </c>
      <c r="K108" t="s">
        <v>90</v>
      </c>
      <c r="L108" s="1">
        <f>Kombiniert[[#This Row],[Date]]-13</f>
        <v>43947</v>
      </c>
      <c r="M108" s="8">
        <f>AVERAGEIFS(Kombiniert[CDU/CSU],Kombiniert[Date],"&gt;="&amp;Kombiniert[[#This Row],[Von]],Kombiniert[Date],"&lt;="&amp;Kombiniert[[#This Row],[Date]])</f>
        <v>0.38055555555555554</v>
      </c>
      <c r="N108" s="3">
        <f>AVERAGEIFS(Kombiniert[SPD],Kombiniert[Date],"&gt;="&amp;Kombiniert[[#This Row],[Von]],Kombiniert[Date],"&lt;="&amp;Kombiniert[[#This Row],[Date]])</f>
        <v>0.15833333333333333</v>
      </c>
      <c r="O108" s="8">
        <f>AVERAGEIFS(Kombiniert[GRÜNE],Kombiniert[Date],"&gt;="&amp;Kombiniert[[#This Row],[Von]],Kombiniert[Date],"&lt;="&amp;Kombiniert[[#This Row],[Date]])</f>
        <v>0.15666666666666665</v>
      </c>
      <c r="P108" s="8">
        <f>AVERAGEIFS(Kombiniert[FDP],Kombiniert[Date],"&gt;="&amp;Kombiniert[[#This Row],[Von]],Kombiniert[Date],"&lt;="&amp;Kombiniert[[#This Row],[Date]])</f>
        <v>5.7777777777777782E-2</v>
      </c>
      <c r="Q108" s="8">
        <f>AVERAGEIFS(Kombiniert[LINKE],Kombiniert[Date],"&gt;="&amp;Kombiniert[[#This Row],[Von]],Kombiniert[Date],"&lt;="&amp;Kombiniert[[#This Row],[Date]])</f>
        <v>7.9444444444444443E-2</v>
      </c>
      <c r="R108" s="8">
        <f>AVERAGEIFS(Kombiniert[AfD],Kombiniert[Date],"&gt;="&amp;Kombiniert[[#This Row],[Von]],Kombiniert[Date],"&lt;="&amp;Kombiniert[[#This Row],[Date]])</f>
        <v>0.1061111111111111</v>
      </c>
      <c r="S108" s="8">
        <f>AVERAGEIFS(Kombiniert[Sonstige],Kombiniert[Date],"&gt;="&amp;Kombiniert[[#This Row],[Von]],Kombiniert[Date],"&lt;="&amp;Kombiniert[[#This Row],[Date]])</f>
        <v>6.1111111111111116E-2</v>
      </c>
      <c r="T108" s="4">
        <f>SUMIFS(Kombiniert[Befragte],Kombiniert[Date],"&gt;="&amp;Kombiniert[[#This Row],[Von]],Kombiniert[Date],"&lt;="&amp;Kombiniert[[#This Row],[Date]])</f>
        <v>15689</v>
      </c>
      <c r="U108" s="2">
        <f>1/SUMIFS(Kombiniert[[#This Row],[CDU/CSU (14d)]:[AfD (14d)]],Kombiniert[[#This Row],[CDU/CSU (14d)]:[AfD (14d)]],"&gt;="&amp;0.05)</f>
        <v>1.0650887573964498</v>
      </c>
      <c r="V108" s="2">
        <f>1/(SUMIFS(Kombiniert[[#This Row],[CDU/CSU (14d)]:[AfD (14d)]],Kombiniert[[#This Row],[CDU/CSU (14d)]:[AfD (14d)]],"&gt;="&amp;0.05)-Kombiniert[[#This Row],[FDP (14d)]])</f>
        <v>1.1349306431273645</v>
      </c>
    </row>
    <row r="109" spans="1:22" x14ac:dyDescent="0.35">
      <c r="A109" s="1">
        <v>43953</v>
      </c>
      <c r="B109" s="2">
        <v>0.37</v>
      </c>
      <c r="C109" s="2">
        <v>0.15</v>
      </c>
      <c r="D109" s="2">
        <v>0.15</v>
      </c>
      <c r="E109" s="2">
        <v>0.06</v>
      </c>
      <c r="F109" s="2">
        <v>0.09</v>
      </c>
      <c r="G109" s="2">
        <v>0.12</v>
      </c>
      <c r="H109" s="2">
        <v>0.06</v>
      </c>
      <c r="I109" s="2">
        <v>1443</v>
      </c>
      <c r="J109" s="2" t="s">
        <v>108</v>
      </c>
      <c r="K109" t="s">
        <v>90</v>
      </c>
      <c r="L109" s="1">
        <f>Kombiniert[[#This Row],[Date]]-13</f>
        <v>43940</v>
      </c>
      <c r="M109" s="8">
        <f>AVERAGEIFS(Kombiniert[CDU/CSU],Kombiniert[Date],"&gt;="&amp;Kombiniert[[#This Row],[Von]],Kombiniert[Date],"&lt;="&amp;Kombiniert[[#This Row],[Date]])</f>
        <v>0.38049999999999995</v>
      </c>
      <c r="N109" s="3">
        <f>AVERAGEIFS(Kombiniert[SPD],Kombiniert[Date],"&gt;="&amp;Kombiniert[[#This Row],[Von]],Kombiniert[Date],"&lt;="&amp;Kombiniert[[#This Row],[Date]])</f>
        <v>0.1585</v>
      </c>
      <c r="O109" s="8">
        <f>AVERAGEIFS(Kombiniert[GRÜNE],Kombiniert[Date],"&gt;="&amp;Kombiniert[[#This Row],[Von]],Kombiniert[Date],"&lt;="&amp;Kombiniert[[#This Row],[Date]])</f>
        <v>0.15999999999999998</v>
      </c>
      <c r="P109" s="8">
        <f>AVERAGEIFS(Kombiniert[FDP],Kombiniert[Date],"&gt;="&amp;Kombiniert[[#This Row],[Von]],Kombiniert[Date],"&lt;="&amp;Kombiniert[[#This Row],[Date]])</f>
        <v>6.0000000000000012E-2</v>
      </c>
      <c r="Q109" s="8">
        <f>AVERAGEIFS(Kombiniert[LINKE],Kombiniert[Date],"&gt;="&amp;Kombiniert[[#This Row],[Von]],Kombiniert[Date],"&lt;="&amp;Kombiniert[[#This Row],[Date]])</f>
        <v>7.9500000000000001E-2</v>
      </c>
      <c r="R109" s="8">
        <f>AVERAGEIFS(Kombiniert[AfD],Kombiniert[Date],"&gt;="&amp;Kombiniert[[#This Row],[Von]],Kombiniert[Date],"&lt;="&amp;Kombiniert[[#This Row],[Date]])</f>
        <v>0.10200000000000001</v>
      </c>
      <c r="S109" s="8">
        <f>AVERAGEIFS(Kombiniert[Sonstige],Kombiniert[Date],"&gt;="&amp;Kombiniert[[#This Row],[Von]],Kombiniert[Date],"&lt;="&amp;Kombiniert[[#This Row],[Date]])</f>
        <v>5.9499999999999997E-2</v>
      </c>
      <c r="T109" s="4">
        <f>SUMIFS(Kombiniert[Befragte],Kombiniert[Date],"&gt;="&amp;Kombiniert[[#This Row],[Von]],Kombiniert[Date],"&lt;="&amp;Kombiniert[[#This Row],[Date]])</f>
        <v>17193</v>
      </c>
      <c r="U109" s="2">
        <f>1/SUMIFS(Kombiniert[[#This Row],[CDU/CSU (14d)]:[AfD (14d)]],Kombiniert[[#This Row],[CDU/CSU (14d)]:[AfD (14d)]],"&gt;="&amp;0.05)</f>
        <v>1.063264221158958</v>
      </c>
      <c r="V109" s="2">
        <f>1/(SUMIFS(Kombiniert[[#This Row],[CDU/CSU (14d)]:[AfD (14d)]],Kombiniert[[#This Row],[CDU/CSU (14d)]:[AfD (14d)]],"&gt;="&amp;0.05)-Kombiniert[[#This Row],[FDP (14d)]])</f>
        <v>1.1357183418512211</v>
      </c>
    </row>
    <row r="110" spans="1:22" x14ac:dyDescent="0.35">
      <c r="A110" s="1">
        <v>43946</v>
      </c>
      <c r="B110" s="2">
        <v>0.38</v>
      </c>
      <c r="C110" s="2">
        <v>0.16</v>
      </c>
      <c r="D110" s="2">
        <v>0.15</v>
      </c>
      <c r="E110" s="2">
        <v>0.06</v>
      </c>
      <c r="F110" s="2">
        <v>0.09</v>
      </c>
      <c r="G110" s="2">
        <v>0.11</v>
      </c>
      <c r="H110" s="2">
        <v>0.05</v>
      </c>
      <c r="I110" s="2">
        <v>2003</v>
      </c>
      <c r="J110" s="2" t="s">
        <v>109</v>
      </c>
      <c r="K110" t="s">
        <v>90</v>
      </c>
      <c r="L110" s="1">
        <f>Kombiniert[[#This Row],[Date]]-13</f>
        <v>43933</v>
      </c>
      <c r="M110" s="8">
        <f>AVERAGEIFS(Kombiniert[CDU/CSU],Kombiniert[Date],"&gt;="&amp;Kombiniert[[#This Row],[Von]],Kombiniert[Date],"&lt;="&amp;Kombiniert[[#This Row],[Date]])</f>
        <v>0.38222222222222224</v>
      </c>
      <c r="N110" s="3">
        <f>AVERAGEIFS(Kombiniert[SPD],Kombiniert[Date],"&gt;="&amp;Kombiniert[[#This Row],[Von]],Kombiniert[Date],"&lt;="&amp;Kombiniert[[#This Row],[Date]])</f>
        <v>0.16222222222222221</v>
      </c>
      <c r="O110" s="8">
        <f>AVERAGEIFS(Kombiniert[GRÜNE],Kombiniert[Date],"&gt;="&amp;Kombiniert[[#This Row],[Von]],Kombiniert[Date],"&lt;="&amp;Kombiniert[[#This Row],[Date]])</f>
        <v>0.16555555555555554</v>
      </c>
      <c r="P110" s="8">
        <f>AVERAGEIFS(Kombiniert[FDP],Kombiniert[Date],"&gt;="&amp;Kombiniert[[#This Row],[Von]],Kombiniert[Date],"&lt;="&amp;Kombiniert[[#This Row],[Date]])</f>
        <v>6.0000000000000005E-2</v>
      </c>
      <c r="Q110" s="8">
        <f>AVERAGEIFS(Kombiniert[LINKE],Kombiniert[Date],"&gt;="&amp;Kombiniert[[#This Row],[Von]],Kombiniert[Date],"&lt;="&amp;Kombiniert[[#This Row],[Date]])</f>
        <v>7.6666666666666661E-2</v>
      </c>
      <c r="R110" s="8">
        <f>AVERAGEIFS(Kombiniert[AfD],Kombiniert[Date],"&gt;="&amp;Kombiniert[[#This Row],[Von]],Kombiniert[Date],"&lt;="&amp;Kombiniert[[#This Row],[Date]])</f>
        <v>9.6666666666666651E-2</v>
      </c>
      <c r="S110" s="8">
        <f>AVERAGEIFS(Kombiniert[Sonstige],Kombiniert[Date],"&gt;="&amp;Kombiniert[[#This Row],[Von]],Kombiniert[Date],"&lt;="&amp;Kombiniert[[#This Row],[Date]])</f>
        <v>5.6666666666666671E-2</v>
      </c>
      <c r="T110" s="4">
        <f>SUMIFS(Kombiniert[Befragte],Kombiniert[Date],"&gt;="&amp;Kombiniert[[#This Row],[Von]],Kombiniert[Date],"&lt;="&amp;Kombiniert[[#This Row],[Date]])</f>
        <v>15738</v>
      </c>
      <c r="U110" s="2">
        <f>1/SUMIFS(Kombiniert[[#This Row],[CDU/CSU (14d)]:[AfD (14d)]],Kombiniert[[#This Row],[CDU/CSU (14d)]:[AfD (14d)]],"&gt;="&amp;0.05)</f>
        <v>1.0600706713780916</v>
      </c>
      <c r="V110" s="2">
        <f>1/(SUMIFS(Kombiniert[[#This Row],[CDU/CSU (14d)]:[AfD (14d)]],Kombiniert[[#This Row],[CDU/CSU (14d)]:[AfD (14d)]],"&gt;="&amp;0.05)-Kombiniert[[#This Row],[FDP (14d)]])</f>
        <v>1.1320754716981132</v>
      </c>
    </row>
    <row r="111" spans="1:22" x14ac:dyDescent="0.35">
      <c r="A111" s="1">
        <v>43939</v>
      </c>
      <c r="B111" s="2">
        <v>0.37</v>
      </c>
      <c r="C111" s="2">
        <v>0.18</v>
      </c>
      <c r="D111" s="2">
        <v>0.16</v>
      </c>
      <c r="E111" s="2">
        <v>7.0000000000000007E-2</v>
      </c>
      <c r="F111" s="2">
        <v>0.08</v>
      </c>
      <c r="G111" s="2">
        <v>0.09</v>
      </c>
      <c r="H111" s="2">
        <v>0.05</v>
      </c>
      <c r="I111" s="2">
        <v>1534</v>
      </c>
      <c r="J111" s="2" t="s">
        <v>110</v>
      </c>
      <c r="K111" t="s">
        <v>90</v>
      </c>
      <c r="L111" s="1">
        <f>Kombiniert[[#This Row],[Date]]-13</f>
        <v>43926</v>
      </c>
      <c r="M111" s="8">
        <f>AVERAGEIFS(Kombiniert[CDU/CSU],Kombiniert[Date],"&gt;="&amp;Kombiniert[[#This Row],[Von]],Kombiniert[Date],"&lt;="&amp;Kombiniert[[#This Row],[Date]])</f>
        <v>0.37312499999999998</v>
      </c>
      <c r="N111" s="3">
        <f>AVERAGEIFS(Kombiniert[SPD],Kombiniert[Date],"&gt;="&amp;Kombiniert[[#This Row],[Von]],Kombiniert[Date],"&lt;="&amp;Kombiniert[[#This Row],[Date]])</f>
        <v>0.16749999999999998</v>
      </c>
      <c r="O111" s="8">
        <f>AVERAGEIFS(Kombiniert[GRÜNE],Kombiniert[Date],"&gt;="&amp;Kombiniert[[#This Row],[Von]],Kombiniert[Date],"&lt;="&amp;Kombiniert[[#This Row],[Date]])</f>
        <v>0.16999999999999998</v>
      </c>
      <c r="P111" s="8">
        <f>AVERAGEIFS(Kombiniert[FDP],Kombiniert[Date],"&gt;="&amp;Kombiniert[[#This Row],[Von]],Kombiniert[Date],"&lt;="&amp;Kombiniert[[#This Row],[Date]])</f>
        <v>5.6874999999999995E-2</v>
      </c>
      <c r="Q111" s="8">
        <f>AVERAGEIFS(Kombiniert[LINKE],Kombiniert[Date],"&gt;="&amp;Kombiniert[[#This Row],[Von]],Kombiniert[Date],"&lt;="&amp;Kombiniert[[#This Row],[Date]])</f>
        <v>7.6874999999999999E-2</v>
      </c>
      <c r="R111" s="8">
        <f>AVERAGEIFS(Kombiniert[AfD],Kombiniert[Date],"&gt;="&amp;Kombiniert[[#This Row],[Von]],Kombiniert[Date],"&lt;="&amp;Kombiniert[[#This Row],[Date]])</f>
        <v>9.812499999999999E-2</v>
      </c>
      <c r="S111" s="8">
        <f>AVERAGEIFS(Kombiniert[Sonstige],Kombiniert[Date],"&gt;="&amp;Kombiniert[[#This Row],[Von]],Kombiniert[Date],"&lt;="&amp;Kombiniert[[#This Row],[Date]])</f>
        <v>5.7500000000000002E-2</v>
      </c>
      <c r="T111" s="4">
        <f>SUMIFS(Kombiniert[Befragte],Kombiniert[Date],"&gt;="&amp;Kombiniert[[#This Row],[Von]],Kombiniert[Date],"&lt;="&amp;Kombiniert[[#This Row],[Date]])</f>
        <v>13851</v>
      </c>
      <c r="U111" s="2">
        <f>1/SUMIFS(Kombiniert[[#This Row],[CDU/CSU (14d)]:[AfD (14d)]],Kombiniert[[#This Row],[CDU/CSU (14d)]:[AfD (14d)]],"&gt;="&amp;0.05)</f>
        <v>1.0610079575596818</v>
      </c>
      <c r="V111" s="2">
        <f>1/(SUMIFS(Kombiniert[[#This Row],[CDU/CSU (14d)]:[AfD (14d)]],Kombiniert[[#This Row],[CDU/CSU (14d)]:[AfD (14d)]],"&gt;="&amp;0.05)-Kombiniert[[#This Row],[FDP (14d)]])</f>
        <v>1.1291460832745237</v>
      </c>
    </row>
    <row r="112" spans="1:22" x14ac:dyDescent="0.35">
      <c r="A112" s="1">
        <v>43932</v>
      </c>
      <c r="B112" s="2">
        <v>0.37</v>
      </c>
      <c r="C112" s="2">
        <v>0.17</v>
      </c>
      <c r="D112" s="2">
        <v>0.16</v>
      </c>
      <c r="E112" s="2">
        <v>0.06</v>
      </c>
      <c r="F112" s="2">
        <v>0.09</v>
      </c>
      <c r="G112" s="2">
        <v>0.1</v>
      </c>
      <c r="H112" s="2">
        <v>0.05</v>
      </c>
      <c r="I112" s="2">
        <v>1912</v>
      </c>
      <c r="J112" s="2" t="s">
        <v>111</v>
      </c>
      <c r="K112" t="s">
        <v>90</v>
      </c>
      <c r="L112" s="1">
        <f>Kombiniert[[#This Row],[Date]]-13</f>
        <v>43919</v>
      </c>
      <c r="M112" s="8">
        <f>AVERAGEIFS(Kombiniert[CDU/CSU],Kombiniert[Date],"&gt;="&amp;Kombiniert[[#This Row],[Von]],Kombiniert[Date],"&lt;="&amp;Kombiniert[[#This Row],[Date]])</f>
        <v>0.35555555555555551</v>
      </c>
      <c r="N112" s="3">
        <f>AVERAGEIFS(Kombiniert[SPD],Kombiniert[Date],"&gt;="&amp;Kombiniert[[#This Row],[Von]],Kombiniert[Date],"&lt;="&amp;Kombiniert[[#This Row],[Date]])</f>
        <v>0.16555555555555554</v>
      </c>
      <c r="O112" s="8">
        <f>AVERAGEIFS(Kombiniert[GRÜNE],Kombiniert[Date],"&gt;="&amp;Kombiniert[[#This Row],[Von]],Kombiniert[Date],"&lt;="&amp;Kombiniert[[#This Row],[Date]])</f>
        <v>0.18</v>
      </c>
      <c r="P112" s="8">
        <f>AVERAGEIFS(Kombiniert[FDP],Kombiniert[Date],"&gt;="&amp;Kombiniert[[#This Row],[Von]],Kombiniert[Date],"&lt;="&amp;Kombiniert[[#This Row],[Date]])</f>
        <v>5.6666666666666671E-2</v>
      </c>
      <c r="Q112" s="8">
        <f>AVERAGEIFS(Kombiniert[LINKE],Kombiniert[Date],"&gt;="&amp;Kombiniert[[#This Row],[Von]],Kombiniert[Date],"&lt;="&amp;Kombiniert[[#This Row],[Date]])</f>
        <v>7.9444444444444443E-2</v>
      </c>
      <c r="R112" s="8">
        <f>AVERAGEIFS(Kombiniert[AfD],Kombiniert[Date],"&gt;="&amp;Kombiniert[[#This Row],[Von]],Kombiniert[Date],"&lt;="&amp;Kombiniert[[#This Row],[Date]])</f>
        <v>0.10444444444444444</v>
      </c>
      <c r="S112" s="8">
        <f>AVERAGEIFS(Kombiniert[Sonstige],Kombiniert[Date],"&gt;="&amp;Kombiniert[[#This Row],[Von]],Kombiniert[Date],"&lt;="&amp;Kombiniert[[#This Row],[Date]])</f>
        <v>5.8333333333333334E-2</v>
      </c>
      <c r="T112" s="4">
        <f>SUMIFS(Kombiniert[Befragte],Kombiniert[Date],"&gt;="&amp;Kombiniert[[#This Row],[Von]],Kombiniert[Date],"&lt;="&amp;Kombiniert[[#This Row],[Date]])</f>
        <v>16260</v>
      </c>
      <c r="U112" s="2">
        <f>1/SUMIFS(Kombiniert[[#This Row],[CDU/CSU (14d)]:[AfD (14d)]],Kombiniert[[#This Row],[CDU/CSU (14d)]:[AfD (14d)]],"&gt;="&amp;0.05)</f>
        <v>1.0619469026548674</v>
      </c>
      <c r="V112" s="2">
        <f>1/(SUMIFS(Kombiniert[[#This Row],[CDU/CSU (14d)]:[AfD (14d)]],Kombiniert[[#This Row],[CDU/CSU (14d)]:[AfD (14d)]],"&gt;="&amp;0.05)-Kombiniert[[#This Row],[FDP (14d)]])</f>
        <v>1.1299435028248588</v>
      </c>
    </row>
    <row r="113" spans="1:22" x14ac:dyDescent="0.35">
      <c r="A113" s="1">
        <v>43925</v>
      </c>
      <c r="B113" s="2">
        <v>0.33</v>
      </c>
      <c r="C113" s="2">
        <v>0.18</v>
      </c>
      <c r="D113" s="2">
        <v>0.18</v>
      </c>
      <c r="E113" s="2">
        <v>0.06</v>
      </c>
      <c r="F113" s="2">
        <v>0.09</v>
      </c>
      <c r="G113" s="2">
        <v>0.11</v>
      </c>
      <c r="H113" s="2">
        <v>0.05</v>
      </c>
      <c r="I113" s="2">
        <v>1426</v>
      </c>
      <c r="J113" s="2" t="s">
        <v>112</v>
      </c>
      <c r="K113" t="s">
        <v>90</v>
      </c>
      <c r="L113" s="1">
        <f>Kombiniert[[#This Row],[Date]]-13</f>
        <v>43912</v>
      </c>
      <c r="M113" s="8">
        <f>AVERAGEIFS(Kombiniert[CDU/CSU],Kombiniert[Date],"&gt;="&amp;Kombiniert[[#This Row],[Von]],Kombiniert[Date],"&lt;="&amp;Kombiniert[[#This Row],[Date]])</f>
        <v>0.33863636363636362</v>
      </c>
      <c r="N113" s="3">
        <f>AVERAGEIFS(Kombiniert[SPD],Kombiniert[Date],"&gt;="&amp;Kombiniert[[#This Row],[Von]],Kombiniert[Date],"&lt;="&amp;Kombiniert[[#This Row],[Date]])</f>
        <v>0.16227272727272724</v>
      </c>
      <c r="O113" s="8">
        <f>AVERAGEIFS(Kombiniert[GRÜNE],Kombiniert[Date],"&gt;="&amp;Kombiniert[[#This Row],[Von]],Kombiniert[Date],"&lt;="&amp;Kombiniert[[#This Row],[Date]])</f>
        <v>0.19090909090909092</v>
      </c>
      <c r="P113" s="8">
        <f>AVERAGEIFS(Kombiniert[FDP],Kombiniert[Date],"&gt;="&amp;Kombiniert[[#This Row],[Von]],Kombiniert[Date],"&lt;="&amp;Kombiniert[[#This Row],[Date]])</f>
        <v>6.0909090909090906E-2</v>
      </c>
      <c r="Q113" s="8">
        <f>AVERAGEIFS(Kombiniert[LINKE],Kombiniert[Date],"&gt;="&amp;Kombiniert[[#This Row],[Von]],Kombiniert[Date],"&lt;="&amp;Kombiniert[[#This Row],[Date]])</f>
        <v>8.0454545454545445E-2</v>
      </c>
      <c r="R113" s="8">
        <f>AVERAGEIFS(Kombiniert[AfD],Kombiniert[Date],"&gt;="&amp;Kombiniert[[#This Row],[Von]],Kombiniert[Date],"&lt;="&amp;Kombiniert[[#This Row],[Date]])</f>
        <v>0.10590909090909091</v>
      </c>
      <c r="S113" s="8">
        <f>AVERAGEIFS(Kombiniert[Sonstige],Kombiniert[Date],"&gt;="&amp;Kombiniert[[#This Row],[Von]],Kombiniert[Date],"&lt;="&amp;Kombiniert[[#This Row],[Date]])</f>
        <v>6.090909090909092E-2</v>
      </c>
      <c r="T113" s="4">
        <f>SUMIFS(Kombiniert[Befragte],Kombiniert[Date],"&gt;="&amp;Kombiniert[[#This Row],[Von]],Kombiniert[Date],"&lt;="&amp;Kombiniert[[#This Row],[Date]])</f>
        <v>19326</v>
      </c>
      <c r="U113" s="2">
        <f>1/SUMIFS(Kombiniert[[#This Row],[CDU/CSU (14d)]:[AfD (14d)]],Kombiniert[[#This Row],[CDU/CSU (14d)]:[AfD (14d)]],"&gt;="&amp;0.05)</f>
        <v>1.0648596321393997</v>
      </c>
      <c r="V113" s="2">
        <f>1/(SUMIFS(Kombiniert[[#This Row],[CDU/CSU (14d)]:[AfD (14d)]],Kombiniert[[#This Row],[CDU/CSU (14d)]:[AfD (14d)]],"&gt;="&amp;0.05)-Kombiniert[[#This Row],[FDP (14d)]])</f>
        <v>1.1387163561076605</v>
      </c>
    </row>
    <row r="114" spans="1:22" x14ac:dyDescent="0.35">
      <c r="A114" s="1">
        <v>43918</v>
      </c>
      <c r="B114" s="2">
        <v>0.32</v>
      </c>
      <c r="C114" s="2">
        <v>0.18</v>
      </c>
      <c r="D114" s="2">
        <v>0.19</v>
      </c>
      <c r="E114" s="2">
        <v>0.06</v>
      </c>
      <c r="F114" s="2">
        <v>0.09</v>
      </c>
      <c r="G114" s="2">
        <v>0.11</v>
      </c>
      <c r="H114" s="2">
        <v>0.05</v>
      </c>
      <c r="I114" s="2">
        <v>1441</v>
      </c>
      <c r="J114" s="2" t="s">
        <v>113</v>
      </c>
      <c r="K114" t="s">
        <v>90</v>
      </c>
      <c r="L114" s="1">
        <f>Kombiniert[[#This Row],[Date]]-13</f>
        <v>43905</v>
      </c>
      <c r="M114" s="8">
        <f>AVERAGEIFS(Kombiniert[CDU/CSU],Kombiniert[Date],"&gt;="&amp;Kombiniert[[#This Row],[Von]],Kombiniert[Date],"&lt;="&amp;Kombiniert[[#This Row],[Date]])</f>
        <v>0.31799999999999995</v>
      </c>
      <c r="N114" s="3">
        <f>AVERAGEIFS(Kombiniert[SPD],Kombiniert[Date],"&gt;="&amp;Kombiniert[[#This Row],[Von]],Kombiniert[Date],"&lt;="&amp;Kombiniert[[#This Row],[Date]])</f>
        <v>0.156</v>
      </c>
      <c r="O114" s="8">
        <f>AVERAGEIFS(Kombiniert[GRÜNE],Kombiniert[Date],"&gt;="&amp;Kombiniert[[#This Row],[Von]],Kombiniert[Date],"&lt;="&amp;Kombiniert[[#This Row],[Date]])</f>
        <v>0.20500000000000002</v>
      </c>
      <c r="P114" s="8">
        <f>AVERAGEIFS(Kombiniert[FDP],Kombiniert[Date],"&gt;="&amp;Kombiniert[[#This Row],[Von]],Kombiniert[Date],"&lt;="&amp;Kombiniert[[#This Row],[Date]])</f>
        <v>6.4999999999999988E-2</v>
      </c>
      <c r="Q114" s="8">
        <f>AVERAGEIFS(Kombiniert[LINKE],Kombiniert[Date],"&gt;="&amp;Kombiniert[[#This Row],[Von]],Kombiniert[Date],"&lt;="&amp;Kombiniert[[#This Row],[Date]])</f>
        <v>8.4499999999999992E-2</v>
      </c>
      <c r="R114" s="8">
        <f>AVERAGEIFS(Kombiniert[AfD],Kombiniert[Date],"&gt;="&amp;Kombiniert[[#This Row],[Von]],Kombiniert[Date],"&lt;="&amp;Kombiniert[[#This Row],[Date]])</f>
        <v>0.10749999999999997</v>
      </c>
      <c r="S114" s="8">
        <f>AVERAGEIFS(Kombiniert[Sonstige],Kombiniert[Date],"&gt;="&amp;Kombiniert[[#This Row],[Von]],Kombiniert[Date],"&lt;="&amp;Kombiniert[[#This Row],[Date]])</f>
        <v>6.4000000000000015E-2</v>
      </c>
      <c r="T114" s="4">
        <f>SUMIFS(Kombiniert[Befragte],Kombiniert[Date],"&gt;="&amp;Kombiniert[[#This Row],[Von]],Kombiniert[Date],"&lt;="&amp;Kombiniert[[#This Row],[Date]])</f>
        <v>17407</v>
      </c>
      <c r="U114" s="2">
        <f>1/SUMIFS(Kombiniert[[#This Row],[CDU/CSU (14d)]:[AfD (14d)]],Kombiniert[[#This Row],[CDU/CSU (14d)]:[AfD (14d)]],"&gt;="&amp;0.05)</f>
        <v>1.0683760683760684</v>
      </c>
      <c r="V114" s="2">
        <f>1/(SUMIFS(Kombiniert[[#This Row],[CDU/CSU (14d)]:[AfD (14d)]],Kombiniert[[#This Row],[CDU/CSU (14d)]:[AfD (14d)]],"&gt;="&amp;0.05)-Kombiniert[[#This Row],[FDP (14d)]])</f>
        <v>1.1481056257175659</v>
      </c>
    </row>
    <row r="115" spans="1:22" x14ac:dyDescent="0.35">
      <c r="A115" s="1">
        <v>43911</v>
      </c>
      <c r="B115" s="2">
        <v>0.28000000000000003</v>
      </c>
      <c r="C115" s="2">
        <v>0.16</v>
      </c>
      <c r="D115" s="2">
        <v>0.21</v>
      </c>
      <c r="E115" s="2">
        <v>7.0000000000000007E-2</v>
      </c>
      <c r="F115" s="2">
        <v>0.09</v>
      </c>
      <c r="G115" s="2">
        <v>0.13</v>
      </c>
      <c r="H115" s="2">
        <v>0.06</v>
      </c>
      <c r="I115" s="2">
        <v>1603</v>
      </c>
      <c r="J115" s="2" t="s">
        <v>114</v>
      </c>
      <c r="K115" t="s">
        <v>90</v>
      </c>
      <c r="L115" s="1">
        <f>Kombiniert[[#This Row],[Date]]-13</f>
        <v>43898</v>
      </c>
      <c r="M115" s="8">
        <f>AVERAGEIFS(Kombiniert[CDU/CSU],Kombiniert[Date],"&gt;="&amp;Kombiniert[[#This Row],[Von]],Kombiniert[Date],"&lt;="&amp;Kombiniert[[#This Row],[Date]])</f>
        <v>0.28000000000000003</v>
      </c>
      <c r="N115" s="3">
        <f>AVERAGEIFS(Kombiniert[SPD],Kombiniert[Date],"&gt;="&amp;Kombiniert[[#This Row],[Von]],Kombiniert[Date],"&lt;="&amp;Kombiniert[[#This Row],[Date]])</f>
        <v>0.15375</v>
      </c>
      <c r="O115" s="8">
        <f>AVERAGEIFS(Kombiniert[GRÜNE],Kombiniert[Date],"&gt;="&amp;Kombiniert[[#This Row],[Von]],Kombiniert[Date],"&lt;="&amp;Kombiniert[[#This Row],[Date]])</f>
        <v>0.2175</v>
      </c>
      <c r="P115" s="8">
        <f>AVERAGEIFS(Kombiniert[FDP],Kombiniert[Date],"&gt;="&amp;Kombiniert[[#This Row],[Von]],Kombiniert[Date],"&lt;="&amp;Kombiniert[[#This Row],[Date]])</f>
        <v>6.7500000000000004E-2</v>
      </c>
      <c r="Q115" s="8">
        <f>AVERAGEIFS(Kombiniert[LINKE],Kombiniert[Date],"&gt;="&amp;Kombiniert[[#This Row],[Von]],Kombiniert[Date],"&lt;="&amp;Kombiniert[[#This Row],[Date]])</f>
        <v>9.1249999999999984E-2</v>
      </c>
      <c r="R115" s="8">
        <f>AVERAGEIFS(Kombiniert[AfD],Kombiniert[Date],"&gt;="&amp;Kombiniert[[#This Row],[Von]],Kombiniert[Date],"&lt;="&amp;Kombiniert[[#This Row],[Date]])</f>
        <v>0.1225</v>
      </c>
      <c r="S115" s="8">
        <f>AVERAGEIFS(Kombiniert[Sonstige],Kombiniert[Date],"&gt;="&amp;Kombiniert[[#This Row],[Von]],Kombiniert[Date],"&lt;="&amp;Kombiniert[[#This Row],[Date]])</f>
        <v>6.7500000000000004E-2</v>
      </c>
      <c r="T115" s="4">
        <f>SUMIFS(Kombiniert[Befragte],Kombiniert[Date],"&gt;="&amp;Kombiniert[[#This Row],[Von]],Kombiniert[Date],"&lt;="&amp;Kombiniert[[#This Row],[Date]])</f>
        <v>14581</v>
      </c>
      <c r="U115" s="2">
        <f>1/SUMIFS(Kombiniert[[#This Row],[CDU/CSU (14d)]:[AfD (14d)]],Kombiniert[[#This Row],[CDU/CSU (14d)]:[AfD (14d)]],"&gt;="&amp;0.05)</f>
        <v>1.0723860589812333</v>
      </c>
      <c r="V115" s="2">
        <f>1/(SUMIFS(Kombiniert[[#This Row],[CDU/CSU (14d)]:[AfD (14d)]],Kombiniert[[#This Row],[CDU/CSU (14d)]:[AfD (14d)]],"&gt;="&amp;0.05)-Kombiniert[[#This Row],[FDP (14d)]])</f>
        <v>1.1560693641618498</v>
      </c>
    </row>
    <row r="116" spans="1:22" x14ac:dyDescent="0.35">
      <c r="A116" s="1">
        <v>43904</v>
      </c>
      <c r="B116" s="2">
        <v>0.26</v>
      </c>
      <c r="C116" s="2">
        <v>0.17</v>
      </c>
      <c r="D116" s="2">
        <v>0.21</v>
      </c>
      <c r="E116" s="2">
        <v>7.0000000000000007E-2</v>
      </c>
      <c r="F116" s="2">
        <v>0.08</v>
      </c>
      <c r="G116" s="2">
        <v>0.14000000000000001</v>
      </c>
      <c r="H116" s="2">
        <v>7.0000000000000007E-2</v>
      </c>
      <c r="I116" s="2">
        <v>1414</v>
      </c>
      <c r="J116" s="2" t="s">
        <v>115</v>
      </c>
      <c r="K116" t="s">
        <v>90</v>
      </c>
      <c r="L116" s="1">
        <f>Kombiniert[[#This Row],[Date]]-13</f>
        <v>43891</v>
      </c>
      <c r="M116" s="8">
        <f>AVERAGEIFS(Kombiniert[CDU/CSU],Kombiniert[Date],"&gt;="&amp;Kombiniert[[#This Row],[Von]],Kombiniert[Date],"&lt;="&amp;Kombiniert[[#This Row],[Date]])</f>
        <v>0.26300000000000001</v>
      </c>
      <c r="N116" s="3">
        <f>AVERAGEIFS(Kombiniert[SPD],Kombiniert[Date],"&gt;="&amp;Kombiniert[[#This Row],[Von]],Kombiniert[Date],"&lt;="&amp;Kombiniert[[#This Row],[Date]])</f>
        <v>0.1575</v>
      </c>
      <c r="O116" s="8">
        <f>AVERAGEIFS(Kombiniert[GRÜNE],Kombiniert[Date],"&gt;="&amp;Kombiniert[[#This Row],[Von]],Kombiniert[Date],"&lt;="&amp;Kombiniert[[#This Row],[Date]])</f>
        <v>0.223</v>
      </c>
      <c r="P116" s="8">
        <f>AVERAGEIFS(Kombiniert[FDP],Kombiniert[Date],"&gt;="&amp;Kombiniert[[#This Row],[Von]],Kombiniert[Date],"&lt;="&amp;Kombiniert[[#This Row],[Date]])</f>
        <v>6.25E-2</v>
      </c>
      <c r="Q116" s="8">
        <f>AVERAGEIFS(Kombiniert[LINKE],Kombiniert[Date],"&gt;="&amp;Kombiniert[[#This Row],[Von]],Kombiniert[Date],"&lt;="&amp;Kombiniert[[#This Row],[Date]])</f>
        <v>9.3499999999999986E-2</v>
      </c>
      <c r="R116" s="8">
        <f>AVERAGEIFS(Kombiniert[AfD],Kombiniert[Date],"&gt;="&amp;Kombiniert[[#This Row],[Von]],Kombiniert[Date],"&lt;="&amp;Kombiniert[[#This Row],[Date]])</f>
        <v>0.13150000000000001</v>
      </c>
      <c r="S116" s="8">
        <f>AVERAGEIFS(Kombiniert[Sonstige],Kombiniert[Date],"&gt;="&amp;Kombiniert[[#This Row],[Von]],Kombiniert[Date],"&lt;="&amp;Kombiniert[[#This Row],[Date]])</f>
        <v>6.900000000000002E-2</v>
      </c>
      <c r="T116" s="4">
        <f>SUMIFS(Kombiniert[Befragte],Kombiniert[Date],"&gt;="&amp;Kombiniert[[#This Row],[Von]],Kombiniert[Date],"&lt;="&amp;Kombiniert[[#This Row],[Date]])</f>
        <v>17873</v>
      </c>
      <c r="U116" s="2">
        <f>1/SUMIFS(Kombiniert[[#This Row],[CDU/CSU (14d)]:[AfD (14d)]],Kombiniert[[#This Row],[CDU/CSU (14d)]:[AfD (14d)]],"&gt;="&amp;0.05)</f>
        <v>1.0741138560687433</v>
      </c>
      <c r="V116" s="2">
        <f>1/(SUMIFS(Kombiniert[[#This Row],[CDU/CSU (14d)]:[AfD (14d)]],Kombiniert[[#This Row],[CDU/CSU (14d)]:[AfD (14d)]],"&gt;="&amp;0.05)-Kombiniert[[#This Row],[FDP (14d)]])</f>
        <v>1.1514104778353482</v>
      </c>
    </row>
    <row r="117" spans="1:22" x14ac:dyDescent="0.35">
      <c r="A117" s="1">
        <v>43898</v>
      </c>
      <c r="B117" s="2">
        <v>0.24</v>
      </c>
      <c r="C117" s="2">
        <v>0.17</v>
      </c>
      <c r="D117" s="2">
        <v>0.22</v>
      </c>
      <c r="E117" s="2">
        <v>7.0000000000000007E-2</v>
      </c>
      <c r="F117" s="2">
        <v>0.09</v>
      </c>
      <c r="G117" s="2">
        <v>0.14000000000000001</v>
      </c>
      <c r="H117" s="2">
        <v>7.0000000000000007E-2</v>
      </c>
      <c r="I117" s="2">
        <v>1423</v>
      </c>
      <c r="J117" s="2" t="s">
        <v>116</v>
      </c>
      <c r="K117" t="s">
        <v>90</v>
      </c>
      <c r="L117" s="1">
        <f>Kombiniert[[#This Row],[Date]]-13</f>
        <v>43885</v>
      </c>
      <c r="M117" s="8">
        <f>AVERAGEIFS(Kombiniert[CDU/CSU],Kombiniert[Date],"&gt;="&amp;Kombiniert[[#This Row],[Von]],Kombiniert[Date],"&lt;="&amp;Kombiniert[[#This Row],[Date]])</f>
        <v>0.26111111111111113</v>
      </c>
      <c r="N117" s="3">
        <f>AVERAGEIFS(Kombiniert[SPD],Kombiniert[Date],"&gt;="&amp;Kombiniert[[#This Row],[Von]],Kombiniert[Date],"&lt;="&amp;Kombiniert[[#This Row],[Date]])</f>
        <v>0.15722222222222224</v>
      </c>
      <c r="O117" s="8">
        <f>AVERAGEIFS(Kombiniert[GRÜNE],Kombiniert[Date],"&gt;="&amp;Kombiniert[[#This Row],[Von]],Kombiniert[Date],"&lt;="&amp;Kombiniert[[#This Row],[Date]])</f>
        <v>0.22666666666666668</v>
      </c>
      <c r="P117" s="8">
        <f>AVERAGEIFS(Kombiniert[FDP],Kombiniert[Date],"&gt;="&amp;Kombiniert[[#This Row],[Von]],Kombiniert[Date],"&lt;="&amp;Kombiniert[[#This Row],[Date]])</f>
        <v>6.1111111111111116E-2</v>
      </c>
      <c r="Q117" s="8">
        <f>AVERAGEIFS(Kombiniert[LINKE],Kombiniert[Date],"&gt;="&amp;Kombiniert[[#This Row],[Von]],Kombiniert[Date],"&lt;="&amp;Kombiniert[[#This Row],[Date]])</f>
        <v>9.6111111111111105E-2</v>
      </c>
      <c r="R117" s="8">
        <f>AVERAGEIFS(Kombiniert[AfD],Kombiniert[Date],"&gt;="&amp;Kombiniert[[#This Row],[Von]],Kombiniert[Date],"&lt;="&amp;Kombiniert[[#This Row],[Date]])</f>
        <v>0.12833333333333335</v>
      </c>
      <c r="S117" s="8">
        <f>AVERAGEIFS(Kombiniert[Sonstige],Kombiniert[Date],"&gt;="&amp;Kombiniert[[#This Row],[Von]],Kombiniert[Date],"&lt;="&amp;Kombiniert[[#This Row],[Date]])</f>
        <v>6.9444444444444448E-2</v>
      </c>
      <c r="T117" s="4">
        <f>SUMIFS(Kombiniert[Befragte],Kombiniert[Date],"&gt;="&amp;Kombiniert[[#This Row],[Von]],Kombiniert[Date],"&lt;="&amp;Kombiniert[[#This Row],[Date]])</f>
        <v>16444</v>
      </c>
      <c r="U117" s="2">
        <f>1/SUMIFS(Kombiniert[[#This Row],[CDU/CSU (14d)]:[AfD (14d)]],Kombiniert[[#This Row],[CDU/CSU (14d)]:[AfD (14d)]],"&gt;="&amp;0.05)</f>
        <v>1.0746268656716418</v>
      </c>
      <c r="V117" s="2">
        <f>1/(SUMIFS(Kombiniert[[#This Row],[CDU/CSU (14d)]:[AfD (14d)]],Kombiniert[[#This Row],[CDU/CSU (14d)]:[AfD (14d)]],"&gt;="&amp;0.05)-Kombiniert[[#This Row],[FDP (14d)]])</f>
        <v>1.1501597444089458</v>
      </c>
    </row>
    <row r="118" spans="1:22" x14ac:dyDescent="0.35">
      <c r="A118" s="1">
        <v>43891</v>
      </c>
      <c r="B118" s="2">
        <v>0.25</v>
      </c>
      <c r="C118" s="2">
        <v>0.16</v>
      </c>
      <c r="D118" s="2">
        <v>0.22</v>
      </c>
      <c r="E118" s="2">
        <v>0.06</v>
      </c>
      <c r="F118" s="2">
        <v>0.1</v>
      </c>
      <c r="G118" s="2">
        <v>0.14000000000000001</v>
      </c>
      <c r="H118" s="2">
        <v>7.0000000000000007E-2</v>
      </c>
      <c r="I118" s="2">
        <v>1509</v>
      </c>
      <c r="J118" s="2" t="s">
        <v>117</v>
      </c>
      <c r="K118" t="s">
        <v>90</v>
      </c>
      <c r="L118" s="1">
        <f>Kombiniert[[#This Row],[Date]]-13</f>
        <v>43878</v>
      </c>
      <c r="M118" s="8">
        <f>AVERAGEIFS(Kombiniert[CDU/CSU],Kombiniert[Date],"&gt;="&amp;Kombiniert[[#This Row],[Von]],Kombiniert[Date],"&lt;="&amp;Kombiniert[[#This Row],[Date]])</f>
        <v>0.26642857142857146</v>
      </c>
      <c r="N118" s="3">
        <f>AVERAGEIFS(Kombiniert[SPD],Kombiniert[Date],"&gt;="&amp;Kombiniert[[#This Row],[Von]],Kombiniert[Date],"&lt;="&amp;Kombiniert[[#This Row],[Date]])</f>
        <v>0.14928571428571427</v>
      </c>
      <c r="O118" s="8">
        <f>AVERAGEIFS(Kombiniert[GRÜNE],Kombiniert[Date],"&gt;="&amp;Kombiniert[[#This Row],[Von]],Kombiniert[Date],"&lt;="&amp;Kombiniert[[#This Row],[Date]])</f>
        <v>0.22214285714285714</v>
      </c>
      <c r="P118" s="8">
        <f>AVERAGEIFS(Kombiniert[FDP],Kombiniert[Date],"&gt;="&amp;Kombiniert[[#This Row],[Von]],Kombiniert[Date],"&lt;="&amp;Kombiniert[[#This Row],[Date]])</f>
        <v>6.7857142857142866E-2</v>
      </c>
      <c r="Q118" s="8">
        <f>AVERAGEIFS(Kombiniert[LINKE],Kombiniert[Date],"&gt;="&amp;Kombiniert[[#This Row],[Von]],Kombiniert[Date],"&lt;="&amp;Kombiniert[[#This Row],[Date]])</f>
        <v>9.9285714285714283E-2</v>
      </c>
      <c r="R118" s="8">
        <f>AVERAGEIFS(Kombiniert[AfD],Kombiniert[Date],"&gt;="&amp;Kombiniert[[#This Row],[Von]],Kombiniert[Date],"&lt;="&amp;Kombiniert[[#This Row],[Date]])</f>
        <v>0.12714285714285714</v>
      </c>
      <c r="S118" s="8">
        <f>AVERAGEIFS(Kombiniert[Sonstige],Kombiniert[Date],"&gt;="&amp;Kombiniert[[#This Row],[Von]],Kombiniert[Date],"&lt;="&amp;Kombiniert[[#This Row],[Date]])</f>
        <v>6.7857142857142866E-2</v>
      </c>
      <c r="T118" s="4">
        <f>SUMIFS(Kombiniert[Befragte],Kombiniert[Date],"&gt;="&amp;Kombiniert[[#This Row],[Von]],Kombiniert[Date],"&lt;="&amp;Kombiniert[[#This Row],[Date]])</f>
        <v>13295</v>
      </c>
      <c r="U118" s="2">
        <f>1/SUMIFS(Kombiniert[[#This Row],[CDU/CSU (14d)]:[AfD (14d)]],Kombiniert[[#This Row],[CDU/CSU (14d)]:[AfD (14d)]],"&gt;="&amp;0.05)</f>
        <v>1.0727969348659003</v>
      </c>
      <c r="V118" s="2">
        <f>1/(SUMIFS(Kombiniert[[#This Row],[CDU/CSU (14d)]:[AfD (14d)]],Kombiniert[[#This Row],[CDU/CSU (14d)]:[AfD (14d)]],"&gt;="&amp;0.05)-Kombiniert[[#This Row],[FDP (14d)]])</f>
        <v>1.1570247933884297</v>
      </c>
    </row>
    <row r="119" spans="1:22" x14ac:dyDescent="0.35">
      <c r="A119" s="1">
        <v>43883</v>
      </c>
      <c r="B119" s="2">
        <v>0.27</v>
      </c>
      <c r="C119" s="2">
        <v>0.15</v>
      </c>
      <c r="D119" s="2">
        <v>0.2</v>
      </c>
      <c r="E119" s="2">
        <v>7.0000000000000007E-2</v>
      </c>
      <c r="F119" s="2">
        <v>0.1</v>
      </c>
      <c r="G119" s="2">
        <v>0.14000000000000001</v>
      </c>
      <c r="H119" s="2">
        <v>7.0000000000000007E-2</v>
      </c>
      <c r="I119" s="2">
        <v>1417</v>
      </c>
      <c r="J119" s="2" t="s">
        <v>118</v>
      </c>
      <c r="K119" t="s">
        <v>90</v>
      </c>
      <c r="L119" s="1">
        <f>Kombiniert[[#This Row],[Date]]-13</f>
        <v>43870</v>
      </c>
      <c r="M119" s="8">
        <f>AVERAGEIFS(Kombiniert[CDU/CSU],Kombiniert[Date],"&gt;="&amp;Kombiniert[[#This Row],[Von]],Kombiniert[Date],"&lt;="&amp;Kombiniert[[#This Row],[Date]])</f>
        <v>0.27166666666666667</v>
      </c>
      <c r="N119" s="3">
        <f>AVERAGEIFS(Kombiniert[SPD],Kombiniert[Date],"&gt;="&amp;Kombiniert[[#This Row],[Von]],Kombiniert[Date],"&lt;="&amp;Kombiniert[[#This Row],[Date]])</f>
        <v>0.14499999999999999</v>
      </c>
      <c r="O119" s="8">
        <f>AVERAGEIFS(Kombiniert[GRÜNE],Kombiniert[Date],"&gt;="&amp;Kombiniert[[#This Row],[Von]],Kombiniert[Date],"&lt;="&amp;Kombiniert[[#This Row],[Date]])</f>
        <v>0.21722222222222223</v>
      </c>
      <c r="P119" s="8">
        <f>AVERAGEIFS(Kombiniert[FDP],Kombiniert[Date],"&gt;="&amp;Kombiniert[[#This Row],[Von]],Kombiniert[Date],"&lt;="&amp;Kombiniert[[#This Row],[Date]])</f>
        <v>7.166666666666667E-2</v>
      </c>
      <c r="Q119" s="8">
        <f>AVERAGEIFS(Kombiniert[LINKE],Kombiniert[Date],"&gt;="&amp;Kombiniert[[#This Row],[Von]],Kombiniert[Date],"&lt;="&amp;Kombiniert[[#This Row],[Date]])</f>
        <v>9.6666666666666651E-2</v>
      </c>
      <c r="R119" s="8">
        <f>AVERAGEIFS(Kombiniert[AfD],Kombiniert[Date],"&gt;="&amp;Kombiniert[[#This Row],[Von]],Kombiniert[Date],"&lt;="&amp;Kombiniert[[#This Row],[Date]])</f>
        <v>0.13444444444444445</v>
      </c>
      <c r="S119" s="8">
        <f>AVERAGEIFS(Kombiniert[Sonstige],Kombiniert[Date],"&gt;="&amp;Kombiniert[[#This Row],[Von]],Kombiniert[Date],"&lt;="&amp;Kombiniert[[#This Row],[Date]])</f>
        <v>6.3333333333333339E-2</v>
      </c>
      <c r="T119" s="4">
        <f>SUMIFS(Kombiniert[Befragte],Kombiniert[Date],"&gt;="&amp;Kombiniert[[#This Row],[Von]],Kombiniert[Date],"&lt;="&amp;Kombiniert[[#This Row],[Date]])</f>
        <v>16618</v>
      </c>
      <c r="U119" s="2">
        <f>1/SUMIFS(Kombiniert[[#This Row],[CDU/CSU (14d)]:[AfD (14d)]],Kombiniert[[#This Row],[CDU/CSU (14d)]:[AfD (14d)]],"&gt;="&amp;0.05)</f>
        <v>1.0676156583629894</v>
      </c>
      <c r="V119" s="2">
        <f>1/(SUMIFS(Kombiniert[[#This Row],[CDU/CSU (14d)]:[AfD (14d)]],Kombiniert[[#This Row],[CDU/CSU (14d)]:[AfD (14d)]],"&gt;="&amp;0.05)-Kombiniert[[#This Row],[FDP (14d)]])</f>
        <v>1.1560693641618498</v>
      </c>
    </row>
    <row r="120" spans="1:22" x14ac:dyDescent="0.35">
      <c r="A120" s="1">
        <v>43876</v>
      </c>
      <c r="B120" s="2">
        <v>0.28000000000000003</v>
      </c>
      <c r="C120" s="2">
        <v>0.15</v>
      </c>
      <c r="D120" s="2">
        <v>0.2</v>
      </c>
      <c r="E120" s="2">
        <v>0.06</v>
      </c>
      <c r="F120" s="2">
        <v>0.1</v>
      </c>
      <c r="G120" s="2">
        <v>0.15</v>
      </c>
      <c r="H120" s="2">
        <v>0.06</v>
      </c>
      <c r="I120" s="2">
        <v>1886</v>
      </c>
      <c r="J120" s="2" t="s">
        <v>119</v>
      </c>
      <c r="K120" t="s">
        <v>90</v>
      </c>
      <c r="L120" s="1">
        <f>Kombiniert[[#This Row],[Date]]-13</f>
        <v>43863</v>
      </c>
      <c r="M120" s="8">
        <f>AVERAGEIFS(Kombiniert[CDU/CSU],Kombiniert[Date],"&gt;="&amp;Kombiniert[[#This Row],[Von]],Kombiniert[Date],"&lt;="&amp;Kombiniert[[#This Row],[Date]])</f>
        <v>0.27388888888888885</v>
      </c>
      <c r="N120" s="3">
        <f>AVERAGEIFS(Kombiniert[SPD],Kombiniert[Date],"&gt;="&amp;Kombiniert[[#This Row],[Von]],Kombiniert[Date],"&lt;="&amp;Kombiniert[[#This Row],[Date]])</f>
        <v>0.14166666666666666</v>
      </c>
      <c r="O120" s="8">
        <f>AVERAGEIFS(Kombiniert[GRÜNE],Kombiniert[Date],"&gt;="&amp;Kombiniert[[#This Row],[Von]],Kombiniert[Date],"&lt;="&amp;Kombiniert[[#This Row],[Date]])</f>
        <v>0.21888888888888888</v>
      </c>
      <c r="P120" s="8">
        <f>AVERAGEIFS(Kombiniert[FDP],Kombiniert[Date],"&gt;="&amp;Kombiniert[[#This Row],[Von]],Kombiniert[Date],"&lt;="&amp;Kombiniert[[#This Row],[Date]])</f>
        <v>7.3333333333333334E-2</v>
      </c>
      <c r="Q120" s="8">
        <f>AVERAGEIFS(Kombiniert[LINKE],Kombiniert[Date],"&gt;="&amp;Kombiniert[[#This Row],[Von]],Kombiniert[Date],"&lt;="&amp;Kombiniert[[#This Row],[Date]])</f>
        <v>9.3333333333333324E-2</v>
      </c>
      <c r="R120" s="8">
        <f>AVERAGEIFS(Kombiniert[AfD],Kombiniert[Date],"&gt;="&amp;Kombiniert[[#This Row],[Von]],Kombiniert[Date],"&lt;="&amp;Kombiniert[[#This Row],[Date]])</f>
        <v>0.13444444444444445</v>
      </c>
      <c r="S120" s="8">
        <f>AVERAGEIFS(Kombiniert[Sonstige],Kombiniert[Date],"&gt;="&amp;Kombiniert[[#This Row],[Von]],Kombiniert[Date],"&lt;="&amp;Kombiniert[[#This Row],[Date]])</f>
        <v>6.4444444444444457E-2</v>
      </c>
      <c r="T120" s="4">
        <f>SUMIFS(Kombiniert[Befragte],Kombiniert[Date],"&gt;="&amp;Kombiniert[[#This Row],[Von]],Kombiniert[Date],"&lt;="&amp;Kombiniert[[#This Row],[Date]])</f>
        <v>16502</v>
      </c>
      <c r="U120" s="2">
        <f>1/SUMIFS(Kombiniert[[#This Row],[CDU/CSU (14d)]:[AfD (14d)]],Kombiniert[[#This Row],[CDU/CSU (14d)]:[AfD (14d)]],"&gt;="&amp;0.05)</f>
        <v>1.0688836104513064</v>
      </c>
      <c r="V120" s="2">
        <f>1/(SUMIFS(Kombiniert[[#This Row],[CDU/CSU (14d)]:[AfD (14d)]],Kombiniert[[#This Row],[CDU/CSU (14d)]:[AfD (14d)]],"&gt;="&amp;0.05)-Kombiniert[[#This Row],[FDP (14d)]])</f>
        <v>1.1597938144329898</v>
      </c>
    </row>
    <row r="121" spans="1:22" x14ac:dyDescent="0.35">
      <c r="A121" s="1">
        <v>43870</v>
      </c>
      <c r="B121" s="2">
        <v>0.28000000000000003</v>
      </c>
      <c r="C121" s="2">
        <v>0.15</v>
      </c>
      <c r="D121" s="2">
        <v>0.2</v>
      </c>
      <c r="E121" s="2">
        <v>0.08</v>
      </c>
      <c r="F121" s="2">
        <v>0.09</v>
      </c>
      <c r="G121" s="2">
        <v>0.15</v>
      </c>
      <c r="H121" s="2">
        <v>0.05</v>
      </c>
      <c r="I121" s="2">
        <v>1889</v>
      </c>
      <c r="J121" s="2" t="s">
        <v>120</v>
      </c>
      <c r="K121" t="s">
        <v>90</v>
      </c>
      <c r="L121" s="1">
        <f>Kombiniert[[#This Row],[Date]]-13</f>
        <v>43857</v>
      </c>
      <c r="M121" s="8">
        <f>AVERAGEIFS(Kombiniert[CDU/CSU],Kombiniert[Date],"&gt;="&amp;Kombiniert[[#This Row],[Von]],Kombiniert[Date],"&lt;="&amp;Kombiniert[[#This Row],[Date]])</f>
        <v>0.27611111111111108</v>
      </c>
      <c r="N121" s="3">
        <f>AVERAGEIFS(Kombiniert[SPD],Kombiniert[Date],"&gt;="&amp;Kombiniert[[#This Row],[Von]],Kombiniert[Date],"&lt;="&amp;Kombiniert[[#This Row],[Date]])</f>
        <v>0.1388888888888889</v>
      </c>
      <c r="O121" s="8">
        <f>AVERAGEIFS(Kombiniert[GRÜNE],Kombiniert[Date],"&gt;="&amp;Kombiniert[[#This Row],[Von]],Kombiniert[Date],"&lt;="&amp;Kombiniert[[#This Row],[Date]])</f>
        <v>0.21888888888888888</v>
      </c>
      <c r="P121" s="8">
        <f>AVERAGEIFS(Kombiniert[FDP],Kombiniert[Date],"&gt;="&amp;Kombiniert[[#This Row],[Von]],Kombiniert[Date],"&lt;="&amp;Kombiniert[[#This Row],[Date]])</f>
        <v>8.1111111111111106E-2</v>
      </c>
      <c r="Q121" s="8">
        <f>AVERAGEIFS(Kombiniert[LINKE],Kombiniert[Date],"&gt;="&amp;Kombiniert[[#This Row],[Von]],Kombiniert[Date],"&lt;="&amp;Kombiniert[[#This Row],[Date]])</f>
        <v>8.8333333333333319E-2</v>
      </c>
      <c r="R121" s="8">
        <f>AVERAGEIFS(Kombiniert[AfD],Kombiniert[Date],"&gt;="&amp;Kombiniert[[#This Row],[Von]],Kombiniert[Date],"&lt;="&amp;Kombiniert[[#This Row],[Date]])</f>
        <v>0.13333333333333333</v>
      </c>
      <c r="S121" s="8">
        <f>AVERAGEIFS(Kombiniert[Sonstige],Kombiniert[Date],"&gt;="&amp;Kombiniert[[#This Row],[Von]],Kombiniert[Date],"&lt;="&amp;Kombiniert[[#This Row],[Date]])</f>
        <v>6.3333333333333339E-2</v>
      </c>
      <c r="T121" s="4">
        <f>SUMIFS(Kombiniert[Befragte],Kombiniert[Date],"&gt;="&amp;Kombiniert[[#This Row],[Von]],Kombiniert[Date],"&lt;="&amp;Kombiniert[[#This Row],[Date]])</f>
        <v>16321</v>
      </c>
      <c r="U121" s="2">
        <f>1/SUMIFS(Kombiniert[[#This Row],[CDU/CSU (14d)]:[AfD (14d)]],Kombiniert[[#This Row],[CDU/CSU (14d)]:[AfD (14d)]],"&gt;="&amp;0.05)</f>
        <v>1.0676156583629894</v>
      </c>
      <c r="V121" s="2">
        <f>1/(SUMIFS(Kombiniert[[#This Row],[CDU/CSU (14d)]:[AfD (14d)]],Kombiniert[[#This Row],[CDU/CSU (14d)]:[AfD (14d)]],"&gt;="&amp;0.05)-Kombiniert[[#This Row],[FDP (14d)]])</f>
        <v>1.168831168831169</v>
      </c>
    </row>
    <row r="122" spans="1:22" x14ac:dyDescent="0.35">
      <c r="A122" s="1">
        <v>43862</v>
      </c>
      <c r="B122" s="2">
        <v>0.27</v>
      </c>
      <c r="C122" s="2">
        <v>0.15</v>
      </c>
      <c r="D122" s="2">
        <v>0.21</v>
      </c>
      <c r="E122" s="2">
        <v>0.08</v>
      </c>
      <c r="F122" s="2">
        <v>0.09</v>
      </c>
      <c r="G122" s="2">
        <v>0.14000000000000001</v>
      </c>
      <c r="H122" s="2">
        <v>0.06</v>
      </c>
      <c r="I122" s="2">
        <v>1442</v>
      </c>
      <c r="J122" s="2" t="s">
        <v>121</v>
      </c>
      <c r="K122" t="s">
        <v>90</v>
      </c>
      <c r="L122" s="1">
        <f>Kombiniert[[#This Row],[Date]]-13</f>
        <v>43849</v>
      </c>
      <c r="M122" s="8">
        <f>AVERAGEIFS(Kombiniert[CDU/CSU],Kombiniert[Date],"&gt;="&amp;Kombiniert[[#This Row],[Von]],Kombiniert[Date],"&lt;="&amp;Kombiniert[[#This Row],[Date]])</f>
        <v>0.27250000000000002</v>
      </c>
      <c r="N122" s="3">
        <f>AVERAGEIFS(Kombiniert[SPD],Kombiniert[Date],"&gt;="&amp;Kombiniert[[#This Row],[Von]],Kombiniert[Date],"&lt;="&amp;Kombiniert[[#This Row],[Date]])</f>
        <v>0.13500000000000001</v>
      </c>
      <c r="O122" s="8">
        <f>AVERAGEIFS(Kombiniert[GRÜNE],Kombiniert[Date],"&gt;="&amp;Kombiniert[[#This Row],[Von]],Kombiniert[Date],"&lt;="&amp;Kombiniert[[#This Row],[Date]])</f>
        <v>0.22125</v>
      </c>
      <c r="P122" s="8">
        <f>AVERAGEIFS(Kombiniert[FDP],Kombiniert[Date],"&gt;="&amp;Kombiniert[[#This Row],[Von]],Kombiniert[Date],"&lt;="&amp;Kombiniert[[#This Row],[Date]])</f>
        <v>8.5624999999999979E-2</v>
      </c>
      <c r="Q122" s="8">
        <f>AVERAGEIFS(Kombiniert[LINKE],Kombiniert[Date],"&gt;="&amp;Kombiniert[[#This Row],[Von]],Kombiniert[Date],"&lt;="&amp;Kombiniert[[#This Row],[Date]])</f>
        <v>8.8749999999999982E-2</v>
      </c>
      <c r="R122" s="8">
        <f>AVERAGEIFS(Kombiniert[AfD],Kombiniert[Date],"&gt;="&amp;Kombiniert[[#This Row],[Von]],Kombiniert[Date],"&lt;="&amp;Kombiniert[[#This Row],[Date]])</f>
        <v>0.13625000000000001</v>
      </c>
      <c r="S122" s="8">
        <f>AVERAGEIFS(Kombiniert[Sonstige],Kombiniert[Date],"&gt;="&amp;Kombiniert[[#This Row],[Von]],Kombiniert[Date],"&lt;="&amp;Kombiniert[[#This Row],[Date]])</f>
        <v>6.0624999999999998E-2</v>
      </c>
      <c r="T122" s="4">
        <f>SUMIFS(Kombiniert[Befragte],Kombiniert[Date],"&gt;="&amp;Kombiniert[[#This Row],[Von]],Kombiniert[Date],"&lt;="&amp;Kombiniert[[#This Row],[Date]])</f>
        <v>15072</v>
      </c>
      <c r="U122" s="2">
        <f>1/SUMIFS(Kombiniert[[#This Row],[CDU/CSU (14d)]:[AfD (14d)]],Kombiniert[[#This Row],[CDU/CSU (14d)]:[AfD (14d)]],"&gt;="&amp;0.05)</f>
        <v>1.0645375914836994</v>
      </c>
      <c r="V122" s="2">
        <f>1/(SUMIFS(Kombiniert[[#This Row],[CDU/CSU (14d)]:[AfD (14d)]],Kombiniert[[#This Row],[CDU/CSU (14d)]:[AfD (14d)]],"&gt;="&amp;0.05)-Kombiniert[[#This Row],[FDP (14d)]])</f>
        <v>1.171303074670571</v>
      </c>
    </row>
    <row r="123" spans="1:22" x14ac:dyDescent="0.35">
      <c r="A123" s="1">
        <v>43855</v>
      </c>
      <c r="B123" s="2">
        <v>0.26</v>
      </c>
      <c r="C123" s="2">
        <v>0.14000000000000001</v>
      </c>
      <c r="D123" s="2">
        <v>0.21</v>
      </c>
      <c r="E123" s="2">
        <v>0.09</v>
      </c>
      <c r="F123" s="2">
        <v>0.1</v>
      </c>
      <c r="G123" s="2">
        <v>0.15</v>
      </c>
      <c r="H123" s="2">
        <v>0.05</v>
      </c>
      <c r="I123" s="2">
        <v>2100</v>
      </c>
      <c r="J123" s="2" t="s">
        <v>122</v>
      </c>
      <c r="K123" t="s">
        <v>90</v>
      </c>
      <c r="L123" s="1">
        <f>Kombiniert[[#This Row],[Date]]-13</f>
        <v>43842</v>
      </c>
      <c r="M123" s="8">
        <f>AVERAGEIFS(Kombiniert[CDU/CSU],Kombiniert[Date],"&gt;="&amp;Kombiniert[[#This Row],[Von]],Kombiniert[Date],"&lt;="&amp;Kombiniert[[#This Row],[Date]])</f>
        <v>0.26937500000000003</v>
      </c>
      <c r="N123" s="3">
        <f>AVERAGEIFS(Kombiniert[SPD],Kombiniert[Date],"&gt;="&amp;Kombiniert[[#This Row],[Von]],Kombiniert[Date],"&lt;="&amp;Kombiniert[[#This Row],[Date]])</f>
        <v>0.13437500000000002</v>
      </c>
      <c r="O123" s="8">
        <f>AVERAGEIFS(Kombiniert[GRÜNE],Kombiniert[Date],"&gt;="&amp;Kombiniert[[#This Row],[Von]],Kombiniert[Date],"&lt;="&amp;Kombiniert[[#This Row],[Date]])</f>
        <v>0.22</v>
      </c>
      <c r="P123" s="8">
        <f>AVERAGEIFS(Kombiniert[FDP],Kombiniert[Date],"&gt;="&amp;Kombiniert[[#This Row],[Von]],Kombiniert[Date],"&lt;="&amp;Kombiniert[[#This Row],[Date]])</f>
        <v>8.4999999999999992E-2</v>
      </c>
      <c r="Q123" s="8">
        <f>AVERAGEIFS(Kombiniert[LINKE],Kombiniert[Date],"&gt;="&amp;Kombiniert[[#This Row],[Von]],Kombiniert[Date],"&lt;="&amp;Kombiniert[[#This Row],[Date]])</f>
        <v>9.0624999999999983E-2</v>
      </c>
      <c r="R123" s="8">
        <f>AVERAGEIFS(Kombiniert[AfD],Kombiniert[Date],"&gt;="&amp;Kombiniert[[#This Row],[Von]],Kombiniert[Date],"&lt;="&amp;Kombiniert[[#This Row],[Date]])</f>
        <v>0.14000000000000001</v>
      </c>
      <c r="S123" s="8">
        <f>AVERAGEIFS(Kombiniert[Sonstige],Kombiniert[Date],"&gt;="&amp;Kombiniert[[#This Row],[Von]],Kombiniert[Date],"&lt;="&amp;Kombiniert[[#This Row],[Date]])</f>
        <v>6.0624999999999998E-2</v>
      </c>
      <c r="T123" s="4">
        <f>SUMIFS(Kombiniert[Befragte],Kombiniert[Date],"&gt;="&amp;Kombiniert[[#This Row],[Von]],Kombiniert[Date],"&lt;="&amp;Kombiniert[[#This Row],[Date]])</f>
        <v>15607</v>
      </c>
      <c r="U123" s="2">
        <f>1/SUMIFS(Kombiniert[[#This Row],[CDU/CSU (14d)]:[AfD (14d)]],Kombiniert[[#This Row],[CDU/CSU (14d)]:[AfD (14d)]],"&gt;="&amp;0.05)</f>
        <v>1.0645375914836994</v>
      </c>
      <c r="V123" s="2">
        <f>1/(SUMIFS(Kombiniert[[#This Row],[CDU/CSU (14d)]:[AfD (14d)]],Kombiniert[[#This Row],[CDU/CSU (14d)]:[AfD (14d)]],"&gt;="&amp;0.05)-Kombiniert[[#This Row],[FDP (14d)]])</f>
        <v>1.1704462326261886</v>
      </c>
    </row>
    <row r="124" spans="1:22" x14ac:dyDescent="0.35">
      <c r="A124" s="1">
        <v>43848</v>
      </c>
      <c r="B124" s="2">
        <v>0.26</v>
      </c>
      <c r="C124" s="2">
        <v>0.15</v>
      </c>
      <c r="D124" s="2">
        <v>0.21</v>
      </c>
      <c r="E124" s="2">
        <v>0.09</v>
      </c>
      <c r="F124" s="2">
        <v>0.09</v>
      </c>
      <c r="G124" s="2">
        <v>0.14000000000000001</v>
      </c>
      <c r="H124" s="2">
        <v>0.06</v>
      </c>
      <c r="I124" s="2">
        <v>2009</v>
      </c>
      <c r="J124" s="2" t="s">
        <v>123</v>
      </c>
      <c r="K124" t="s">
        <v>90</v>
      </c>
      <c r="L124" s="1">
        <f>Kombiniert[[#This Row],[Date]]-13</f>
        <v>43835</v>
      </c>
      <c r="M124" s="8">
        <f>AVERAGEIFS(Kombiniert[CDU/CSU],Kombiniert[Date],"&gt;="&amp;Kombiniert[[#This Row],[Von]],Kombiniert[Date],"&lt;="&amp;Kombiniert[[#This Row],[Date]])</f>
        <v>0.27374999999999999</v>
      </c>
      <c r="N124" s="3">
        <f>AVERAGEIFS(Kombiniert[SPD],Kombiniert[Date],"&gt;="&amp;Kombiniert[[#This Row],[Von]],Kombiniert[Date],"&lt;="&amp;Kombiniert[[#This Row],[Date]])</f>
        <v>0.13312499999999999</v>
      </c>
      <c r="O124" s="8">
        <f>AVERAGEIFS(Kombiniert[GRÜNE],Kombiniert[Date],"&gt;="&amp;Kombiniert[[#This Row],[Von]],Kombiniert[Date],"&lt;="&amp;Kombiniert[[#This Row],[Date]])</f>
        <v>0.21812500000000001</v>
      </c>
      <c r="P124" s="8">
        <f>AVERAGEIFS(Kombiniert[FDP],Kombiniert[Date],"&gt;="&amp;Kombiniert[[#This Row],[Von]],Kombiniert[Date],"&lt;="&amp;Kombiniert[[#This Row],[Date]])</f>
        <v>8.6874999999999994E-2</v>
      </c>
      <c r="Q124" s="8">
        <f>AVERAGEIFS(Kombiniert[LINKE],Kombiniert[Date],"&gt;="&amp;Kombiniert[[#This Row],[Von]],Kombiniert[Date],"&lt;="&amp;Kombiniert[[#This Row],[Date]])</f>
        <v>8.6874999999999994E-2</v>
      </c>
      <c r="R124" s="8">
        <f>AVERAGEIFS(Kombiniert[AfD],Kombiniert[Date],"&gt;="&amp;Kombiniert[[#This Row],[Von]],Kombiniert[Date],"&lt;="&amp;Kombiniert[[#This Row],[Date]])</f>
        <v>0.13875000000000001</v>
      </c>
      <c r="S124" s="8">
        <f>AVERAGEIFS(Kombiniert[Sonstige],Kombiniert[Date],"&gt;="&amp;Kombiniert[[#This Row],[Von]],Kombiniert[Date],"&lt;="&amp;Kombiniert[[#This Row],[Date]])</f>
        <v>6.25E-2</v>
      </c>
      <c r="T124" s="4">
        <f>SUMIFS(Kombiniert[Befragte],Kombiniert[Date],"&gt;="&amp;Kombiniert[[#This Row],[Von]],Kombiniert[Date],"&lt;="&amp;Kombiniert[[#This Row],[Date]])</f>
        <v>15721</v>
      </c>
      <c r="U124" s="2">
        <f>1/SUMIFS(Kombiniert[[#This Row],[CDU/CSU (14d)]:[AfD (14d)]],Kombiniert[[#This Row],[CDU/CSU (14d)]:[AfD (14d)]],"&gt;="&amp;0.05)</f>
        <v>1.0666666666666664</v>
      </c>
      <c r="V124" s="2">
        <f>1/(SUMIFS(Kombiniert[[#This Row],[CDU/CSU (14d)]:[AfD (14d)]],Kombiniert[[#This Row],[CDU/CSU (14d)]:[AfD (14d)]],"&gt;="&amp;0.05)-Kombiniert[[#This Row],[FDP (14d)]])</f>
        <v>1.1756061719324025</v>
      </c>
    </row>
    <row r="125" spans="1:22" x14ac:dyDescent="0.35">
      <c r="A125" s="1">
        <v>43841</v>
      </c>
      <c r="B125" s="2">
        <v>0.27</v>
      </c>
      <c r="C125" s="2">
        <v>0.14000000000000001</v>
      </c>
      <c r="D125" s="2">
        <v>0.21</v>
      </c>
      <c r="E125" s="2">
        <v>0.09</v>
      </c>
      <c r="F125" s="2">
        <v>0.09</v>
      </c>
      <c r="G125" s="2">
        <v>0.14000000000000001</v>
      </c>
      <c r="H125" s="2">
        <v>0.06</v>
      </c>
      <c r="I125" s="2">
        <v>1829</v>
      </c>
      <c r="J125" s="2" t="s">
        <v>124</v>
      </c>
      <c r="K125" t="s">
        <v>90</v>
      </c>
      <c r="L125" s="1">
        <f>Kombiniert[[#This Row],[Date]]-13</f>
        <v>43828</v>
      </c>
      <c r="M125" s="8">
        <f>AVERAGEIFS(Kombiniert[CDU/CSU],Kombiniert[Date],"&gt;="&amp;Kombiniert[[#This Row],[Von]],Kombiniert[Date],"&lt;="&amp;Kombiniert[[#This Row],[Date]])</f>
        <v>0.27800000000000002</v>
      </c>
      <c r="N125" s="3">
        <f>AVERAGEIFS(Kombiniert[SPD],Kombiniert[Date],"&gt;="&amp;Kombiniert[[#This Row],[Von]],Kombiniert[Date],"&lt;="&amp;Kombiniert[[#This Row],[Date]])</f>
        <v>0.13</v>
      </c>
      <c r="O125" s="8">
        <f>AVERAGEIFS(Kombiniert[GRÜNE],Kombiniert[Date],"&gt;="&amp;Kombiniert[[#This Row],[Von]],Kombiniert[Date],"&lt;="&amp;Kombiniert[[#This Row],[Date]])</f>
        <v>0.217</v>
      </c>
      <c r="P125" s="8">
        <f>AVERAGEIFS(Kombiniert[FDP],Kombiniert[Date],"&gt;="&amp;Kombiniert[[#This Row],[Von]],Kombiniert[Date],"&lt;="&amp;Kombiniert[[#This Row],[Date]])</f>
        <v>0.09</v>
      </c>
      <c r="Q125" s="8">
        <f>AVERAGEIFS(Kombiniert[LINKE],Kombiniert[Date],"&gt;="&amp;Kombiniert[[#This Row],[Von]],Kombiniert[Date],"&lt;="&amp;Kombiniert[[#This Row],[Date]])</f>
        <v>8.3000000000000004E-2</v>
      </c>
      <c r="R125" s="8">
        <f>AVERAGEIFS(Kombiniert[AfD],Kombiniert[Date],"&gt;="&amp;Kombiniert[[#This Row],[Von]],Kombiniert[Date],"&lt;="&amp;Kombiniert[[#This Row],[Date]])</f>
        <v>0.13800000000000001</v>
      </c>
      <c r="S125" s="8">
        <f>AVERAGEIFS(Kombiniert[Sonstige],Kombiniert[Date],"&gt;="&amp;Kombiniert[[#This Row],[Von]],Kombiniert[Date],"&lt;="&amp;Kombiniert[[#This Row],[Date]])</f>
        <v>6.4000000000000001E-2</v>
      </c>
      <c r="T125" s="4">
        <f>SUMIFS(Kombiniert[Befragte],Kombiniert[Date],"&gt;="&amp;Kombiniert[[#This Row],[Von]],Kombiniert[Date],"&lt;="&amp;Kombiniert[[#This Row],[Date]])</f>
        <v>8891</v>
      </c>
      <c r="U125" s="2">
        <f>1/SUMIFS(Kombiniert[[#This Row],[CDU/CSU (14d)]:[AfD (14d)]],Kombiniert[[#This Row],[CDU/CSU (14d)]:[AfD (14d)]],"&gt;="&amp;0.05)</f>
        <v>1.0683760683760684</v>
      </c>
      <c r="V125" s="2">
        <f>1/(SUMIFS(Kombiniert[[#This Row],[CDU/CSU (14d)]:[AfD (14d)]],Kombiniert[[#This Row],[CDU/CSU (14d)]:[AfD (14d)]],"&gt;="&amp;0.05)-Kombiniert[[#This Row],[FDP (14d)]])</f>
        <v>1.1820330969267139</v>
      </c>
    </row>
    <row r="126" spans="1:22" x14ac:dyDescent="0.35">
      <c r="A126" s="1">
        <v>43820</v>
      </c>
      <c r="B126" s="2">
        <v>0.27</v>
      </c>
      <c r="C126" s="2">
        <v>0.15</v>
      </c>
      <c r="D126" s="2">
        <v>0.2</v>
      </c>
      <c r="E126" s="2">
        <v>0.09</v>
      </c>
      <c r="F126" s="2">
        <v>0.09</v>
      </c>
      <c r="G126" s="2">
        <v>0.14000000000000001</v>
      </c>
      <c r="H126" s="2">
        <v>0.06</v>
      </c>
      <c r="I126" s="2">
        <v>1899</v>
      </c>
      <c r="J126" s="2" t="s">
        <v>125</v>
      </c>
      <c r="K126" t="s">
        <v>90</v>
      </c>
      <c r="L126" s="1">
        <f>Kombiniert[[#This Row],[Date]]-13</f>
        <v>43807</v>
      </c>
      <c r="M126" s="8">
        <f>AVERAGEIFS(Kombiniert[CDU/CSU],Kombiniert[Date],"&gt;="&amp;Kombiniert[[#This Row],[Von]],Kombiniert[Date],"&lt;="&amp;Kombiniert[[#This Row],[Date]])</f>
        <v>0.27550000000000002</v>
      </c>
      <c r="N126" s="3">
        <f>AVERAGEIFS(Kombiniert[SPD],Kombiniert[Date],"&gt;="&amp;Kombiniert[[#This Row],[Von]],Kombiniert[Date],"&lt;="&amp;Kombiniert[[#This Row],[Date]])</f>
        <v>0.13799999999999998</v>
      </c>
      <c r="O126" s="8">
        <f>AVERAGEIFS(Kombiniert[GRÜNE],Kombiniert[Date],"&gt;="&amp;Kombiniert[[#This Row],[Von]],Kombiniert[Date],"&lt;="&amp;Kombiniert[[#This Row],[Date]])</f>
        <v>0.21150000000000002</v>
      </c>
      <c r="P126" s="8">
        <f>AVERAGEIFS(Kombiniert[FDP],Kombiniert[Date],"&gt;="&amp;Kombiniert[[#This Row],[Von]],Kombiniert[Date],"&lt;="&amp;Kombiniert[[#This Row],[Date]])</f>
        <v>8.1000000000000003E-2</v>
      </c>
      <c r="Q126" s="8">
        <f>AVERAGEIFS(Kombiniert[LINKE],Kombiniert[Date],"&gt;="&amp;Kombiniert[[#This Row],[Von]],Kombiniert[Date],"&lt;="&amp;Kombiniert[[#This Row],[Date]])</f>
        <v>8.8499999999999995E-2</v>
      </c>
      <c r="R126" s="8">
        <f>AVERAGEIFS(Kombiniert[AfD],Kombiniert[Date],"&gt;="&amp;Kombiniert[[#This Row],[Von]],Kombiniert[Date],"&lt;="&amp;Kombiniert[[#This Row],[Date]])</f>
        <v>0.14199999999999999</v>
      </c>
      <c r="S126" s="8">
        <f>AVERAGEIFS(Kombiniert[Sonstige],Kombiniert[Date],"&gt;="&amp;Kombiniert[[#This Row],[Von]],Kombiniert[Date],"&lt;="&amp;Kombiniert[[#This Row],[Date]])</f>
        <v>6.3500000000000001E-2</v>
      </c>
      <c r="T126" s="4">
        <f>SUMIFS(Kombiniert[Befragte],Kombiniert[Date],"&gt;="&amp;Kombiniert[[#This Row],[Von]],Kombiniert[Date],"&lt;="&amp;Kombiniert[[#This Row],[Date]])</f>
        <v>18212</v>
      </c>
      <c r="U126" s="2">
        <f>1/SUMIFS(Kombiniert[[#This Row],[CDU/CSU (14d)]:[AfD (14d)]],Kombiniert[[#This Row],[CDU/CSU (14d)]:[AfD (14d)]],"&gt;="&amp;0.05)</f>
        <v>1.0678056593699947</v>
      </c>
      <c r="V126" s="2">
        <f>1/(SUMIFS(Kombiniert[[#This Row],[CDU/CSU (14d)]:[AfD (14d)]],Kombiniert[[#This Row],[CDU/CSU (14d)]:[AfD (14d)]],"&gt;="&amp;0.05)-Kombiniert[[#This Row],[FDP (14d)]])</f>
        <v>1.168907071887785</v>
      </c>
    </row>
    <row r="127" spans="1:22" x14ac:dyDescent="0.35">
      <c r="A127" s="1">
        <v>43813</v>
      </c>
      <c r="B127" s="2">
        <v>0.28000000000000003</v>
      </c>
      <c r="C127" s="2">
        <v>0.16</v>
      </c>
      <c r="D127" s="2">
        <v>0.2</v>
      </c>
      <c r="E127" s="2">
        <v>0.09</v>
      </c>
      <c r="F127" s="2">
        <v>0.09</v>
      </c>
      <c r="G127" s="2">
        <v>0.13</v>
      </c>
      <c r="H127" s="2">
        <v>0.05</v>
      </c>
      <c r="I127" s="2">
        <v>1978</v>
      </c>
      <c r="J127" s="2" t="s">
        <v>126</v>
      </c>
      <c r="K127" t="s">
        <v>90</v>
      </c>
      <c r="L127" s="1">
        <f>Kombiniert[[#This Row],[Date]]-13</f>
        <v>43800</v>
      </c>
      <c r="M127" s="8">
        <f>AVERAGEIFS(Kombiniert[CDU/CSU],Kombiniert[Date],"&gt;="&amp;Kombiniert[[#This Row],[Von]],Kombiniert[Date],"&lt;="&amp;Kombiniert[[#This Row],[Date]])</f>
        <v>0.27250000000000002</v>
      </c>
      <c r="N127" s="3">
        <f>AVERAGEIFS(Kombiniert[SPD],Kombiniert[Date],"&gt;="&amp;Kombiniert[[#This Row],[Von]],Kombiniert[Date],"&lt;="&amp;Kombiniert[[#This Row],[Date]])</f>
        <v>0.13650000000000001</v>
      </c>
      <c r="O127" s="8">
        <f>AVERAGEIFS(Kombiniert[GRÜNE],Kombiniert[Date],"&gt;="&amp;Kombiniert[[#This Row],[Von]],Kombiniert[Date],"&lt;="&amp;Kombiniert[[#This Row],[Date]])</f>
        <v>0.21400000000000002</v>
      </c>
      <c r="P127" s="8">
        <f>AVERAGEIFS(Kombiniert[FDP],Kombiniert[Date],"&gt;="&amp;Kombiniert[[#This Row],[Von]],Kombiniert[Date],"&lt;="&amp;Kombiniert[[#This Row],[Date]])</f>
        <v>8.5999999999999993E-2</v>
      </c>
      <c r="Q127" s="8">
        <f>AVERAGEIFS(Kombiniert[LINKE],Kombiniert[Date],"&gt;="&amp;Kombiniert[[#This Row],[Von]],Kombiniert[Date],"&lt;="&amp;Kombiniert[[#This Row],[Date]])</f>
        <v>8.4499999999999992E-2</v>
      </c>
      <c r="R127" s="8">
        <f>AVERAGEIFS(Kombiniert[AfD],Kombiniert[Date],"&gt;="&amp;Kombiniert[[#This Row],[Von]],Kombiniert[Date],"&lt;="&amp;Kombiniert[[#This Row],[Date]])</f>
        <v>0.14199999999999999</v>
      </c>
      <c r="S127" s="8">
        <f>AVERAGEIFS(Kombiniert[Sonstige],Kombiniert[Date],"&gt;="&amp;Kombiniert[[#This Row],[Von]],Kombiniert[Date],"&lt;="&amp;Kombiniert[[#This Row],[Date]])</f>
        <v>6.4500000000000002E-2</v>
      </c>
      <c r="T127" s="4">
        <f>SUMIFS(Kombiniert[Befragte],Kombiniert[Date],"&gt;="&amp;Kombiniert[[#This Row],[Von]],Kombiniert[Date],"&lt;="&amp;Kombiniert[[#This Row],[Date]])</f>
        <v>17885</v>
      </c>
      <c r="U127" s="2">
        <f>1/SUMIFS(Kombiniert[[#This Row],[CDU/CSU (14d)]:[AfD (14d)]],Kombiniert[[#This Row],[CDU/CSU (14d)]:[AfD (14d)]],"&gt;="&amp;0.05)</f>
        <v>1.0689470871191875</v>
      </c>
      <c r="V127" s="2">
        <f>1/(SUMIFS(Kombiniert[[#This Row],[CDU/CSU (14d)]:[AfD (14d)]],Kombiniert[[#This Row],[CDU/CSU (14d)]:[AfD (14d)]],"&gt;="&amp;0.05)-Kombiniert[[#This Row],[FDP (14d)]])</f>
        <v>1.1771630370806356</v>
      </c>
    </row>
    <row r="128" spans="1:22" x14ac:dyDescent="0.35">
      <c r="A128" s="1">
        <v>43806</v>
      </c>
      <c r="B128" s="2">
        <v>0.28000000000000003</v>
      </c>
      <c r="C128" s="2">
        <v>0.16</v>
      </c>
      <c r="D128" s="2">
        <v>0.2</v>
      </c>
      <c r="E128" s="2">
        <v>0.09</v>
      </c>
      <c r="F128" s="2">
        <v>0.08</v>
      </c>
      <c r="G128" s="2">
        <v>0.13</v>
      </c>
      <c r="H128" s="2">
        <v>0.06</v>
      </c>
      <c r="I128" s="2">
        <v>1876</v>
      </c>
      <c r="J128" s="2" t="s">
        <v>127</v>
      </c>
      <c r="K128" t="s">
        <v>90</v>
      </c>
      <c r="L128" s="1">
        <f>Kombiniert[[#This Row],[Date]]-13</f>
        <v>43793</v>
      </c>
      <c r="M128" s="8">
        <f>AVERAGEIFS(Kombiniert[CDU/CSU],Kombiniert[Date],"&gt;="&amp;Kombiniert[[#This Row],[Von]],Kombiniert[Date],"&lt;="&amp;Kombiniert[[#This Row],[Date]])</f>
        <v>0.26900000000000002</v>
      </c>
      <c r="N128" s="3">
        <f>AVERAGEIFS(Kombiniert[SPD],Kombiniert[Date],"&gt;="&amp;Kombiniert[[#This Row],[Von]],Kombiniert[Date],"&lt;="&amp;Kombiniert[[#This Row],[Date]])</f>
        <v>0.13700000000000001</v>
      </c>
      <c r="O128" s="8">
        <f>AVERAGEIFS(Kombiniert[GRÜNE],Kombiniert[Date],"&gt;="&amp;Kombiniert[[#This Row],[Von]],Kombiniert[Date],"&lt;="&amp;Kombiniert[[#This Row],[Date]])</f>
        <v>0.2165</v>
      </c>
      <c r="P128" s="8">
        <f>AVERAGEIFS(Kombiniert[FDP],Kombiniert[Date],"&gt;="&amp;Kombiniert[[#This Row],[Von]],Kombiniert[Date],"&lt;="&amp;Kombiniert[[#This Row],[Date]])</f>
        <v>8.299999999999999E-2</v>
      </c>
      <c r="Q128" s="8">
        <f>AVERAGEIFS(Kombiniert[LINKE],Kombiniert[Date],"&gt;="&amp;Kombiniert[[#This Row],[Von]],Kombiniert[Date],"&lt;="&amp;Kombiniert[[#This Row],[Date]])</f>
        <v>8.7499999999999994E-2</v>
      </c>
      <c r="R128" s="8">
        <f>AVERAGEIFS(Kombiniert[AfD],Kombiniert[Date],"&gt;="&amp;Kombiniert[[#This Row],[Von]],Kombiniert[Date],"&lt;="&amp;Kombiniert[[#This Row],[Date]])</f>
        <v>0.14199999999999999</v>
      </c>
      <c r="S128" s="8">
        <f>AVERAGEIFS(Kombiniert[Sonstige],Kombiniert[Date],"&gt;="&amp;Kombiniert[[#This Row],[Von]],Kombiniert[Date],"&lt;="&amp;Kombiniert[[#This Row],[Date]])</f>
        <v>6.5000000000000016E-2</v>
      </c>
      <c r="T128" s="4">
        <f>SUMIFS(Kombiniert[Befragte],Kombiniert[Date],"&gt;="&amp;Kombiniert[[#This Row],[Von]],Kombiniert[Date],"&lt;="&amp;Kombiniert[[#This Row],[Date]])</f>
        <v>18416</v>
      </c>
      <c r="U128" s="2">
        <f>1/SUMIFS(Kombiniert[[#This Row],[CDU/CSU (14d)]:[AfD (14d)]],Kombiniert[[#This Row],[CDU/CSU (14d)]:[AfD (14d)]],"&gt;="&amp;0.05)</f>
        <v>1.0695187165775399</v>
      </c>
      <c r="V128" s="2">
        <f>1/(SUMIFS(Kombiniert[[#This Row],[CDU/CSU (14d)]:[AfD (14d)]],Kombiniert[[#This Row],[CDU/CSU (14d)]:[AfD (14d)]],"&gt;="&amp;0.05)-Kombiniert[[#This Row],[FDP (14d)]])</f>
        <v>1.1737089201877933</v>
      </c>
    </row>
    <row r="129" spans="1:22" x14ac:dyDescent="0.35">
      <c r="A129" s="1">
        <v>43799</v>
      </c>
      <c r="B129" s="2">
        <v>0.28000000000000003</v>
      </c>
      <c r="C129" s="2">
        <v>0.15</v>
      </c>
      <c r="D129" s="2">
        <v>0.2</v>
      </c>
      <c r="E129" s="2">
        <v>0.08</v>
      </c>
      <c r="F129" s="2">
        <v>0.09</v>
      </c>
      <c r="G129" s="2">
        <v>0.14000000000000001</v>
      </c>
      <c r="H129" s="2">
        <v>0.06</v>
      </c>
      <c r="I129" s="2">
        <v>1910</v>
      </c>
      <c r="J129" s="2" t="s">
        <v>128</v>
      </c>
      <c r="K129" t="s">
        <v>90</v>
      </c>
      <c r="L129" s="1">
        <f>Kombiniert[[#This Row],[Date]]-13</f>
        <v>43786</v>
      </c>
      <c r="M129" s="8">
        <f>AVERAGEIFS(Kombiniert[CDU/CSU],Kombiniert[Date],"&gt;="&amp;Kombiniert[[#This Row],[Von]],Kombiniert[Date],"&lt;="&amp;Kombiniert[[#This Row],[Date]])</f>
        <v>0.26999999999999996</v>
      </c>
      <c r="N129" s="3">
        <f>AVERAGEIFS(Kombiniert[SPD],Kombiniert[Date],"&gt;="&amp;Kombiniert[[#This Row],[Von]],Kombiniert[Date],"&lt;="&amp;Kombiniert[[#This Row],[Date]])</f>
        <v>0.14222222222222225</v>
      </c>
      <c r="O129" s="8">
        <f>AVERAGEIFS(Kombiniert[GRÜNE],Kombiniert[Date],"&gt;="&amp;Kombiniert[[#This Row],[Von]],Kombiniert[Date],"&lt;="&amp;Kombiniert[[#This Row],[Date]])</f>
        <v>0.21388888888888888</v>
      </c>
      <c r="P129" s="8">
        <f>AVERAGEIFS(Kombiniert[FDP],Kombiniert[Date],"&gt;="&amp;Kombiniert[[#This Row],[Von]],Kombiniert[Date],"&lt;="&amp;Kombiniert[[#This Row],[Date]])</f>
        <v>8.0555555555555561E-2</v>
      </c>
      <c r="Q129" s="8">
        <f>AVERAGEIFS(Kombiniert[LINKE],Kombiniert[Date],"&gt;="&amp;Kombiniert[[#This Row],[Von]],Kombiniert[Date],"&lt;="&amp;Kombiniert[[#This Row],[Date]])</f>
        <v>9.166666666666666E-2</v>
      </c>
      <c r="R129" s="8">
        <f>AVERAGEIFS(Kombiniert[AfD],Kombiniert[Date],"&gt;="&amp;Kombiniert[[#This Row],[Von]],Kombiniert[Date],"&lt;="&amp;Kombiniert[[#This Row],[Date]])</f>
        <v>0.13944444444444443</v>
      </c>
      <c r="S129" s="8">
        <f>AVERAGEIFS(Kombiniert[Sonstige],Kombiniert[Date],"&gt;="&amp;Kombiniert[[#This Row],[Von]],Kombiniert[Date],"&lt;="&amp;Kombiniert[[#This Row],[Date]])</f>
        <v>6.2222222222222227E-2</v>
      </c>
      <c r="T129" s="4">
        <f>SUMIFS(Kombiniert[Befragte],Kombiniert[Date],"&gt;="&amp;Kombiniert[[#This Row],[Von]],Kombiniert[Date],"&lt;="&amp;Kombiniert[[#This Row],[Date]])</f>
        <v>19286</v>
      </c>
      <c r="U129" s="2">
        <f>1/SUMIFS(Kombiniert[[#This Row],[CDU/CSU (14d)]:[AfD (14d)]],Kombiniert[[#This Row],[CDU/CSU (14d)]:[AfD (14d)]],"&gt;="&amp;0.05)</f>
        <v>1.066350710900474</v>
      </c>
      <c r="V129" s="2">
        <f>1/(SUMIFS(Kombiniert[[#This Row],[CDU/CSU (14d)]:[AfD (14d)]],Kombiniert[[#This Row],[CDU/CSU (14d)]:[AfD (14d)]],"&gt;="&amp;0.05)-Kombiniert[[#This Row],[FDP (14d)]])</f>
        <v>1.1665586519766689</v>
      </c>
    </row>
    <row r="130" spans="1:22" x14ac:dyDescent="0.35">
      <c r="A130" s="1">
        <v>43792</v>
      </c>
      <c r="B130" s="2">
        <v>0.28000000000000003</v>
      </c>
      <c r="C130" s="2">
        <v>0.15</v>
      </c>
      <c r="D130" s="2">
        <v>0.2</v>
      </c>
      <c r="E130" s="2">
        <v>0.09</v>
      </c>
      <c r="F130" s="2">
        <v>0.09</v>
      </c>
      <c r="G130" s="2">
        <v>0.13</v>
      </c>
      <c r="H130" s="2">
        <v>0.06</v>
      </c>
      <c r="I130" s="2">
        <v>1905</v>
      </c>
      <c r="J130" s="2" t="s">
        <v>129</v>
      </c>
      <c r="K130" t="s">
        <v>90</v>
      </c>
      <c r="L130" s="1">
        <f>Kombiniert[[#This Row],[Date]]-13</f>
        <v>43779</v>
      </c>
      <c r="M130" s="8">
        <f>AVERAGEIFS(Kombiniert[CDU/CSU],Kombiniert[Date],"&gt;="&amp;Kombiniert[[#This Row],[Von]],Kombiniert[Date],"&lt;="&amp;Kombiniert[[#This Row],[Date]])</f>
        <v>0.26500000000000001</v>
      </c>
      <c r="N130" s="3">
        <f>AVERAGEIFS(Kombiniert[SPD],Kombiniert[Date],"&gt;="&amp;Kombiniert[[#This Row],[Von]],Kombiniert[Date],"&lt;="&amp;Kombiniert[[#This Row],[Date]])</f>
        <v>0.15125000000000002</v>
      </c>
      <c r="O130" s="8">
        <f>AVERAGEIFS(Kombiniert[GRÜNE],Kombiniert[Date],"&gt;="&amp;Kombiniert[[#This Row],[Von]],Kombiniert[Date],"&lt;="&amp;Kombiniert[[#This Row],[Date]])</f>
        <v>0.20374999999999999</v>
      </c>
      <c r="P130" s="8">
        <f>AVERAGEIFS(Kombiniert[FDP],Kombiniert[Date],"&gt;="&amp;Kombiniert[[#This Row],[Von]],Kombiniert[Date],"&lt;="&amp;Kombiniert[[#This Row],[Date]])</f>
        <v>8.249999999999999E-2</v>
      </c>
      <c r="Q130" s="8">
        <f>AVERAGEIFS(Kombiniert[LINKE],Kombiniert[Date],"&gt;="&amp;Kombiniert[[#This Row],[Von]],Kombiniert[Date],"&lt;="&amp;Kombiniert[[#This Row],[Date]])</f>
        <v>9.3124999999999986E-2</v>
      </c>
      <c r="R130" s="8">
        <f>AVERAGEIFS(Kombiniert[AfD],Kombiniert[Date],"&gt;="&amp;Kombiniert[[#This Row],[Von]],Kombiniert[Date],"&lt;="&amp;Kombiniert[[#This Row],[Date]])</f>
        <v>0.139375</v>
      </c>
      <c r="S130" s="8">
        <f>AVERAGEIFS(Kombiniert[Sonstige],Kombiniert[Date],"&gt;="&amp;Kombiniert[[#This Row],[Von]],Kombiniert[Date],"&lt;="&amp;Kombiniert[[#This Row],[Date]])</f>
        <v>6.5000000000000002E-2</v>
      </c>
      <c r="T130" s="4">
        <f>SUMIFS(Kombiniert[Befragte],Kombiniert[Date],"&gt;="&amp;Kombiniert[[#This Row],[Von]],Kombiniert[Date],"&lt;="&amp;Kombiniert[[#This Row],[Date]])</f>
        <v>16987</v>
      </c>
      <c r="U130" s="2">
        <f>1/SUMIFS(Kombiniert[[#This Row],[CDU/CSU (14d)]:[AfD (14d)]],Kombiniert[[#This Row],[CDU/CSU (14d)]:[AfD (14d)]],"&gt;="&amp;0.05)</f>
        <v>1.0695187165775399</v>
      </c>
      <c r="V130" s="2">
        <f>1/(SUMIFS(Kombiniert[[#This Row],[CDU/CSU (14d)]:[AfD (14d)]],Kombiniert[[#This Row],[CDU/CSU (14d)]:[AfD (14d)]],"&gt;="&amp;0.05)-Kombiniert[[#This Row],[FDP (14d)]])</f>
        <v>1.1730205278592374</v>
      </c>
    </row>
    <row r="131" spans="1:22" x14ac:dyDescent="0.35">
      <c r="A131" s="1">
        <v>43785</v>
      </c>
      <c r="B131" s="2">
        <v>0.27</v>
      </c>
      <c r="C131" s="2">
        <v>0.17</v>
      </c>
      <c r="D131" s="2">
        <v>0.18</v>
      </c>
      <c r="E131" s="2">
        <v>0.08</v>
      </c>
      <c r="F131" s="2">
        <v>0.1</v>
      </c>
      <c r="G131" s="2">
        <v>0.14000000000000001</v>
      </c>
      <c r="H131" s="2">
        <v>0.06</v>
      </c>
      <c r="I131" s="2">
        <v>1525</v>
      </c>
      <c r="J131" s="2" t="s">
        <v>130</v>
      </c>
      <c r="K131" t="s">
        <v>90</v>
      </c>
      <c r="L131" s="1">
        <f>Kombiniert[[#This Row],[Date]]-13</f>
        <v>43772</v>
      </c>
      <c r="M131" s="8">
        <f>AVERAGEIFS(Kombiniert[CDU/CSU],Kombiniert[Date],"&gt;="&amp;Kombiniert[[#This Row],[Von]],Kombiniert[Date],"&lt;="&amp;Kombiniert[[#This Row],[Date]])</f>
        <v>0.26100000000000001</v>
      </c>
      <c r="N131" s="3">
        <f>AVERAGEIFS(Kombiniert[SPD],Kombiniert[Date],"&gt;="&amp;Kombiniert[[#This Row],[Von]],Kombiniert[Date],"&lt;="&amp;Kombiniert[[#This Row],[Date]])</f>
        <v>0.14599999999999999</v>
      </c>
      <c r="O131" s="8">
        <f>AVERAGEIFS(Kombiniert[GRÜNE],Kombiniert[Date],"&gt;="&amp;Kombiniert[[#This Row],[Von]],Kombiniert[Date],"&lt;="&amp;Kombiniert[[#This Row],[Date]])</f>
        <v>0.20550000000000002</v>
      </c>
      <c r="P131" s="8">
        <f>AVERAGEIFS(Kombiniert[FDP],Kombiniert[Date],"&gt;="&amp;Kombiniert[[#This Row],[Von]],Kombiniert[Date],"&lt;="&amp;Kombiniert[[#This Row],[Date]])</f>
        <v>8.0999999999999989E-2</v>
      </c>
      <c r="Q131" s="8">
        <f>AVERAGEIFS(Kombiniert[LINKE],Kombiniert[Date],"&gt;="&amp;Kombiniert[[#This Row],[Von]],Kombiniert[Date],"&lt;="&amp;Kombiniert[[#This Row],[Date]])</f>
        <v>9.7499999999999989E-2</v>
      </c>
      <c r="R131" s="8">
        <f>AVERAGEIFS(Kombiniert[AfD],Kombiniert[Date],"&gt;="&amp;Kombiniert[[#This Row],[Von]],Kombiniert[Date],"&lt;="&amp;Kombiniert[[#This Row],[Date]])</f>
        <v>0.14100000000000001</v>
      </c>
      <c r="S131" s="8">
        <f>AVERAGEIFS(Kombiniert[Sonstige],Kombiniert[Date],"&gt;="&amp;Kombiniert[[#This Row],[Von]],Kombiniert[Date],"&lt;="&amp;Kombiniert[[#This Row],[Date]])</f>
        <v>6.8000000000000019E-2</v>
      </c>
      <c r="T131" s="4">
        <f>SUMIFS(Kombiniert[Befragte],Kombiniert[Date],"&gt;="&amp;Kombiniert[[#This Row],[Von]],Kombiniert[Date],"&lt;="&amp;Kombiniert[[#This Row],[Date]])</f>
        <v>17501</v>
      </c>
      <c r="U131" s="2">
        <f>1/SUMIFS(Kombiniert[[#This Row],[CDU/CSU (14d)]:[AfD (14d)]],Kombiniert[[#This Row],[CDU/CSU (14d)]:[AfD (14d)]],"&gt;="&amp;0.05)</f>
        <v>1.0729613733905579</v>
      </c>
      <c r="V131" s="2">
        <f>1/(SUMIFS(Kombiniert[[#This Row],[CDU/CSU (14d)]:[AfD (14d)]],Kombiniert[[#This Row],[CDU/CSU (14d)]:[AfD (14d)]],"&gt;="&amp;0.05)-Kombiniert[[#This Row],[FDP (14d)]])</f>
        <v>1.1750881316098707</v>
      </c>
    </row>
    <row r="132" spans="1:22" x14ac:dyDescent="0.35">
      <c r="A132" s="1">
        <v>43778</v>
      </c>
      <c r="B132" s="2">
        <v>0.26</v>
      </c>
      <c r="C132" s="2">
        <v>0.16</v>
      </c>
      <c r="D132" s="2">
        <v>0.18</v>
      </c>
      <c r="E132" s="2">
        <v>0.1</v>
      </c>
      <c r="F132" s="2">
        <v>0.1</v>
      </c>
      <c r="G132" s="2">
        <v>0.14000000000000001</v>
      </c>
      <c r="H132" s="2">
        <v>0.06</v>
      </c>
      <c r="I132" s="2">
        <v>1431</v>
      </c>
      <c r="J132" s="2" t="s">
        <v>131</v>
      </c>
      <c r="K132" t="s">
        <v>90</v>
      </c>
      <c r="L132" s="1">
        <f>Kombiniert[[#This Row],[Date]]-13</f>
        <v>43765</v>
      </c>
      <c r="M132" s="8">
        <f>AVERAGEIFS(Kombiniert[CDU/CSU],Kombiniert[Date],"&gt;="&amp;Kombiniert[[#This Row],[Von]],Kombiniert[Date],"&lt;="&amp;Kombiniert[[#This Row],[Date]])</f>
        <v>0.26500000000000001</v>
      </c>
      <c r="N132" s="3">
        <f>AVERAGEIFS(Kombiniert[SPD],Kombiniert[Date],"&gt;="&amp;Kombiniert[[#This Row],[Von]],Kombiniert[Date],"&lt;="&amp;Kombiniert[[#This Row],[Date]])</f>
        <v>0.14000000000000001</v>
      </c>
      <c r="O132" s="8">
        <f>AVERAGEIFS(Kombiniert[GRÜNE],Kombiniert[Date],"&gt;="&amp;Kombiniert[[#This Row],[Von]],Kombiniert[Date],"&lt;="&amp;Kombiniert[[#This Row],[Date]])</f>
        <v>0.20777777777777776</v>
      </c>
      <c r="P132" s="8">
        <f>AVERAGEIFS(Kombiniert[FDP],Kombiniert[Date],"&gt;="&amp;Kombiniert[[#This Row],[Von]],Kombiniert[Date],"&lt;="&amp;Kombiniert[[#This Row],[Date]])</f>
        <v>8.1666666666666651E-2</v>
      </c>
      <c r="Q132" s="8">
        <f>AVERAGEIFS(Kombiniert[LINKE],Kombiniert[Date],"&gt;="&amp;Kombiniert[[#This Row],[Von]],Kombiniert[Date],"&lt;="&amp;Kombiniert[[#This Row],[Date]])</f>
        <v>9.6666666666666651E-2</v>
      </c>
      <c r="R132" s="8">
        <f>AVERAGEIFS(Kombiniert[AfD],Kombiniert[Date],"&gt;="&amp;Kombiniert[[#This Row],[Von]],Kombiniert[Date],"&lt;="&amp;Kombiniert[[#This Row],[Date]])</f>
        <v>0.14277777777777778</v>
      </c>
      <c r="S132" s="8">
        <f>AVERAGEIFS(Kombiniert[Sonstige],Kombiniert[Date],"&gt;="&amp;Kombiniert[[#This Row],[Von]],Kombiniert[Date],"&lt;="&amp;Kombiniert[[#This Row],[Date]])</f>
        <v>6.6111111111111107E-2</v>
      </c>
      <c r="T132" s="4">
        <f>SUMIFS(Kombiniert[Befragte],Kombiniert[Date],"&gt;="&amp;Kombiniert[[#This Row],[Von]],Kombiniert[Date],"&lt;="&amp;Kombiniert[[#This Row],[Date]])</f>
        <v>16797</v>
      </c>
      <c r="U132" s="2">
        <f>1/SUMIFS(Kombiniert[[#This Row],[CDU/CSU (14d)]:[AfD (14d)]],Kombiniert[[#This Row],[CDU/CSU (14d)]:[AfD (14d)]],"&gt;="&amp;0.05)</f>
        <v>1.0707911957168352</v>
      </c>
      <c r="V132" s="2">
        <f>1/(SUMIFS(Kombiniert[[#This Row],[CDU/CSU (14d)]:[AfD (14d)]],Kombiniert[[#This Row],[CDU/CSU (14d)]:[AfD (14d)]],"&gt;="&amp;0.05)-Kombiniert[[#This Row],[FDP (14d)]])</f>
        <v>1.1734028683181226</v>
      </c>
    </row>
    <row r="133" spans="1:22" x14ac:dyDescent="0.35">
      <c r="A133" s="1">
        <v>43771</v>
      </c>
      <c r="B133" s="2">
        <v>0.27</v>
      </c>
      <c r="C133" s="2">
        <v>0.16</v>
      </c>
      <c r="D133" s="2">
        <v>0.18</v>
      </c>
      <c r="E133" s="2">
        <v>0.09</v>
      </c>
      <c r="F133" s="2">
        <v>0.09</v>
      </c>
      <c r="G133" s="2">
        <v>0.15</v>
      </c>
      <c r="H133" s="2">
        <v>0.06</v>
      </c>
      <c r="I133" s="2">
        <v>1920</v>
      </c>
      <c r="J133" s="2" t="s">
        <v>132</v>
      </c>
      <c r="K133" t="s">
        <v>90</v>
      </c>
      <c r="L133" s="1">
        <f>Kombiniert[[#This Row],[Date]]-13</f>
        <v>43758</v>
      </c>
      <c r="M133" s="8">
        <f>AVERAGEIFS(Kombiniert[CDU/CSU],Kombiniert[Date],"&gt;="&amp;Kombiniert[[#This Row],[Von]],Kombiniert[Date],"&lt;="&amp;Kombiniert[[#This Row],[Date]])</f>
        <v>0.27666666666666667</v>
      </c>
      <c r="N133" s="3">
        <f>AVERAGEIFS(Kombiniert[SPD],Kombiniert[Date],"&gt;="&amp;Kombiniert[[#This Row],[Von]],Kombiniert[Date],"&lt;="&amp;Kombiniert[[#This Row],[Date]])</f>
        <v>0.14166666666666669</v>
      </c>
      <c r="O133" s="8">
        <f>AVERAGEIFS(Kombiniert[GRÜNE],Kombiniert[Date],"&gt;="&amp;Kombiniert[[#This Row],[Von]],Kombiniert[Date],"&lt;="&amp;Kombiniert[[#This Row],[Date]])</f>
        <v>0.20583333333333334</v>
      </c>
      <c r="P133" s="8">
        <f>AVERAGEIFS(Kombiniert[FDP],Kombiniert[Date],"&gt;="&amp;Kombiniert[[#This Row],[Von]],Kombiniert[Date],"&lt;="&amp;Kombiniert[[#This Row],[Date]])</f>
        <v>0.08</v>
      </c>
      <c r="Q133" s="8">
        <f>AVERAGEIFS(Kombiniert[LINKE],Kombiniert[Date],"&gt;="&amp;Kombiniert[[#This Row],[Von]],Kombiniert[Date],"&lt;="&amp;Kombiniert[[#This Row],[Date]])</f>
        <v>9.0000000000000011E-2</v>
      </c>
      <c r="R133" s="8">
        <f>AVERAGEIFS(Kombiniert[AfD],Kombiniert[Date],"&gt;="&amp;Kombiniert[[#This Row],[Von]],Kombiniert[Date],"&lt;="&amp;Kombiniert[[#This Row],[Date]])</f>
        <v>0.14250000000000002</v>
      </c>
      <c r="S133" s="8">
        <f>AVERAGEIFS(Kombiniert[Sonstige],Kombiniert[Date],"&gt;="&amp;Kombiniert[[#This Row],[Von]],Kombiniert[Date],"&lt;="&amp;Kombiniert[[#This Row],[Date]])</f>
        <v>6.3333333333333339E-2</v>
      </c>
      <c r="T133" s="4">
        <f>SUMIFS(Kombiniert[Befragte],Kombiniert[Date],"&gt;="&amp;Kombiniert[[#This Row],[Von]],Kombiniert[Date],"&lt;="&amp;Kombiniert[[#This Row],[Date]])</f>
        <v>12447</v>
      </c>
      <c r="U133" s="2">
        <f>1/SUMIFS(Kombiniert[[#This Row],[CDU/CSU (14d)]:[AfD (14d)]],Kombiniert[[#This Row],[CDU/CSU (14d)]:[AfD (14d)]],"&gt;="&amp;0.05)</f>
        <v>1.0676156583629894</v>
      </c>
      <c r="V133" s="2">
        <f>1/(SUMIFS(Kombiniert[[#This Row],[CDU/CSU (14d)]:[AfD (14d)]],Kombiniert[[#This Row],[CDU/CSU (14d)]:[AfD (14d)]],"&gt;="&amp;0.05)-Kombiniert[[#This Row],[FDP (14d)]])</f>
        <v>1.1673151750972763</v>
      </c>
    </row>
    <row r="134" spans="1:22" x14ac:dyDescent="0.35">
      <c r="A134" s="1">
        <v>43764</v>
      </c>
      <c r="B134" s="2">
        <v>0.28999999999999998</v>
      </c>
      <c r="C134" s="2">
        <v>0.15</v>
      </c>
      <c r="D134" s="2">
        <v>0.2</v>
      </c>
      <c r="E134" s="2">
        <v>0.08</v>
      </c>
      <c r="F134" s="2">
        <v>0.09</v>
      </c>
      <c r="G134" s="2">
        <v>0.14000000000000001</v>
      </c>
      <c r="H134" s="2">
        <v>0.05</v>
      </c>
      <c r="I134" s="2">
        <v>1441</v>
      </c>
      <c r="J134" s="2" t="s">
        <v>133</v>
      </c>
      <c r="K134" t="s">
        <v>90</v>
      </c>
      <c r="L134" s="1">
        <f>Kombiniert[[#This Row],[Date]]-13</f>
        <v>43751</v>
      </c>
      <c r="M134" s="8">
        <f>AVERAGEIFS(Kombiniert[CDU/CSU],Kombiniert[Date],"&gt;="&amp;Kombiniert[[#This Row],[Von]],Kombiniert[Date],"&lt;="&amp;Kombiniert[[#This Row],[Date]])</f>
        <v>0.28388888888888886</v>
      </c>
      <c r="N134" s="3">
        <f>AVERAGEIFS(Kombiniert[SPD],Kombiniert[Date],"&gt;="&amp;Kombiniert[[#This Row],[Von]],Kombiniert[Date],"&lt;="&amp;Kombiniert[[#This Row],[Date]])</f>
        <v>0.14388888888888887</v>
      </c>
      <c r="O134" s="8">
        <f>AVERAGEIFS(Kombiniert[GRÜNE],Kombiniert[Date],"&gt;="&amp;Kombiniert[[#This Row],[Von]],Kombiniert[Date],"&lt;="&amp;Kombiniert[[#This Row],[Date]])</f>
        <v>0.21722222222222223</v>
      </c>
      <c r="P134" s="8">
        <f>AVERAGEIFS(Kombiniert[FDP],Kombiniert[Date],"&gt;="&amp;Kombiniert[[#This Row],[Von]],Kombiniert[Date],"&lt;="&amp;Kombiniert[[#This Row],[Date]])</f>
        <v>7.2777777777777775E-2</v>
      </c>
      <c r="Q134" s="8">
        <f>AVERAGEIFS(Kombiniert[LINKE],Kombiniert[Date],"&gt;="&amp;Kombiniert[[#This Row],[Von]],Kombiniert[Date],"&lt;="&amp;Kombiniert[[#This Row],[Date]])</f>
        <v>8.2222222222222224E-2</v>
      </c>
      <c r="R134" s="8">
        <f>AVERAGEIFS(Kombiniert[AfD],Kombiniert[Date],"&gt;="&amp;Kombiniert[[#This Row],[Von]],Kombiniert[Date],"&lt;="&amp;Kombiniert[[#This Row],[Date]])</f>
        <v>0.13666666666666666</v>
      </c>
      <c r="S134" s="8">
        <f>AVERAGEIFS(Kombiniert[Sonstige],Kombiniert[Date],"&gt;="&amp;Kombiniert[[#This Row],[Von]],Kombiniert[Date],"&lt;="&amp;Kombiniert[[#This Row],[Date]])</f>
        <v>6.3333333333333339E-2</v>
      </c>
      <c r="T134" s="4">
        <f>SUMIFS(Kombiniert[Befragte],Kombiniert[Date],"&gt;="&amp;Kombiniert[[#This Row],[Von]],Kombiniert[Date],"&lt;="&amp;Kombiniert[[#This Row],[Date]])</f>
        <v>15506</v>
      </c>
      <c r="U134" s="2">
        <f>1/SUMIFS(Kombiniert[[#This Row],[CDU/CSU (14d)]:[AfD (14d)]],Kombiniert[[#This Row],[CDU/CSU (14d)]:[AfD (14d)]],"&gt;="&amp;0.05)</f>
        <v>1.0676156583629894</v>
      </c>
      <c r="V134" s="2">
        <f>1/(SUMIFS(Kombiniert[[#This Row],[CDU/CSU (14d)]:[AfD (14d)]],Kombiniert[[#This Row],[CDU/CSU (14d)]:[AfD (14d)]],"&gt;="&amp;0.05)-Kombiniert[[#This Row],[FDP (14d)]])</f>
        <v>1.1575562700964632</v>
      </c>
    </row>
    <row r="135" spans="1:22" x14ac:dyDescent="0.35">
      <c r="A135" s="1">
        <v>43757</v>
      </c>
      <c r="B135" s="2">
        <v>0.28999999999999998</v>
      </c>
      <c r="C135" s="2">
        <v>0.15</v>
      </c>
      <c r="D135" s="2">
        <v>0.2</v>
      </c>
      <c r="E135" s="2">
        <v>7.0000000000000007E-2</v>
      </c>
      <c r="F135" s="2">
        <v>0.09</v>
      </c>
      <c r="G135" s="2">
        <v>0.13</v>
      </c>
      <c r="H135" s="2">
        <v>7.0000000000000007E-2</v>
      </c>
      <c r="I135" s="2">
        <v>1444</v>
      </c>
      <c r="J135" s="2" t="s">
        <v>134</v>
      </c>
      <c r="K135" t="s">
        <v>90</v>
      </c>
      <c r="L135" s="1">
        <f>Kombiniert[[#This Row],[Date]]-13</f>
        <v>43744</v>
      </c>
      <c r="M135" s="8">
        <f>AVERAGEIFS(Kombiniert[CDU/CSU],Kombiniert[Date],"&gt;="&amp;Kombiniert[[#This Row],[Von]],Kombiniert[Date],"&lt;="&amp;Kombiniert[[#This Row],[Date]])</f>
        <v>0.2795454545454546</v>
      </c>
      <c r="N135" s="3">
        <f>AVERAGEIFS(Kombiniert[SPD],Kombiniert[Date],"&gt;="&amp;Kombiniert[[#This Row],[Von]],Kombiniert[Date],"&lt;="&amp;Kombiniert[[#This Row],[Date]])</f>
        <v>0.14090909090909093</v>
      </c>
      <c r="O135" s="8">
        <f>AVERAGEIFS(Kombiniert[GRÜNE],Kombiniert[Date],"&gt;="&amp;Kombiniert[[#This Row],[Von]],Kombiniert[Date],"&lt;="&amp;Kombiniert[[#This Row],[Date]])</f>
        <v>0.22181818181818178</v>
      </c>
      <c r="P135" s="8">
        <f>AVERAGEIFS(Kombiniert[FDP],Kombiniert[Date],"&gt;="&amp;Kombiniert[[#This Row],[Von]],Kombiniert[Date],"&lt;="&amp;Kombiniert[[#This Row],[Date]])</f>
        <v>7.3181818181818181E-2</v>
      </c>
      <c r="Q135" s="8">
        <f>AVERAGEIFS(Kombiniert[LINKE],Kombiniert[Date],"&gt;="&amp;Kombiniert[[#This Row],[Von]],Kombiniert[Date],"&lt;="&amp;Kombiniert[[#This Row],[Date]])</f>
        <v>7.9999999999999988E-2</v>
      </c>
      <c r="R135" s="8">
        <f>AVERAGEIFS(Kombiniert[AfD],Kombiniert[Date],"&gt;="&amp;Kombiniert[[#This Row],[Von]],Kombiniert[Date],"&lt;="&amp;Kombiniert[[#This Row],[Date]])</f>
        <v>0.1390909090909091</v>
      </c>
      <c r="S135" s="8">
        <f>AVERAGEIFS(Kombiniert[Sonstige],Kombiniert[Date],"&gt;="&amp;Kombiniert[[#This Row],[Von]],Kombiniert[Date],"&lt;="&amp;Kombiniert[[#This Row],[Date]])</f>
        <v>6.545454545454546E-2</v>
      </c>
      <c r="T135" s="4">
        <f>SUMIFS(Kombiniert[Befragte],Kombiniert[Date],"&gt;="&amp;Kombiniert[[#This Row],[Von]],Kombiniert[Date],"&lt;="&amp;Kombiniert[[#This Row],[Date]])</f>
        <v>18504</v>
      </c>
      <c r="U135" s="2">
        <f>1/SUMIFS(Kombiniert[[#This Row],[CDU/CSU (14d)]:[AfD (14d)]],Kombiniert[[#This Row],[CDU/CSU (14d)]:[AfD (14d)]],"&gt;="&amp;0.05)</f>
        <v>1.0700389105058365</v>
      </c>
      <c r="V135" s="2">
        <f>1/(SUMIFS(Kombiniert[[#This Row],[CDU/CSU (14d)]:[AfD (14d)]],Kombiniert[[#This Row],[CDU/CSU (14d)]:[AfD (14d)]],"&gt;="&amp;0.05)-Kombiniert[[#This Row],[FDP (14d)]])</f>
        <v>1.1609498680738786</v>
      </c>
    </row>
    <row r="136" spans="1:22" x14ac:dyDescent="0.35">
      <c r="A136" s="1">
        <v>43750</v>
      </c>
      <c r="B136" s="2">
        <v>0.28000000000000003</v>
      </c>
      <c r="C136" s="2">
        <v>0.14000000000000001</v>
      </c>
      <c r="D136" s="2">
        <v>0.21</v>
      </c>
      <c r="E136" s="2">
        <v>7.0000000000000007E-2</v>
      </c>
      <c r="F136" s="2">
        <v>0.08</v>
      </c>
      <c r="G136" s="2">
        <v>0.15</v>
      </c>
      <c r="H136" s="2">
        <v>7.0000000000000007E-2</v>
      </c>
      <c r="I136" s="2">
        <v>1916</v>
      </c>
      <c r="J136" s="2" t="s">
        <v>135</v>
      </c>
      <c r="K136" t="s">
        <v>90</v>
      </c>
      <c r="L136" s="1">
        <f>Kombiniert[[#This Row],[Date]]-13</f>
        <v>43737</v>
      </c>
      <c r="M136" s="8">
        <f>AVERAGEIFS(Kombiniert[CDU/CSU],Kombiniert[Date],"&gt;="&amp;Kombiniert[[#This Row],[Von]],Kombiniert[Date],"&lt;="&amp;Kombiniert[[#This Row],[Date]])</f>
        <v>0.27166666666666672</v>
      </c>
      <c r="N136" s="3">
        <f>AVERAGEIFS(Kombiniert[SPD],Kombiniert[Date],"&gt;="&amp;Kombiniert[[#This Row],[Von]],Kombiniert[Date],"&lt;="&amp;Kombiniert[[#This Row],[Date]])</f>
        <v>0.13666666666666666</v>
      </c>
      <c r="O136" s="8">
        <f>AVERAGEIFS(Kombiniert[GRÜNE],Kombiniert[Date],"&gt;="&amp;Kombiniert[[#This Row],[Von]],Kombiniert[Date],"&lt;="&amp;Kombiniert[[#This Row],[Date]])</f>
        <v>0.22</v>
      </c>
      <c r="P136" s="8">
        <f>AVERAGEIFS(Kombiniert[FDP],Kombiniert[Date],"&gt;="&amp;Kombiniert[[#This Row],[Von]],Kombiniert[Date],"&lt;="&amp;Kombiniert[[#This Row],[Date]])</f>
        <v>7.8333333333333324E-2</v>
      </c>
      <c r="Q136" s="8">
        <f>AVERAGEIFS(Kombiniert[LINKE],Kombiniert[Date],"&gt;="&amp;Kombiniert[[#This Row],[Von]],Kombiniert[Date],"&lt;="&amp;Kombiniert[[#This Row],[Date]])</f>
        <v>7.8888888888888883E-2</v>
      </c>
      <c r="R136" s="8">
        <f>AVERAGEIFS(Kombiniert[AfD],Kombiniert[Date],"&gt;="&amp;Kombiniert[[#This Row],[Von]],Kombiniert[Date],"&lt;="&amp;Kombiniert[[#This Row],[Date]])</f>
        <v>0.14555555555555555</v>
      </c>
      <c r="S136" s="8">
        <f>AVERAGEIFS(Kombiniert[Sonstige],Kombiniert[Date],"&gt;="&amp;Kombiniert[[#This Row],[Von]],Kombiniert[Date],"&lt;="&amp;Kombiniert[[#This Row],[Date]])</f>
        <v>6.8888888888888888E-2</v>
      </c>
      <c r="T136" s="4">
        <f>SUMIFS(Kombiniert[Befragte],Kombiniert[Date],"&gt;="&amp;Kombiniert[[#This Row],[Von]],Kombiniert[Date],"&lt;="&amp;Kombiniert[[#This Row],[Date]])</f>
        <v>16566</v>
      </c>
      <c r="U136" s="2">
        <f>1/SUMIFS(Kombiniert[[#This Row],[CDU/CSU (14d)]:[AfD (14d)]],Kombiniert[[#This Row],[CDU/CSU (14d)]:[AfD (14d)]],"&gt;="&amp;0.05)</f>
        <v>1.0739856801909307</v>
      </c>
      <c r="V136" s="2">
        <f>1/(SUMIFS(Kombiniert[[#This Row],[CDU/CSU (14d)]:[AfD (14d)]],Kombiniert[[#This Row],[CDU/CSU (14d)]:[AfD (14d)]],"&gt;="&amp;0.05)-Kombiniert[[#This Row],[FDP (14d)]])</f>
        <v>1.1726384364820845</v>
      </c>
    </row>
    <row r="137" spans="1:22" x14ac:dyDescent="0.35">
      <c r="A137" s="1">
        <v>43743</v>
      </c>
      <c r="B137" s="2">
        <v>0.27</v>
      </c>
      <c r="C137" s="2">
        <v>0.15</v>
      </c>
      <c r="D137" s="2">
        <v>0.21</v>
      </c>
      <c r="E137" s="2">
        <v>0.08</v>
      </c>
      <c r="F137" s="2">
        <v>0.08</v>
      </c>
      <c r="G137" s="2">
        <v>0.15</v>
      </c>
      <c r="H137" s="2">
        <v>0.06</v>
      </c>
      <c r="I137" s="2">
        <v>1449</v>
      </c>
      <c r="J137" s="2" t="s">
        <v>136</v>
      </c>
      <c r="K137" t="s">
        <v>90</v>
      </c>
      <c r="L137" s="1">
        <f>Kombiniert[[#This Row],[Date]]-13</f>
        <v>43730</v>
      </c>
      <c r="M137" s="8">
        <f>AVERAGEIFS(Kombiniert[CDU/CSU],Kombiniert[Date],"&gt;="&amp;Kombiniert[[#This Row],[Von]],Kombiniert[Date],"&lt;="&amp;Kombiniert[[#This Row],[Date]])</f>
        <v>0.268125</v>
      </c>
      <c r="N137" s="3">
        <f>AVERAGEIFS(Kombiniert[SPD],Kombiniert[Date],"&gt;="&amp;Kombiniert[[#This Row],[Von]],Kombiniert[Date],"&lt;="&amp;Kombiniert[[#This Row],[Date]])</f>
        <v>0.13875000000000001</v>
      </c>
      <c r="O137" s="8">
        <f>AVERAGEIFS(Kombiniert[GRÜNE],Kombiniert[Date],"&gt;="&amp;Kombiniert[[#This Row],[Von]],Kombiniert[Date],"&lt;="&amp;Kombiniert[[#This Row],[Date]])</f>
        <v>0.22500000000000001</v>
      </c>
      <c r="P137" s="8">
        <f>AVERAGEIFS(Kombiniert[FDP],Kombiniert[Date],"&gt;="&amp;Kombiniert[[#This Row],[Von]],Kombiniert[Date],"&lt;="&amp;Kombiniert[[#This Row],[Date]])</f>
        <v>7.7499999999999999E-2</v>
      </c>
      <c r="Q137" s="8">
        <f>AVERAGEIFS(Kombiniert[LINKE],Kombiniert[Date],"&gt;="&amp;Kombiniert[[#This Row],[Von]],Kombiniert[Date],"&lt;="&amp;Kombiniert[[#This Row],[Date]])</f>
        <v>7.6249999999999998E-2</v>
      </c>
      <c r="R137" s="8">
        <f>AVERAGEIFS(Kombiniert[AfD],Kombiniert[Date],"&gt;="&amp;Kombiniert[[#This Row],[Von]],Kombiniert[Date],"&lt;="&amp;Kombiniert[[#This Row],[Date]])</f>
        <v>0.14624999999999999</v>
      </c>
      <c r="S137" s="8">
        <f>AVERAGEIFS(Kombiniert[Sonstige],Kombiniert[Date],"&gt;="&amp;Kombiniert[[#This Row],[Von]],Kombiniert[Date],"&lt;="&amp;Kombiniert[[#This Row],[Date]])</f>
        <v>6.8125000000000005E-2</v>
      </c>
      <c r="T137" s="4">
        <f>SUMIFS(Kombiniert[Befragte],Kombiniert[Date],"&gt;="&amp;Kombiniert[[#This Row],[Von]],Kombiniert[Date],"&lt;="&amp;Kombiniert[[#This Row],[Date]])</f>
        <v>15186</v>
      </c>
      <c r="U137" s="2">
        <f>1/SUMIFS(Kombiniert[[#This Row],[CDU/CSU (14d)]:[AfD (14d)]],Kombiniert[[#This Row],[CDU/CSU (14d)]:[AfD (14d)]],"&gt;="&amp;0.05)</f>
        <v>1.0731052984574112</v>
      </c>
      <c r="V137" s="2">
        <f>1/(SUMIFS(Kombiniert[[#This Row],[CDU/CSU (14d)]:[AfD (14d)]],Kombiniert[[#This Row],[CDU/CSU (14d)]:[AfD (14d)]],"&gt;="&amp;0.05)-Kombiniert[[#This Row],[FDP (14d)]])</f>
        <v>1.1704462326261886</v>
      </c>
    </row>
    <row r="138" spans="1:22" x14ac:dyDescent="0.35">
      <c r="A138" s="1">
        <v>43736</v>
      </c>
      <c r="B138" s="2">
        <v>0.27</v>
      </c>
      <c r="C138" s="2">
        <v>0.16</v>
      </c>
      <c r="D138" s="2">
        <v>0.21</v>
      </c>
      <c r="E138" s="2">
        <v>7.0000000000000007E-2</v>
      </c>
      <c r="F138" s="2">
        <v>0.08</v>
      </c>
      <c r="G138" s="2">
        <v>0.15</v>
      </c>
      <c r="H138" s="2">
        <v>0.06</v>
      </c>
      <c r="I138" s="2">
        <v>1719</v>
      </c>
      <c r="J138" s="2" t="s">
        <v>137</v>
      </c>
      <c r="K138" t="s">
        <v>90</v>
      </c>
      <c r="L138" s="1">
        <f>Kombiniert[[#This Row],[Date]]-13</f>
        <v>43723</v>
      </c>
      <c r="M138" s="8">
        <f>AVERAGEIFS(Kombiniert[CDU/CSU],Kombiniert[Date],"&gt;="&amp;Kombiniert[[#This Row],[Von]],Kombiniert[Date],"&lt;="&amp;Kombiniert[[#This Row],[Date]])</f>
        <v>0.27277777777777784</v>
      </c>
      <c r="N138" s="3">
        <f>AVERAGEIFS(Kombiniert[SPD],Kombiniert[Date],"&gt;="&amp;Kombiniert[[#This Row],[Von]],Kombiniert[Date],"&lt;="&amp;Kombiniert[[#This Row],[Date]])</f>
        <v>0.14277777777777778</v>
      </c>
      <c r="O138" s="8">
        <f>AVERAGEIFS(Kombiniert[GRÜNE],Kombiniert[Date],"&gt;="&amp;Kombiniert[[#This Row],[Von]],Kombiniert[Date],"&lt;="&amp;Kombiniert[[#This Row],[Date]])</f>
        <v>0.22611111111111112</v>
      </c>
      <c r="P138" s="8">
        <f>AVERAGEIFS(Kombiniert[FDP],Kombiniert[Date],"&gt;="&amp;Kombiniert[[#This Row],[Von]],Kombiniert[Date],"&lt;="&amp;Kombiniert[[#This Row],[Date]])</f>
        <v>7.6111111111111102E-2</v>
      </c>
      <c r="Q138" s="8">
        <f>AVERAGEIFS(Kombiniert[LINKE],Kombiniert[Date],"&gt;="&amp;Kombiniert[[#This Row],[Von]],Kombiniert[Date],"&lt;="&amp;Kombiniert[[#This Row],[Date]])</f>
        <v>7.6111111111111102E-2</v>
      </c>
      <c r="R138" s="8">
        <f>AVERAGEIFS(Kombiniert[AfD],Kombiniert[Date],"&gt;="&amp;Kombiniert[[#This Row],[Von]],Kombiniert[Date],"&lt;="&amp;Kombiniert[[#This Row],[Date]])</f>
        <v>0.14333333333333334</v>
      </c>
      <c r="S138" s="8">
        <f>AVERAGEIFS(Kombiniert[Sonstige],Kombiniert[Date],"&gt;="&amp;Kombiniert[[#This Row],[Von]],Kombiniert[Date],"&lt;="&amp;Kombiniert[[#This Row],[Date]])</f>
        <v>6.2777777777777766E-2</v>
      </c>
      <c r="T138" s="4">
        <f>SUMIFS(Kombiniert[Befragte],Kombiniert[Date],"&gt;="&amp;Kombiniert[[#This Row],[Von]],Kombiniert[Date],"&lt;="&amp;Kombiniert[[#This Row],[Date]])</f>
        <v>16115</v>
      </c>
      <c r="U138" s="2">
        <f>1/SUMIFS(Kombiniert[[#This Row],[CDU/CSU (14d)]:[AfD (14d)]],Kombiniert[[#This Row],[CDU/CSU (14d)]:[AfD (14d)]],"&gt;="&amp;0.05)</f>
        <v>1.0669828097213989</v>
      </c>
      <c r="V138" s="2">
        <f>1/(SUMIFS(Kombiniert[[#This Row],[CDU/CSU (14d)]:[AfD (14d)]],Kombiniert[[#This Row],[CDU/CSU (14d)]:[AfD (14d)]],"&gt;="&amp;0.05)-Kombiniert[[#This Row],[FDP (14d)]])</f>
        <v>1.161290322580645</v>
      </c>
    </row>
    <row r="139" spans="1:22" x14ac:dyDescent="0.35">
      <c r="A139" s="1">
        <v>43729</v>
      </c>
      <c r="B139" s="2">
        <v>0.28999999999999998</v>
      </c>
      <c r="C139" s="2">
        <v>0.15</v>
      </c>
      <c r="D139" s="2">
        <v>0.21</v>
      </c>
      <c r="E139" s="2">
        <v>0.08</v>
      </c>
      <c r="F139" s="2">
        <v>0.08</v>
      </c>
      <c r="G139" s="2">
        <v>0.14000000000000001</v>
      </c>
      <c r="H139" s="2">
        <v>0.05</v>
      </c>
      <c r="I139" s="2">
        <v>1639</v>
      </c>
      <c r="J139" s="2" t="s">
        <v>138</v>
      </c>
      <c r="K139" t="s">
        <v>90</v>
      </c>
      <c r="L139" s="1">
        <f>Kombiniert[[#This Row],[Date]]-13</f>
        <v>43716</v>
      </c>
      <c r="M139" s="8">
        <f>AVERAGEIFS(Kombiniert[CDU/CSU],Kombiniert[Date],"&gt;="&amp;Kombiniert[[#This Row],[Von]],Kombiniert[Date],"&lt;="&amp;Kombiniert[[#This Row],[Date]])</f>
        <v>0.27450000000000002</v>
      </c>
      <c r="N139" s="3">
        <f>AVERAGEIFS(Kombiniert[SPD],Kombiniert[Date],"&gt;="&amp;Kombiniert[[#This Row],[Von]],Kombiniert[Date],"&lt;="&amp;Kombiniert[[#This Row],[Date]])</f>
        <v>0.14799999999999999</v>
      </c>
      <c r="O139" s="8">
        <f>AVERAGEIFS(Kombiniert[GRÜNE],Kombiniert[Date],"&gt;="&amp;Kombiniert[[#This Row],[Von]],Kombiniert[Date],"&lt;="&amp;Kombiniert[[#This Row],[Date]])</f>
        <v>0.2205</v>
      </c>
      <c r="P139" s="8">
        <f>AVERAGEIFS(Kombiniert[FDP],Kombiniert[Date],"&gt;="&amp;Kombiniert[[#This Row],[Von]],Kombiniert[Date],"&lt;="&amp;Kombiniert[[#This Row],[Date]])</f>
        <v>7.5499999999999984E-2</v>
      </c>
      <c r="Q139" s="8">
        <f>AVERAGEIFS(Kombiniert[LINKE],Kombiniert[Date],"&gt;="&amp;Kombiniert[[#This Row],[Von]],Kombiniert[Date],"&lt;="&amp;Kombiniert[[#This Row],[Date]])</f>
        <v>7.5999999999999984E-2</v>
      </c>
      <c r="R139" s="8">
        <f>AVERAGEIFS(Kombiniert[AfD],Kombiniert[Date],"&gt;="&amp;Kombiniert[[#This Row],[Von]],Kombiniert[Date],"&lt;="&amp;Kombiniert[[#This Row],[Date]])</f>
        <v>0.14150000000000001</v>
      </c>
      <c r="S139" s="8">
        <f>AVERAGEIFS(Kombiniert[Sonstige],Kombiniert[Date],"&gt;="&amp;Kombiniert[[#This Row],[Von]],Kombiniert[Date],"&lt;="&amp;Kombiniert[[#This Row],[Date]])</f>
        <v>6.4000000000000001E-2</v>
      </c>
      <c r="T139" s="4">
        <f>SUMIFS(Kombiniert[Befragte],Kombiniert[Date],"&gt;="&amp;Kombiniert[[#This Row],[Von]],Kombiniert[Date],"&lt;="&amp;Kombiniert[[#This Row],[Date]])</f>
        <v>18522</v>
      </c>
      <c r="U139" s="2">
        <f>1/SUMIFS(Kombiniert[[#This Row],[CDU/CSU (14d)]:[AfD (14d)]],Kombiniert[[#This Row],[CDU/CSU (14d)]:[AfD (14d)]],"&gt;="&amp;0.05)</f>
        <v>1.0683760683760684</v>
      </c>
      <c r="V139" s="2">
        <f>1/(SUMIFS(Kombiniert[[#This Row],[CDU/CSU (14d)]:[AfD (14d)]],Kombiniert[[#This Row],[CDU/CSU (14d)]:[AfD (14d)]],"&gt;="&amp;0.05)-Kombiniert[[#This Row],[FDP (14d)]])</f>
        <v>1.1621150493898897</v>
      </c>
    </row>
    <row r="140" spans="1:22" x14ac:dyDescent="0.35">
      <c r="A140" s="1">
        <v>43722</v>
      </c>
      <c r="B140" s="2">
        <v>0.28000000000000003</v>
      </c>
      <c r="C140" s="2">
        <v>0.16</v>
      </c>
      <c r="D140" s="2">
        <v>0.21</v>
      </c>
      <c r="E140" s="2">
        <v>0.08</v>
      </c>
      <c r="F140" s="2">
        <v>7.0000000000000007E-2</v>
      </c>
      <c r="G140" s="2">
        <v>0.15</v>
      </c>
      <c r="H140" s="2">
        <v>0.05</v>
      </c>
      <c r="I140" s="2">
        <v>2835</v>
      </c>
      <c r="J140" s="2" t="s">
        <v>139</v>
      </c>
      <c r="K140" t="s">
        <v>90</v>
      </c>
      <c r="L140" s="1">
        <f>Kombiniert[[#This Row],[Date]]-13</f>
        <v>43709</v>
      </c>
      <c r="M140" s="8">
        <f>AVERAGEIFS(Kombiniert[CDU/CSU],Kombiniert[Date],"&gt;="&amp;Kombiniert[[#This Row],[Von]],Kombiniert[Date],"&lt;="&amp;Kombiniert[[#This Row],[Date]])</f>
        <v>0.27300000000000002</v>
      </c>
      <c r="N140" s="3">
        <f>AVERAGEIFS(Kombiniert[SPD],Kombiniert[Date],"&gt;="&amp;Kombiniert[[#This Row],[Von]],Kombiniert[Date],"&lt;="&amp;Kombiniert[[#This Row],[Date]])</f>
        <v>0.15</v>
      </c>
      <c r="O140" s="8">
        <f>AVERAGEIFS(Kombiniert[GRÜNE],Kombiniert[Date],"&gt;="&amp;Kombiniert[[#This Row],[Von]],Kombiniert[Date],"&lt;="&amp;Kombiniert[[#This Row],[Date]])</f>
        <v>0.22450000000000001</v>
      </c>
      <c r="P140" s="8">
        <f>AVERAGEIFS(Kombiniert[FDP],Kombiniert[Date],"&gt;="&amp;Kombiniert[[#This Row],[Von]],Kombiniert[Date],"&lt;="&amp;Kombiniert[[#This Row],[Date]])</f>
        <v>7.3499999999999982E-2</v>
      </c>
      <c r="Q140" s="8">
        <f>AVERAGEIFS(Kombiniert[LINKE],Kombiniert[Date],"&gt;="&amp;Kombiniert[[#This Row],[Von]],Kombiniert[Date],"&lt;="&amp;Kombiniert[[#This Row],[Date]])</f>
        <v>7.2499999999999995E-2</v>
      </c>
      <c r="R140" s="8">
        <f>AVERAGEIFS(Kombiniert[AfD],Kombiniert[Date],"&gt;="&amp;Kombiniert[[#This Row],[Von]],Kombiniert[Date],"&lt;="&amp;Kombiniert[[#This Row],[Date]])</f>
        <v>0.14049999999999999</v>
      </c>
      <c r="S140" s="8">
        <f>AVERAGEIFS(Kombiniert[Sonstige],Kombiniert[Date],"&gt;="&amp;Kombiniert[[#This Row],[Von]],Kombiniert[Date],"&lt;="&amp;Kombiniert[[#This Row],[Date]])</f>
        <v>6.6000000000000003E-2</v>
      </c>
      <c r="T140" s="4">
        <f>SUMIFS(Kombiniert[Befragte],Kombiniert[Date],"&gt;="&amp;Kombiniert[[#This Row],[Von]],Kombiniert[Date],"&lt;="&amp;Kombiniert[[#This Row],[Date]])</f>
        <v>19196</v>
      </c>
      <c r="U140" s="2">
        <f>1/SUMIFS(Kombiniert[[#This Row],[CDU/CSU (14d)]:[AfD (14d)]],Kombiniert[[#This Row],[CDU/CSU (14d)]:[AfD (14d)]],"&gt;="&amp;0.05)</f>
        <v>1.070663811563169</v>
      </c>
      <c r="V140" s="2">
        <f>1/(SUMIFS(Kombiniert[[#This Row],[CDU/CSU (14d)]:[AfD (14d)]],Kombiniert[[#This Row],[CDU/CSU (14d)]:[AfD (14d)]],"&gt;="&amp;0.05)-Kombiniert[[#This Row],[FDP (14d)]])</f>
        <v>1.1621150493898895</v>
      </c>
    </row>
    <row r="141" spans="1:22" x14ac:dyDescent="0.35">
      <c r="A141" s="1">
        <v>43715</v>
      </c>
      <c r="B141" s="2">
        <v>0.28999999999999998</v>
      </c>
      <c r="C141" s="2">
        <v>0.16</v>
      </c>
      <c r="D141" s="2">
        <v>0.21</v>
      </c>
      <c r="E141" s="2">
        <v>7.0000000000000007E-2</v>
      </c>
      <c r="F141" s="2">
        <v>0.08</v>
      </c>
      <c r="G141" s="2">
        <v>0.14000000000000001</v>
      </c>
      <c r="H141" s="2">
        <v>0.05</v>
      </c>
      <c r="I141" s="2">
        <v>1884</v>
      </c>
      <c r="J141" s="2" t="s">
        <v>140</v>
      </c>
      <c r="K141" t="s">
        <v>90</v>
      </c>
      <c r="L141" s="1">
        <f>Kombiniert[[#This Row],[Date]]-13</f>
        <v>43702</v>
      </c>
      <c r="M141" s="8">
        <f>AVERAGEIFS(Kombiniert[CDU/CSU],Kombiniert[Date],"&gt;="&amp;Kombiniert[[#This Row],[Von]],Kombiniert[Date],"&lt;="&amp;Kombiniert[[#This Row],[Date]])</f>
        <v>0.27375000000000005</v>
      </c>
      <c r="N141" s="3">
        <f>AVERAGEIFS(Kombiniert[SPD],Kombiniert[Date],"&gt;="&amp;Kombiniert[[#This Row],[Von]],Kombiniert[Date],"&lt;="&amp;Kombiniert[[#This Row],[Date]])</f>
        <v>0.14687499999999998</v>
      </c>
      <c r="O141" s="8">
        <f>AVERAGEIFS(Kombiniert[GRÜNE],Kombiniert[Date],"&gt;="&amp;Kombiniert[[#This Row],[Von]],Kombiniert[Date],"&lt;="&amp;Kombiniert[[#This Row],[Date]])</f>
        <v>0.22937499999999997</v>
      </c>
      <c r="P141" s="8">
        <f>AVERAGEIFS(Kombiniert[FDP],Kombiniert[Date],"&gt;="&amp;Kombiniert[[#This Row],[Von]],Kombiniert[Date],"&lt;="&amp;Kombiniert[[#This Row],[Date]])</f>
        <v>7.5624999999999998E-2</v>
      </c>
      <c r="Q141" s="8">
        <f>AVERAGEIFS(Kombiniert[LINKE],Kombiniert[Date],"&gt;="&amp;Kombiniert[[#This Row],[Von]],Kombiniert[Date],"&lt;="&amp;Kombiniert[[#This Row],[Date]])</f>
        <v>7.1250000000000008E-2</v>
      </c>
      <c r="R141" s="8">
        <f>AVERAGEIFS(Kombiniert[AfD],Kombiniert[Date],"&gt;="&amp;Kombiniert[[#This Row],[Von]],Kombiniert[Date],"&lt;="&amp;Kombiniert[[#This Row],[Date]])</f>
        <v>0.13875000000000001</v>
      </c>
      <c r="S141" s="8">
        <f>AVERAGEIFS(Kombiniert[Sonstige],Kombiniert[Date],"&gt;="&amp;Kombiniert[[#This Row],[Von]],Kombiniert[Date],"&lt;="&amp;Kombiniert[[#This Row],[Date]])</f>
        <v>6.4375000000000002E-2</v>
      </c>
      <c r="T141" s="4">
        <f>SUMIFS(Kombiniert[Befragte],Kombiniert[Date],"&gt;="&amp;Kombiniert[[#This Row],[Von]],Kombiniert[Date],"&lt;="&amp;Kombiniert[[#This Row],[Date]])</f>
        <v>15181</v>
      </c>
      <c r="U141" s="2">
        <f>1/SUMIFS(Kombiniert[[#This Row],[CDU/CSU (14d)]:[AfD (14d)]],Kombiniert[[#This Row],[CDU/CSU (14d)]:[AfD (14d)]],"&gt;="&amp;0.05)</f>
        <v>1.0688042752171008</v>
      </c>
      <c r="V141" s="2">
        <f>1/(SUMIFS(Kombiniert[[#This Row],[CDU/CSU (14d)]:[AfD (14d)]],Kombiniert[[#This Row],[CDU/CSU (14d)]:[AfD (14d)]],"&gt;="&amp;0.05)-Kombiniert[[#This Row],[FDP (14d)]])</f>
        <v>1.1627906976744184</v>
      </c>
    </row>
    <row r="142" spans="1:22" x14ac:dyDescent="0.35">
      <c r="A142" s="1">
        <v>43708</v>
      </c>
      <c r="B142" s="2">
        <v>0.28999999999999998</v>
      </c>
      <c r="C142" s="2">
        <v>0.15</v>
      </c>
      <c r="D142" s="2">
        <v>0.22</v>
      </c>
      <c r="E142" s="2">
        <v>7.0000000000000007E-2</v>
      </c>
      <c r="F142" s="2">
        <v>7.0000000000000007E-2</v>
      </c>
      <c r="G142" s="2">
        <v>0.14000000000000001</v>
      </c>
      <c r="H142" s="2">
        <v>0.06</v>
      </c>
      <c r="I142" s="2">
        <v>1434</v>
      </c>
      <c r="J142" s="2" t="s">
        <v>141</v>
      </c>
      <c r="K142" t="s">
        <v>90</v>
      </c>
      <c r="L142" s="1">
        <f>Kombiniert[[#This Row],[Date]]-13</f>
        <v>43695</v>
      </c>
      <c r="M142" s="8">
        <f>AVERAGEIFS(Kombiniert[CDU/CSU],Kombiniert[Date],"&gt;="&amp;Kombiniert[[#This Row],[Von]],Kombiniert[Date],"&lt;="&amp;Kombiniert[[#This Row],[Date]])</f>
        <v>0.27124999999999999</v>
      </c>
      <c r="N142" s="3">
        <f>AVERAGEIFS(Kombiniert[SPD],Kombiniert[Date],"&gt;="&amp;Kombiniert[[#This Row],[Von]],Kombiniert[Date],"&lt;="&amp;Kombiniert[[#This Row],[Date]])</f>
        <v>0.140625</v>
      </c>
      <c r="O142" s="8">
        <f>AVERAGEIFS(Kombiniert[GRÜNE],Kombiniert[Date],"&gt;="&amp;Kombiniert[[#This Row],[Von]],Kombiniert[Date],"&lt;="&amp;Kombiniert[[#This Row],[Date]])</f>
        <v>0.23562499999999997</v>
      </c>
      <c r="P142" s="8">
        <f>AVERAGEIFS(Kombiniert[FDP],Kombiniert[Date],"&gt;="&amp;Kombiniert[[#This Row],[Von]],Kombiniert[Date],"&lt;="&amp;Kombiniert[[#This Row],[Date]])</f>
        <v>0.08</v>
      </c>
      <c r="Q142" s="8">
        <f>AVERAGEIFS(Kombiniert[LINKE],Kombiniert[Date],"&gt;="&amp;Kombiniert[[#This Row],[Von]],Kombiniert[Date],"&lt;="&amp;Kombiniert[[#This Row],[Date]])</f>
        <v>7.6249999999999998E-2</v>
      </c>
      <c r="R142" s="8">
        <f>AVERAGEIFS(Kombiniert[AfD],Kombiniert[Date],"&gt;="&amp;Kombiniert[[#This Row],[Von]],Kombiniert[Date],"&lt;="&amp;Kombiniert[[#This Row],[Date]])</f>
        <v>0.13625000000000001</v>
      </c>
      <c r="S142" s="8">
        <f>AVERAGEIFS(Kombiniert[Sonstige],Kombiniert[Date],"&gt;="&amp;Kombiniert[[#This Row],[Von]],Kombiniert[Date],"&lt;="&amp;Kombiniert[[#This Row],[Date]])</f>
        <v>0.06</v>
      </c>
      <c r="T142" s="4">
        <f>SUMIFS(Kombiniert[Befragte],Kombiniert[Date],"&gt;="&amp;Kombiniert[[#This Row],[Von]],Kombiniert[Date],"&lt;="&amp;Kombiniert[[#This Row],[Date]])</f>
        <v>14433</v>
      </c>
      <c r="U142" s="2">
        <f>1/SUMIFS(Kombiniert[[#This Row],[CDU/CSU (14d)]:[AfD (14d)]],Kombiniert[[#This Row],[CDU/CSU (14d)]:[AfD (14d)]],"&gt;="&amp;0.05)</f>
        <v>1.0638297872340425</v>
      </c>
      <c r="V142" s="2">
        <f>1/(SUMIFS(Kombiniert[[#This Row],[CDU/CSU (14d)]:[AfD (14d)]],Kombiniert[[#This Row],[CDU/CSU (14d)]:[AfD (14d)]],"&gt;="&amp;0.05)-Kombiniert[[#This Row],[FDP (14d)]])</f>
        <v>1.1627906976744187</v>
      </c>
    </row>
    <row r="143" spans="1:22" x14ac:dyDescent="0.35">
      <c r="A143" s="1">
        <v>43701</v>
      </c>
      <c r="B143" s="2">
        <v>0.27</v>
      </c>
      <c r="C143" s="2">
        <v>0.15</v>
      </c>
      <c r="D143" s="2">
        <v>0.23</v>
      </c>
      <c r="E143" s="2">
        <v>0.08</v>
      </c>
      <c r="F143" s="2">
        <v>0.08</v>
      </c>
      <c r="G143" s="2">
        <v>0.14000000000000001</v>
      </c>
      <c r="H143" s="2">
        <v>0.05</v>
      </c>
      <c r="I143" s="2">
        <v>1555</v>
      </c>
      <c r="J143" s="2" t="s">
        <v>142</v>
      </c>
      <c r="K143" t="s">
        <v>90</v>
      </c>
      <c r="L143" s="1">
        <f>Kombiniert[[#This Row],[Date]]-13</f>
        <v>43688</v>
      </c>
      <c r="M143" s="8">
        <f>AVERAGEIFS(Kombiniert[CDU/CSU],Kombiniert[Date],"&gt;="&amp;Kombiniert[[#This Row],[Von]],Kombiniert[Date],"&lt;="&amp;Kombiniert[[#This Row],[Date]])</f>
        <v>0.268125</v>
      </c>
      <c r="N143" s="3">
        <f>AVERAGEIFS(Kombiniert[SPD],Kombiniert[Date],"&gt;="&amp;Kombiniert[[#This Row],[Von]],Kombiniert[Date],"&lt;="&amp;Kombiniert[[#This Row],[Date]])</f>
        <v>0.135625</v>
      </c>
      <c r="O143" s="8">
        <f>AVERAGEIFS(Kombiniert[GRÜNE],Kombiniert[Date],"&gt;="&amp;Kombiniert[[#This Row],[Von]],Kombiniert[Date],"&lt;="&amp;Kombiniert[[#This Row],[Date]])</f>
        <v>0.23624999999999996</v>
      </c>
      <c r="P143" s="8">
        <f>AVERAGEIFS(Kombiniert[FDP],Kombiniert[Date],"&gt;="&amp;Kombiniert[[#This Row],[Von]],Kombiniert[Date],"&lt;="&amp;Kombiniert[[#This Row],[Date]])</f>
        <v>8.2500000000000004E-2</v>
      </c>
      <c r="Q143" s="8">
        <f>AVERAGEIFS(Kombiniert[LINKE],Kombiniert[Date],"&gt;="&amp;Kombiniert[[#This Row],[Von]],Kombiniert[Date],"&lt;="&amp;Kombiniert[[#This Row],[Date]])</f>
        <v>0.08</v>
      </c>
      <c r="R143" s="8">
        <f>AVERAGEIFS(Kombiniert[AfD],Kombiniert[Date],"&gt;="&amp;Kombiniert[[#This Row],[Von]],Kombiniert[Date],"&lt;="&amp;Kombiniert[[#This Row],[Date]])</f>
        <v>0.136875</v>
      </c>
      <c r="S143" s="8">
        <f>AVERAGEIFS(Kombiniert[Sonstige],Kombiniert[Date],"&gt;="&amp;Kombiniert[[#This Row],[Von]],Kombiniert[Date],"&lt;="&amp;Kombiniert[[#This Row],[Date]])</f>
        <v>6.0624999999999998E-2</v>
      </c>
      <c r="T143" s="4">
        <f>SUMIFS(Kombiniert[Befragte],Kombiniert[Date],"&gt;="&amp;Kombiniert[[#This Row],[Von]],Kombiniert[Date],"&lt;="&amp;Kombiniert[[#This Row],[Date]])</f>
        <v>14898</v>
      </c>
      <c r="U143" s="2">
        <f>1/SUMIFS(Kombiniert[[#This Row],[CDU/CSU (14d)]:[AfD (14d)]],Kombiniert[[#This Row],[CDU/CSU (14d)]:[AfD (14d)]],"&gt;="&amp;0.05)</f>
        <v>1.0645375914836994</v>
      </c>
      <c r="V143" s="2">
        <f>1/(SUMIFS(Kombiniert[[#This Row],[CDU/CSU (14d)]:[AfD (14d)]],Kombiniert[[#This Row],[CDU/CSU (14d)]:[AfD (14d)]],"&gt;="&amp;0.05)-Kombiniert[[#This Row],[FDP (14d)]])</f>
        <v>1.1670313639679069</v>
      </c>
    </row>
    <row r="144" spans="1:22" x14ac:dyDescent="0.35">
      <c r="A144" s="1">
        <v>43694</v>
      </c>
      <c r="B144" s="2">
        <v>0.27</v>
      </c>
      <c r="C144" s="2">
        <v>0.14000000000000001</v>
      </c>
      <c r="D144" s="2">
        <v>0.22</v>
      </c>
      <c r="E144" s="2">
        <v>0.08</v>
      </c>
      <c r="F144" s="2">
        <v>0.09</v>
      </c>
      <c r="G144" s="2">
        <v>0.14000000000000001</v>
      </c>
      <c r="H144" s="2">
        <v>0.06</v>
      </c>
      <c r="I144" s="2">
        <v>1897</v>
      </c>
      <c r="J144" s="2" t="s">
        <v>143</v>
      </c>
      <c r="K144" t="s">
        <v>90</v>
      </c>
      <c r="L144" s="1">
        <f>Kombiniert[[#This Row],[Date]]-13</f>
        <v>43681</v>
      </c>
      <c r="M144" s="8">
        <f>AVERAGEIFS(Kombiniert[CDU/CSU],Kombiniert[Date],"&gt;="&amp;Kombiniert[[#This Row],[Von]],Kombiniert[Date],"&lt;="&amp;Kombiniert[[#This Row],[Date]])</f>
        <v>0.26714285714285718</v>
      </c>
      <c r="N144" s="3">
        <f>AVERAGEIFS(Kombiniert[SPD],Kombiniert[Date],"&gt;="&amp;Kombiniert[[#This Row],[Von]],Kombiniert[Date],"&lt;="&amp;Kombiniert[[#This Row],[Date]])</f>
        <v>0.12785714285714286</v>
      </c>
      <c r="O144" s="8">
        <f>AVERAGEIFS(Kombiniert[GRÜNE],Kombiniert[Date],"&gt;="&amp;Kombiniert[[#This Row],[Von]],Kombiniert[Date],"&lt;="&amp;Kombiniert[[#This Row],[Date]])</f>
        <v>0.23571428571428571</v>
      </c>
      <c r="P144" s="8">
        <f>AVERAGEIFS(Kombiniert[FDP],Kombiniert[Date],"&gt;="&amp;Kombiniert[[#This Row],[Von]],Kombiniert[Date],"&lt;="&amp;Kombiniert[[#This Row],[Date]])</f>
        <v>8.4285714285714283E-2</v>
      </c>
      <c r="Q144" s="8">
        <f>AVERAGEIFS(Kombiniert[LINKE],Kombiniert[Date],"&gt;="&amp;Kombiniert[[#This Row],[Von]],Kombiniert[Date],"&lt;="&amp;Kombiniert[[#This Row],[Date]])</f>
        <v>8.2857142857142865E-2</v>
      </c>
      <c r="R144" s="8">
        <f>AVERAGEIFS(Kombiniert[AfD],Kombiniert[Date],"&gt;="&amp;Kombiniert[[#This Row],[Von]],Kombiniert[Date],"&lt;="&amp;Kombiniert[[#This Row],[Date]])</f>
        <v>0.13785714285714287</v>
      </c>
      <c r="S144" s="8">
        <f>AVERAGEIFS(Kombiniert[Sonstige],Kombiniert[Date],"&gt;="&amp;Kombiniert[[#This Row],[Von]],Kombiniert[Date],"&lt;="&amp;Kombiniert[[#This Row],[Date]])</f>
        <v>6.4285714285714293E-2</v>
      </c>
      <c r="T144" s="4">
        <f>SUMIFS(Kombiniert[Befragte],Kombiniert[Date],"&gt;="&amp;Kombiniert[[#This Row],[Von]],Kombiniert[Date],"&lt;="&amp;Kombiniert[[#This Row],[Date]])</f>
        <v>14705</v>
      </c>
      <c r="U144" s="2">
        <f>1/SUMIFS(Kombiniert[[#This Row],[CDU/CSU (14d)]:[AfD (14d)]],Kombiniert[[#This Row],[CDU/CSU (14d)]:[AfD (14d)]],"&gt;="&amp;0.05)</f>
        <v>1.0687022900763357</v>
      </c>
      <c r="V144" s="2">
        <f>1/(SUMIFS(Kombiniert[[#This Row],[CDU/CSU (14d)]:[AfD (14d)]],Kombiniert[[#This Row],[CDU/CSU (14d)]:[AfD (14d)]],"&gt;="&amp;0.05)-Kombiniert[[#This Row],[FDP (14d)]])</f>
        <v>1.1744966442953018</v>
      </c>
    </row>
    <row r="145" spans="1:22" x14ac:dyDescent="0.35">
      <c r="A145" s="1">
        <v>43687</v>
      </c>
      <c r="B145" s="2">
        <v>0.26</v>
      </c>
      <c r="C145" s="2">
        <v>0.14000000000000001</v>
      </c>
      <c r="D145" s="2">
        <v>0.22</v>
      </c>
      <c r="E145" s="2">
        <v>0.09</v>
      </c>
      <c r="F145" s="2">
        <v>0.09</v>
      </c>
      <c r="G145" s="2">
        <v>0.14000000000000001</v>
      </c>
      <c r="H145" s="2">
        <v>0.06</v>
      </c>
      <c r="I145" s="2">
        <v>2388</v>
      </c>
      <c r="J145" s="2" t="s">
        <v>144</v>
      </c>
      <c r="K145" t="s">
        <v>90</v>
      </c>
      <c r="L145" s="1">
        <f>Kombiniert[[#This Row],[Date]]-13</f>
        <v>43674</v>
      </c>
      <c r="M145" s="8">
        <f>AVERAGEIFS(Kombiniert[CDU/CSU],Kombiniert[Date],"&gt;="&amp;Kombiniert[[#This Row],[Von]],Kombiniert[Date],"&lt;="&amp;Kombiniert[[#This Row],[Date]])</f>
        <v>0.26611111111111119</v>
      </c>
      <c r="N145" s="3">
        <f>AVERAGEIFS(Kombiniert[SPD],Kombiniert[Date],"&gt;="&amp;Kombiniert[[#This Row],[Von]],Kombiniert[Date],"&lt;="&amp;Kombiniert[[#This Row],[Date]])</f>
        <v>0.12666666666666668</v>
      </c>
      <c r="O145" s="8">
        <f>AVERAGEIFS(Kombiniert[GRÜNE],Kombiniert[Date],"&gt;="&amp;Kombiniert[[#This Row],[Von]],Kombiniert[Date],"&lt;="&amp;Kombiniert[[#This Row],[Date]])</f>
        <v>0.24000000000000002</v>
      </c>
      <c r="P145" s="8">
        <f>AVERAGEIFS(Kombiniert[FDP],Kombiniert[Date],"&gt;="&amp;Kombiniert[[#This Row],[Von]],Kombiniert[Date],"&lt;="&amp;Kombiniert[[#This Row],[Date]])</f>
        <v>8.4444444444444433E-2</v>
      </c>
      <c r="Q145" s="8">
        <f>AVERAGEIFS(Kombiniert[LINKE],Kombiniert[Date],"&gt;="&amp;Kombiniert[[#This Row],[Von]],Kombiniert[Date],"&lt;="&amp;Kombiniert[[#This Row],[Date]])</f>
        <v>0.08</v>
      </c>
      <c r="R145" s="8">
        <f>AVERAGEIFS(Kombiniert[AfD],Kombiniert[Date],"&gt;="&amp;Kombiniert[[#This Row],[Von]],Kombiniert[Date],"&lt;="&amp;Kombiniert[[#This Row],[Date]])</f>
        <v>0.13833333333333334</v>
      </c>
      <c r="S145" s="8">
        <f>AVERAGEIFS(Kombiniert[Sonstige],Kombiniert[Date],"&gt;="&amp;Kombiniert[[#This Row],[Von]],Kombiniert[Date],"&lt;="&amp;Kombiniert[[#This Row],[Date]])</f>
        <v>6.4444444444444457E-2</v>
      </c>
      <c r="T145" s="4">
        <f>SUMIFS(Kombiniert[Befragte],Kombiniert[Date],"&gt;="&amp;Kombiniert[[#This Row],[Von]],Kombiniert[Date],"&lt;="&amp;Kombiniert[[#This Row],[Date]])</f>
        <v>17300</v>
      </c>
      <c r="U145" s="2">
        <f>1/SUMIFS(Kombiniert[[#This Row],[CDU/CSU (14d)]:[AfD (14d)]],Kombiniert[[#This Row],[CDU/CSU (14d)]:[AfD (14d)]],"&gt;="&amp;0.05)</f>
        <v>1.0688836104513064</v>
      </c>
      <c r="V145" s="2">
        <f>1/(SUMIFS(Kombiniert[[#This Row],[CDU/CSU (14d)]:[AfD (14d)]],Kombiniert[[#This Row],[CDU/CSU (14d)]:[AfD (14d)]],"&gt;="&amp;0.05)-Kombiniert[[#This Row],[FDP (14d)]])</f>
        <v>1.1749347258485638</v>
      </c>
    </row>
    <row r="146" spans="1:22" x14ac:dyDescent="0.35">
      <c r="A146" s="1">
        <v>43680</v>
      </c>
      <c r="B146" s="2">
        <v>0.26</v>
      </c>
      <c r="C146" s="2">
        <v>0.13</v>
      </c>
      <c r="D146" s="2">
        <v>0.23</v>
      </c>
      <c r="E146" s="2">
        <v>0.09</v>
      </c>
      <c r="F146" s="2">
        <v>0.08</v>
      </c>
      <c r="G146" s="2">
        <v>0.14000000000000001</v>
      </c>
      <c r="H146" s="2">
        <v>7.0000000000000007E-2</v>
      </c>
      <c r="I146" s="2">
        <v>1419</v>
      </c>
      <c r="J146" s="2" t="s">
        <v>145</v>
      </c>
      <c r="K146" t="s">
        <v>90</v>
      </c>
      <c r="L146" s="1">
        <f>Kombiniert[[#This Row],[Date]]-13</f>
        <v>43667</v>
      </c>
      <c r="M146" s="8">
        <f>AVERAGEIFS(Kombiniert[CDU/CSU],Kombiniert[Date],"&gt;="&amp;Kombiniert[[#This Row],[Von]],Kombiniert[Date],"&lt;="&amp;Kombiniert[[#This Row],[Date]])</f>
        <v>0.27000000000000007</v>
      </c>
      <c r="N146" s="3">
        <f>AVERAGEIFS(Kombiniert[SPD],Kombiniert[Date],"&gt;="&amp;Kombiniert[[#This Row],[Von]],Kombiniert[Date],"&lt;="&amp;Kombiniert[[#This Row],[Date]])</f>
        <v>0.13045454545454546</v>
      </c>
      <c r="O146" s="8">
        <f>AVERAGEIFS(Kombiniert[GRÜNE],Kombiniert[Date],"&gt;="&amp;Kombiniert[[#This Row],[Von]],Kombiniert[Date],"&lt;="&amp;Kombiniert[[#This Row],[Date]])</f>
        <v>0.24000000000000005</v>
      </c>
      <c r="P146" s="8">
        <f>AVERAGEIFS(Kombiniert[FDP],Kombiniert[Date],"&gt;="&amp;Kombiniert[[#This Row],[Von]],Kombiniert[Date],"&lt;="&amp;Kombiniert[[#This Row],[Date]])</f>
        <v>8.4545454545454521E-2</v>
      </c>
      <c r="Q146" s="8">
        <f>AVERAGEIFS(Kombiniert[LINKE],Kombiniert[Date],"&gt;="&amp;Kombiniert[[#This Row],[Von]],Kombiniert[Date],"&lt;="&amp;Kombiniert[[#This Row],[Date]])</f>
        <v>7.8636363636363629E-2</v>
      </c>
      <c r="R146" s="8">
        <f>AVERAGEIFS(Kombiniert[AfD],Kombiniert[Date],"&gt;="&amp;Kombiniert[[#This Row],[Von]],Kombiniert[Date],"&lt;="&amp;Kombiniert[[#This Row],[Date]])</f>
        <v>0.13227272727272729</v>
      </c>
      <c r="S146" s="8">
        <f>AVERAGEIFS(Kombiniert[Sonstige],Kombiniert[Date],"&gt;="&amp;Kombiniert[[#This Row],[Von]],Kombiniert[Date],"&lt;="&amp;Kombiniert[[#This Row],[Date]])</f>
        <v>6.4090909090909101E-2</v>
      </c>
      <c r="T146" s="4">
        <f>SUMIFS(Kombiniert[Befragte],Kombiniert[Date],"&gt;="&amp;Kombiniert[[#This Row],[Von]],Kombiniert[Date],"&lt;="&amp;Kombiniert[[#This Row],[Date]])</f>
        <v>18432</v>
      </c>
      <c r="U146" s="2">
        <f>1/SUMIFS(Kombiniert[[#This Row],[CDU/CSU (14d)]:[AfD (14d)]],Kombiniert[[#This Row],[CDU/CSU (14d)]:[AfD (14d)]],"&gt;="&amp;0.05)</f>
        <v>1.0684798445847496</v>
      </c>
      <c r="V146" s="2">
        <f>1/(SUMIFS(Kombiniert[[#This Row],[CDU/CSU (14d)]:[AfD (14d)]],Kombiniert[[#This Row],[CDU/CSU (14d)]:[AfD (14d)]],"&gt;="&amp;0.05)-Kombiniert[[#This Row],[FDP (14d)]])</f>
        <v>1.1745862253069939</v>
      </c>
    </row>
    <row r="147" spans="1:22" x14ac:dyDescent="0.35">
      <c r="A147" s="1">
        <v>43673</v>
      </c>
      <c r="B147" s="2">
        <v>0.26</v>
      </c>
      <c r="C147" s="2">
        <v>0.14000000000000001</v>
      </c>
      <c r="D147" s="2">
        <v>0.23</v>
      </c>
      <c r="E147" s="2">
        <v>0.09</v>
      </c>
      <c r="F147" s="2">
        <v>0.08</v>
      </c>
      <c r="G147" s="2">
        <v>0.13</v>
      </c>
      <c r="H147" s="2">
        <v>7.0000000000000007E-2</v>
      </c>
      <c r="I147" s="2">
        <v>1520</v>
      </c>
      <c r="J147" s="2" t="s">
        <v>146</v>
      </c>
      <c r="K147" t="s">
        <v>90</v>
      </c>
      <c r="L147" s="1">
        <f>Kombiniert[[#This Row],[Date]]-13</f>
        <v>43660</v>
      </c>
      <c r="M147" s="8">
        <f>AVERAGEIFS(Kombiniert[CDU/CSU],Kombiniert[Date],"&gt;="&amp;Kombiniert[[#This Row],[Von]],Kombiniert[Date],"&lt;="&amp;Kombiniert[[#This Row],[Date]])</f>
        <v>0.27300000000000002</v>
      </c>
      <c r="N147" s="3">
        <f>AVERAGEIFS(Kombiniert[SPD],Kombiniert[Date],"&gt;="&amp;Kombiniert[[#This Row],[Von]],Kombiniert[Date],"&lt;="&amp;Kombiniert[[#This Row],[Date]])</f>
        <v>0.13400000000000004</v>
      </c>
      <c r="O147" s="8">
        <f>AVERAGEIFS(Kombiniert[GRÜNE],Kombiniert[Date],"&gt;="&amp;Kombiniert[[#This Row],[Von]],Kombiniert[Date],"&lt;="&amp;Kombiniert[[#This Row],[Date]])</f>
        <v>0.23749999999999999</v>
      </c>
      <c r="P147" s="8">
        <f>AVERAGEIFS(Kombiniert[FDP],Kombiniert[Date],"&gt;="&amp;Kombiniert[[#This Row],[Von]],Kombiniert[Date],"&lt;="&amp;Kombiniert[[#This Row],[Date]])</f>
        <v>8.3999999999999991E-2</v>
      </c>
      <c r="Q147" s="8">
        <f>AVERAGEIFS(Kombiniert[LINKE],Kombiniert[Date],"&gt;="&amp;Kombiniert[[#This Row],[Von]],Kombiniert[Date],"&lt;="&amp;Kombiniert[[#This Row],[Date]])</f>
        <v>8.1499999999999989E-2</v>
      </c>
      <c r="R147" s="8">
        <f>AVERAGEIFS(Kombiniert[AfD],Kombiniert[Date],"&gt;="&amp;Kombiniert[[#This Row],[Von]],Kombiniert[Date],"&lt;="&amp;Kombiniert[[#This Row],[Date]])</f>
        <v>0.127</v>
      </c>
      <c r="S147" s="8">
        <f>AVERAGEIFS(Kombiniert[Sonstige],Kombiniert[Date],"&gt;="&amp;Kombiniert[[#This Row],[Von]],Kombiniert[Date],"&lt;="&amp;Kombiniert[[#This Row],[Date]])</f>
        <v>6.3000000000000014E-2</v>
      </c>
      <c r="T147" s="4">
        <f>SUMIFS(Kombiniert[Befragte],Kombiniert[Date],"&gt;="&amp;Kombiniert[[#This Row],[Von]],Kombiniert[Date],"&lt;="&amp;Kombiniert[[#This Row],[Date]])</f>
        <v>17120</v>
      </c>
      <c r="U147" s="2">
        <f>1/SUMIFS(Kombiniert[[#This Row],[CDU/CSU (14d)]:[AfD (14d)]],Kombiniert[[#This Row],[CDU/CSU (14d)]:[AfD (14d)]],"&gt;="&amp;0.05)</f>
        <v>1.0672358591248665</v>
      </c>
      <c r="V147" s="2">
        <f>1/(SUMIFS(Kombiniert[[#This Row],[CDU/CSU (14d)]:[AfD (14d)]],Kombiniert[[#This Row],[CDU/CSU (14d)]:[AfD (14d)]],"&gt;="&amp;0.05)-Kombiniert[[#This Row],[FDP (14d)]])</f>
        <v>1.1723329425556857</v>
      </c>
    </row>
    <row r="148" spans="1:22" x14ac:dyDescent="0.35">
      <c r="A148" s="1">
        <v>43666</v>
      </c>
      <c r="B148" s="2">
        <v>0.27</v>
      </c>
      <c r="C148" s="2">
        <v>0.14000000000000001</v>
      </c>
      <c r="D148" s="2">
        <v>0.22</v>
      </c>
      <c r="E148" s="2">
        <v>0.09</v>
      </c>
      <c r="F148" s="2">
        <v>0.09</v>
      </c>
      <c r="G148" s="2">
        <v>0.13</v>
      </c>
      <c r="H148" s="2">
        <v>0.06</v>
      </c>
      <c r="I148" s="2">
        <v>1908</v>
      </c>
      <c r="J148" s="2" t="s">
        <v>147</v>
      </c>
      <c r="K148" t="s">
        <v>90</v>
      </c>
      <c r="L148" s="1">
        <f>Kombiniert[[#This Row],[Date]]-13</f>
        <v>43653</v>
      </c>
      <c r="M148" s="8">
        <f>AVERAGEIFS(Kombiniert[CDU/CSU],Kombiniert[Date],"&gt;="&amp;Kombiniert[[#This Row],[Von]],Kombiniert[Date],"&lt;="&amp;Kombiniert[[#This Row],[Date]])</f>
        <v>0.26714285714285718</v>
      </c>
      <c r="N148" s="3">
        <f>AVERAGEIFS(Kombiniert[SPD],Kombiniert[Date],"&gt;="&amp;Kombiniert[[#This Row],[Von]],Kombiniert[Date],"&lt;="&amp;Kombiniert[[#This Row],[Date]])</f>
        <v>0.13642857142857143</v>
      </c>
      <c r="O148" s="8">
        <f>AVERAGEIFS(Kombiniert[GRÜNE],Kombiniert[Date],"&gt;="&amp;Kombiniert[[#This Row],[Von]],Kombiniert[Date],"&lt;="&amp;Kombiniert[[#This Row],[Date]])</f>
        <v>0.23857142857142857</v>
      </c>
      <c r="P148" s="8">
        <f>AVERAGEIFS(Kombiniert[FDP],Kombiniert[Date],"&gt;="&amp;Kombiniert[[#This Row],[Von]],Kombiniert[Date],"&lt;="&amp;Kombiniert[[#This Row],[Date]])</f>
        <v>8.142857142857142E-2</v>
      </c>
      <c r="Q148" s="8">
        <f>AVERAGEIFS(Kombiniert[LINKE],Kombiniert[Date],"&gt;="&amp;Kombiniert[[#This Row],[Von]],Kombiniert[Date],"&lt;="&amp;Kombiniert[[#This Row],[Date]])</f>
        <v>8.4999999999999992E-2</v>
      </c>
      <c r="R148" s="8">
        <f>AVERAGEIFS(Kombiniert[AfD],Kombiniert[Date],"&gt;="&amp;Kombiniert[[#This Row],[Von]],Kombiniert[Date],"&lt;="&amp;Kombiniert[[#This Row],[Date]])</f>
        <v>0.13</v>
      </c>
      <c r="S148" s="8">
        <f>AVERAGEIFS(Kombiniert[Sonstige],Kombiniert[Date],"&gt;="&amp;Kombiniert[[#This Row],[Von]],Kombiniert[Date],"&lt;="&amp;Kombiniert[[#This Row],[Date]])</f>
        <v>6.142857142857143E-2</v>
      </c>
      <c r="T148" s="4">
        <f>SUMIFS(Kombiniert[Befragte],Kombiniert[Date],"&gt;="&amp;Kombiniert[[#This Row],[Von]],Kombiniert[Date],"&lt;="&amp;Kombiniert[[#This Row],[Date]])</f>
        <v>14687</v>
      </c>
      <c r="U148" s="2">
        <f>1/SUMIFS(Kombiniert[[#This Row],[CDU/CSU (14d)]:[AfD (14d)]],Kombiniert[[#This Row],[CDU/CSU (14d)]:[AfD (14d)]],"&gt;="&amp;0.05)</f>
        <v>1.0654490106544903</v>
      </c>
      <c r="V148" s="2">
        <f>1/(SUMIFS(Kombiniert[[#This Row],[CDU/CSU (14d)]:[AfD (14d)]],Kombiniert[[#This Row],[CDU/CSU (14d)]:[AfD (14d)]],"&gt;="&amp;0.05)-Kombiniert[[#This Row],[FDP (14d)]])</f>
        <v>1.1666666666666667</v>
      </c>
    </row>
    <row r="149" spans="1:22" x14ac:dyDescent="0.35">
      <c r="A149" s="1">
        <v>43659</v>
      </c>
      <c r="B149" s="2">
        <v>0.26</v>
      </c>
      <c r="C149" s="2">
        <v>0.15</v>
      </c>
      <c r="D149" s="2">
        <v>0.24</v>
      </c>
      <c r="E149" s="2">
        <v>0.08</v>
      </c>
      <c r="F149" s="2">
        <v>0.09</v>
      </c>
      <c r="G149" s="2">
        <v>0.13</v>
      </c>
      <c r="H149" s="2">
        <v>0.05</v>
      </c>
      <c r="I149" s="2">
        <v>2377</v>
      </c>
      <c r="J149" s="2" t="s">
        <v>148</v>
      </c>
      <c r="K149" t="s">
        <v>90</v>
      </c>
      <c r="L149" s="1">
        <f>Kombiniert[[#This Row],[Date]]-13</f>
        <v>43646</v>
      </c>
      <c r="M149" s="8">
        <f>AVERAGEIFS(Kombiniert[CDU/CSU],Kombiniert[Date],"&gt;="&amp;Kombiniert[[#This Row],[Von]],Kombiniert[Date],"&lt;="&amp;Kombiniert[[#This Row],[Date]])</f>
        <v>0.26124999999999998</v>
      </c>
      <c r="N149" s="3">
        <f>AVERAGEIFS(Kombiniert[SPD],Kombiniert[Date],"&gt;="&amp;Kombiniert[[#This Row],[Von]],Kombiniert[Date],"&lt;="&amp;Kombiniert[[#This Row],[Date]])</f>
        <v>0.13187500000000002</v>
      </c>
      <c r="O149" s="8">
        <f>AVERAGEIFS(Kombiniert[GRÜNE],Kombiniert[Date],"&gt;="&amp;Kombiniert[[#This Row],[Von]],Kombiniert[Date],"&lt;="&amp;Kombiniert[[#This Row],[Date]])</f>
        <v>0.2475</v>
      </c>
      <c r="P149" s="8">
        <f>AVERAGEIFS(Kombiniert[FDP],Kombiniert[Date],"&gt;="&amp;Kombiniert[[#This Row],[Von]],Kombiniert[Date],"&lt;="&amp;Kombiniert[[#This Row],[Date]])</f>
        <v>7.6250000000000012E-2</v>
      </c>
      <c r="Q149" s="8">
        <f>AVERAGEIFS(Kombiniert[LINKE],Kombiniert[Date],"&gt;="&amp;Kombiniert[[#This Row],[Von]],Kombiniert[Date],"&lt;="&amp;Kombiniert[[#This Row],[Date]])</f>
        <v>8.3124999999999991E-2</v>
      </c>
      <c r="R149" s="8">
        <f>AVERAGEIFS(Kombiniert[AfD],Kombiniert[Date],"&gt;="&amp;Kombiniert[[#This Row],[Von]],Kombiniert[Date],"&lt;="&amp;Kombiniert[[#This Row],[Date]])</f>
        <v>0.13250000000000001</v>
      </c>
      <c r="S149" s="8">
        <f>AVERAGEIFS(Kombiniert[Sonstige],Kombiniert[Date],"&gt;="&amp;Kombiniert[[#This Row],[Von]],Kombiniert[Date],"&lt;="&amp;Kombiniert[[#This Row],[Date]])</f>
        <v>6.7500000000000004E-2</v>
      </c>
      <c r="T149" s="4">
        <f>SUMIFS(Kombiniert[Befragte],Kombiniert[Date],"&gt;="&amp;Kombiniert[[#This Row],[Von]],Kombiniert[Date],"&lt;="&amp;Kombiniert[[#This Row],[Date]])</f>
        <v>17039</v>
      </c>
      <c r="U149" s="2">
        <f>1/SUMIFS(Kombiniert[[#This Row],[CDU/CSU (14d)]:[AfD (14d)]],Kombiniert[[#This Row],[CDU/CSU (14d)]:[AfD (14d)]],"&gt;="&amp;0.05)</f>
        <v>1.0723860589812331</v>
      </c>
      <c r="V149" s="2">
        <f>1/(SUMIFS(Kombiniert[[#This Row],[CDU/CSU (14d)]:[AfD (14d)]],Kombiniert[[#This Row],[CDU/CSU (14d)]:[AfD (14d)]],"&gt;="&amp;0.05)-Kombiniert[[#This Row],[FDP (14d)]])</f>
        <v>1.167883211678832</v>
      </c>
    </row>
    <row r="150" spans="1:22" x14ac:dyDescent="0.35">
      <c r="A150" s="1">
        <v>43652</v>
      </c>
      <c r="B150" s="2">
        <v>0.26</v>
      </c>
      <c r="C150" s="2">
        <v>0.13</v>
      </c>
      <c r="D150" s="2">
        <v>0.24</v>
      </c>
      <c r="E150" s="2">
        <v>7.0000000000000007E-2</v>
      </c>
      <c r="F150" s="2">
        <v>0.09</v>
      </c>
      <c r="G150" s="2">
        <v>0.14000000000000001</v>
      </c>
      <c r="H150" s="2">
        <v>7.0000000000000007E-2</v>
      </c>
      <c r="I150" s="2">
        <v>2389</v>
      </c>
      <c r="J150" s="2" t="s">
        <v>149</v>
      </c>
      <c r="K150" t="s">
        <v>90</v>
      </c>
      <c r="L150" s="1">
        <f>Kombiniert[[#This Row],[Date]]-13</f>
        <v>43639</v>
      </c>
      <c r="M150" s="8">
        <f>AVERAGEIFS(Kombiniert[CDU/CSU],Kombiniert[Date],"&gt;="&amp;Kombiniert[[#This Row],[Von]],Kombiniert[Date],"&lt;="&amp;Kombiniert[[#This Row],[Date]])</f>
        <v>0.25949999999999995</v>
      </c>
      <c r="N150" s="3">
        <f>AVERAGEIFS(Kombiniert[SPD],Kombiniert[Date],"&gt;="&amp;Kombiniert[[#This Row],[Von]],Kombiniert[Date],"&lt;="&amp;Kombiniert[[#This Row],[Date]])</f>
        <v>0.1275</v>
      </c>
      <c r="O150" s="8">
        <f>AVERAGEIFS(Kombiniert[GRÜNE],Kombiniert[Date],"&gt;="&amp;Kombiniert[[#This Row],[Von]],Kombiniert[Date],"&lt;="&amp;Kombiniert[[#This Row],[Date]])</f>
        <v>0.2525</v>
      </c>
      <c r="P150" s="8">
        <f>AVERAGEIFS(Kombiniert[FDP],Kombiniert[Date],"&gt;="&amp;Kombiniert[[#This Row],[Von]],Kombiniert[Date],"&lt;="&amp;Kombiniert[[#This Row],[Date]])</f>
        <v>7.9499999999999987E-2</v>
      </c>
      <c r="Q150" s="8">
        <f>AVERAGEIFS(Kombiniert[LINKE],Kombiniert[Date],"&gt;="&amp;Kombiniert[[#This Row],[Von]],Kombiniert[Date],"&lt;="&amp;Kombiniert[[#This Row],[Date]])</f>
        <v>8.0999999999999989E-2</v>
      </c>
      <c r="R150" s="8">
        <f>AVERAGEIFS(Kombiniert[AfD],Kombiniert[Date],"&gt;="&amp;Kombiniert[[#This Row],[Von]],Kombiniert[Date],"&lt;="&amp;Kombiniert[[#This Row],[Date]])</f>
        <v>0.1305</v>
      </c>
      <c r="S150" s="8">
        <f>AVERAGEIFS(Kombiniert[Sonstige],Kombiniert[Date],"&gt;="&amp;Kombiniert[[#This Row],[Von]],Kombiniert[Date],"&lt;="&amp;Kombiniert[[#This Row],[Date]])</f>
        <v>6.9500000000000006E-2</v>
      </c>
      <c r="T150" s="4">
        <f>SUMIFS(Kombiniert[Befragte],Kombiniert[Date],"&gt;="&amp;Kombiniert[[#This Row],[Von]],Kombiniert[Date],"&lt;="&amp;Kombiniert[[#This Row],[Date]])</f>
        <v>18633</v>
      </c>
      <c r="U150" s="2">
        <f>1/SUMIFS(Kombiniert[[#This Row],[CDU/CSU (14d)]:[AfD (14d)]],Kombiniert[[#This Row],[CDU/CSU (14d)]:[AfD (14d)]],"&gt;="&amp;0.05)</f>
        <v>1.0746910263299303</v>
      </c>
      <c r="V150" s="2">
        <f>1/(SUMIFS(Kombiniert[[#This Row],[CDU/CSU (14d)]:[AfD (14d)]],Kombiniert[[#This Row],[CDU/CSU (14d)]:[AfD (14d)]],"&gt;="&amp;0.05)-Kombiniert[[#This Row],[FDP (14d)]])</f>
        <v>1.1750881316098709</v>
      </c>
    </row>
    <row r="151" spans="1:22" x14ac:dyDescent="0.35">
      <c r="A151" s="1">
        <v>43645</v>
      </c>
      <c r="B151" s="2">
        <v>0.26</v>
      </c>
      <c r="C151" s="2">
        <v>0.13</v>
      </c>
      <c r="D151" s="2">
        <v>0.25</v>
      </c>
      <c r="E151" s="2">
        <v>0.08</v>
      </c>
      <c r="F151" s="2">
        <v>0.08</v>
      </c>
      <c r="G151" s="2">
        <v>0.14000000000000001</v>
      </c>
      <c r="H151" s="2">
        <v>0.06</v>
      </c>
      <c r="I151" s="2">
        <v>1906</v>
      </c>
      <c r="J151" s="2" t="s">
        <v>150</v>
      </c>
      <c r="K151" t="s">
        <v>90</v>
      </c>
      <c r="L151" s="1">
        <f>Kombiniert[[#This Row],[Date]]-13</f>
        <v>43632</v>
      </c>
      <c r="M151" s="8">
        <f>AVERAGEIFS(Kombiniert[CDU/CSU],Kombiniert[Date],"&gt;="&amp;Kombiniert[[#This Row],[Von]],Kombiniert[Date],"&lt;="&amp;Kombiniert[[#This Row],[Date]])</f>
        <v>0.26150000000000001</v>
      </c>
      <c r="N151" s="3">
        <f>AVERAGEIFS(Kombiniert[SPD],Kombiniert[Date],"&gt;="&amp;Kombiniert[[#This Row],[Von]],Kombiniert[Date],"&lt;="&amp;Kombiniert[[#This Row],[Date]])</f>
        <v>0.1265</v>
      </c>
      <c r="O151" s="8">
        <f>AVERAGEIFS(Kombiniert[GRÜNE],Kombiniert[Date],"&gt;="&amp;Kombiniert[[#This Row],[Von]],Kombiniert[Date],"&lt;="&amp;Kombiniert[[#This Row],[Date]])</f>
        <v>0.25549999999999995</v>
      </c>
      <c r="P151" s="8">
        <f>AVERAGEIFS(Kombiniert[FDP],Kombiniert[Date],"&gt;="&amp;Kombiniert[[#This Row],[Von]],Kombiniert[Date],"&lt;="&amp;Kombiniert[[#This Row],[Date]])</f>
        <v>8.0499999999999988E-2</v>
      </c>
      <c r="Q151" s="8">
        <f>AVERAGEIFS(Kombiniert[LINKE],Kombiniert[Date],"&gt;="&amp;Kombiniert[[#This Row],[Von]],Kombiniert[Date],"&lt;="&amp;Kombiniert[[#This Row],[Date]])</f>
        <v>0.08</v>
      </c>
      <c r="R151" s="8">
        <f>AVERAGEIFS(Kombiniert[AfD],Kombiniert[Date],"&gt;="&amp;Kombiniert[[#This Row],[Von]],Kombiniert[Date],"&lt;="&amp;Kombiniert[[#This Row],[Date]])</f>
        <v>0.13</v>
      </c>
      <c r="S151" s="8">
        <f>AVERAGEIFS(Kombiniert[Sonstige],Kombiniert[Date],"&gt;="&amp;Kombiniert[[#This Row],[Von]],Kombiniert[Date],"&lt;="&amp;Kombiniert[[#This Row],[Date]])</f>
        <v>6.6000000000000017E-2</v>
      </c>
      <c r="T151" s="4">
        <f>SUMIFS(Kombiniert[Befragte],Kombiniert[Date],"&gt;="&amp;Kombiniert[[#This Row],[Von]],Kombiniert[Date],"&lt;="&amp;Kombiniert[[#This Row],[Date]])</f>
        <v>17574</v>
      </c>
      <c r="U151" s="2">
        <f>1/SUMIFS(Kombiniert[[#This Row],[CDU/CSU (14d)]:[AfD (14d)]],Kombiniert[[#This Row],[CDU/CSU (14d)]:[AfD (14d)]],"&gt;="&amp;0.05)</f>
        <v>1.0706638115631693</v>
      </c>
      <c r="V151" s="2">
        <f>1/(SUMIFS(Kombiniert[[#This Row],[CDU/CSU (14d)]:[AfD (14d)]],Kombiniert[[#This Row],[CDU/CSU (14d)]:[AfD (14d)]],"&gt;="&amp;0.05)-Kombiniert[[#This Row],[FDP (14d)]])</f>
        <v>1.1716461628588168</v>
      </c>
    </row>
    <row r="152" spans="1:22" x14ac:dyDescent="0.35">
      <c r="A152" s="1">
        <v>43638</v>
      </c>
      <c r="B152" s="2">
        <v>0.27</v>
      </c>
      <c r="C152" s="2">
        <v>0.12</v>
      </c>
      <c r="D152" s="2">
        <v>0.25</v>
      </c>
      <c r="E152" s="2">
        <v>7.0000000000000007E-2</v>
      </c>
      <c r="F152" s="2">
        <v>0.08</v>
      </c>
      <c r="G152" s="2">
        <v>0.14000000000000001</v>
      </c>
      <c r="H152" s="2">
        <v>7.0000000000000007E-2</v>
      </c>
      <c r="I152" s="2">
        <v>1910</v>
      </c>
      <c r="J152" s="2" t="s">
        <v>151</v>
      </c>
      <c r="K152" t="s">
        <v>90</v>
      </c>
      <c r="L152" s="1">
        <f>Kombiniert[[#This Row],[Date]]-13</f>
        <v>43625</v>
      </c>
      <c r="M152" s="8">
        <f>AVERAGEIFS(Kombiniert[CDU/CSU],Kombiniert[Date],"&gt;="&amp;Kombiniert[[#This Row],[Von]],Kombiniert[Date],"&lt;="&amp;Kombiniert[[#This Row],[Date]])</f>
        <v>0.25624999999999998</v>
      </c>
      <c r="N152" s="3">
        <f>AVERAGEIFS(Kombiniert[SPD],Kombiniert[Date],"&gt;="&amp;Kombiniert[[#This Row],[Von]],Kombiniert[Date],"&lt;="&amp;Kombiniert[[#This Row],[Date]])</f>
        <v>0.12375</v>
      </c>
      <c r="O152" s="8">
        <f>AVERAGEIFS(Kombiniert[GRÜNE],Kombiniert[Date],"&gt;="&amp;Kombiniert[[#This Row],[Von]],Kombiniert[Date],"&lt;="&amp;Kombiniert[[#This Row],[Date]])</f>
        <v>0.260625</v>
      </c>
      <c r="P152" s="8">
        <f>AVERAGEIFS(Kombiniert[FDP],Kombiniert[Date],"&gt;="&amp;Kombiniert[[#This Row],[Von]],Kombiniert[Date],"&lt;="&amp;Kombiniert[[#This Row],[Date]])</f>
        <v>8.1250000000000003E-2</v>
      </c>
      <c r="Q152" s="8">
        <f>AVERAGEIFS(Kombiniert[LINKE],Kombiniert[Date],"&gt;="&amp;Kombiniert[[#This Row],[Von]],Kombiniert[Date],"&lt;="&amp;Kombiniert[[#This Row],[Date]])</f>
        <v>7.9375000000000001E-2</v>
      </c>
      <c r="R152" s="8">
        <f>AVERAGEIFS(Kombiniert[AfD],Kombiniert[Date],"&gt;="&amp;Kombiniert[[#This Row],[Von]],Kombiniert[Date],"&lt;="&amp;Kombiniert[[#This Row],[Date]])</f>
        <v>0.13125000000000001</v>
      </c>
      <c r="S152" s="8">
        <f>AVERAGEIFS(Kombiniert[Sonstige],Kombiniert[Date],"&gt;="&amp;Kombiniert[[#This Row],[Von]],Kombiniert[Date],"&lt;="&amp;Kombiniert[[#This Row],[Date]])</f>
        <v>6.7500000000000004E-2</v>
      </c>
      <c r="T152" s="4">
        <f>SUMIFS(Kombiniert[Befragte],Kombiniert[Date],"&gt;="&amp;Kombiniert[[#This Row],[Von]],Kombiniert[Date],"&lt;="&amp;Kombiniert[[#This Row],[Date]])</f>
        <v>15486</v>
      </c>
      <c r="U152" s="2">
        <f>1/SUMIFS(Kombiniert[[#This Row],[CDU/CSU (14d)]:[AfD (14d)]],Kombiniert[[#This Row],[CDU/CSU (14d)]:[AfD (14d)]],"&gt;="&amp;0.05)</f>
        <v>1.0723860589812333</v>
      </c>
      <c r="V152" s="2">
        <f>1/(SUMIFS(Kombiniert[[#This Row],[CDU/CSU (14d)]:[AfD (14d)]],Kombiniert[[#This Row],[CDU/CSU (14d)]:[AfD (14d)]],"&gt;="&amp;0.05)-Kombiniert[[#This Row],[FDP (14d)]])</f>
        <v>1.1747430249632893</v>
      </c>
    </row>
    <row r="153" spans="1:22" x14ac:dyDescent="0.35">
      <c r="A153" s="1">
        <v>43631</v>
      </c>
      <c r="B153" s="2">
        <v>0.25</v>
      </c>
      <c r="C153" s="2">
        <v>0.12</v>
      </c>
      <c r="D153" s="2">
        <v>0.27</v>
      </c>
      <c r="E153" s="2">
        <v>0.08</v>
      </c>
      <c r="F153" s="2">
        <v>0.08</v>
      </c>
      <c r="G153" s="2">
        <v>0.13</v>
      </c>
      <c r="H153" s="2">
        <v>7.0000000000000007E-2</v>
      </c>
      <c r="I153" s="2">
        <v>2377</v>
      </c>
      <c r="J153" s="2" t="s">
        <v>152</v>
      </c>
      <c r="K153" t="s">
        <v>90</v>
      </c>
      <c r="L153" s="1">
        <f>Kombiniert[[#This Row],[Date]]-13</f>
        <v>43618</v>
      </c>
      <c r="M153" s="8">
        <f>AVERAGEIFS(Kombiniert[CDU/CSU],Kombiniert[Date],"&gt;="&amp;Kombiniert[[#This Row],[Von]],Kombiniert[Date],"&lt;="&amp;Kombiniert[[#This Row],[Date]])</f>
        <v>0.2525</v>
      </c>
      <c r="N153" s="3">
        <f>AVERAGEIFS(Kombiniert[SPD],Kombiniert[Date],"&gt;="&amp;Kombiniert[[#This Row],[Von]],Kombiniert[Date],"&lt;="&amp;Kombiniert[[#This Row],[Date]])</f>
        <v>0.12375</v>
      </c>
      <c r="O153" s="8">
        <f>AVERAGEIFS(Kombiniert[GRÜNE],Kombiniert[Date],"&gt;="&amp;Kombiniert[[#This Row],[Von]],Kombiniert[Date],"&lt;="&amp;Kombiniert[[#This Row],[Date]])</f>
        <v>0.26437500000000003</v>
      </c>
      <c r="P153" s="8">
        <f>AVERAGEIFS(Kombiniert[FDP],Kombiniert[Date],"&gt;="&amp;Kombiniert[[#This Row],[Von]],Kombiniert[Date],"&lt;="&amp;Kombiniert[[#This Row],[Date]])</f>
        <v>8.1250000000000003E-2</v>
      </c>
      <c r="Q153" s="8">
        <f>AVERAGEIFS(Kombiniert[LINKE],Kombiniert[Date],"&gt;="&amp;Kombiniert[[#This Row],[Von]],Kombiniert[Date],"&lt;="&amp;Kombiniert[[#This Row],[Date]])</f>
        <v>7.5624999999999998E-2</v>
      </c>
      <c r="R153" s="8">
        <f>AVERAGEIFS(Kombiniert[AfD],Kombiniert[Date],"&gt;="&amp;Kombiniert[[#This Row],[Von]],Kombiniert[Date],"&lt;="&amp;Kombiniert[[#This Row],[Date]])</f>
        <v>0.12812499999999999</v>
      </c>
      <c r="S153" s="8">
        <f>AVERAGEIFS(Kombiniert[Sonstige],Kombiniert[Date],"&gt;="&amp;Kombiniert[[#This Row],[Von]],Kombiniert[Date],"&lt;="&amp;Kombiniert[[#This Row],[Date]])</f>
        <v>7.4375000000000024E-2</v>
      </c>
      <c r="T153" s="4">
        <f>SUMIFS(Kombiniert[Befragte],Kombiniert[Date],"&gt;="&amp;Kombiniert[[#This Row],[Von]],Kombiniert[Date],"&lt;="&amp;Kombiniert[[#This Row],[Date]])</f>
        <v>14653</v>
      </c>
      <c r="U153" s="2">
        <f>1/SUMIFS(Kombiniert[[#This Row],[CDU/CSU (14d)]:[AfD (14d)]],Kombiniert[[#This Row],[CDU/CSU (14d)]:[AfD (14d)]],"&gt;="&amp;0.05)</f>
        <v>1.0803511141120863</v>
      </c>
      <c r="V153" s="2">
        <f>1/(SUMIFS(Kombiniert[[#This Row],[CDU/CSU (14d)]:[AfD (14d)]],Kombiniert[[#This Row],[CDU/CSU (14d)]:[AfD (14d)]],"&gt;="&amp;0.05)-Kombiniert[[#This Row],[FDP (14d)]])</f>
        <v>1.1843079200592153</v>
      </c>
    </row>
    <row r="154" spans="1:22" x14ac:dyDescent="0.35">
      <c r="A154" s="1">
        <v>43624</v>
      </c>
      <c r="B154" s="2">
        <v>0.27</v>
      </c>
      <c r="C154" s="2">
        <v>0.12</v>
      </c>
      <c r="D154" s="2">
        <v>0.27</v>
      </c>
      <c r="E154" s="2">
        <v>0.08</v>
      </c>
      <c r="F154" s="2">
        <v>7.0000000000000007E-2</v>
      </c>
      <c r="G154" s="2">
        <v>0.12</v>
      </c>
      <c r="H154" s="2">
        <v>7.0000000000000007E-2</v>
      </c>
      <c r="I154" s="2">
        <v>1903</v>
      </c>
      <c r="J154" s="2" t="s">
        <v>153</v>
      </c>
      <c r="K154" t="s">
        <v>90</v>
      </c>
      <c r="L154" s="1">
        <f>Kombiniert[[#This Row],[Date]]-13</f>
        <v>43611</v>
      </c>
      <c r="M154" s="8">
        <f>AVERAGEIFS(Kombiniert[CDU/CSU],Kombiniert[Date],"&gt;="&amp;Kombiniert[[#This Row],[Von]],Kombiniert[Date],"&lt;="&amp;Kombiniert[[#This Row],[Date]])</f>
        <v>0.26500000000000001</v>
      </c>
      <c r="N154" s="3">
        <f>AVERAGEIFS(Kombiniert[SPD],Kombiniert[Date],"&gt;="&amp;Kombiniert[[#This Row],[Von]],Kombiniert[Date],"&lt;="&amp;Kombiniert[[#This Row],[Date]])</f>
        <v>0.13722222222222225</v>
      </c>
      <c r="O154" s="8">
        <f>AVERAGEIFS(Kombiniert[GRÜNE],Kombiniert[Date],"&gt;="&amp;Kombiniert[[#This Row],[Von]],Kombiniert[Date],"&lt;="&amp;Kombiniert[[#This Row],[Date]])</f>
        <v>0.23888888888888887</v>
      </c>
      <c r="P154" s="8">
        <f>AVERAGEIFS(Kombiniert[FDP],Kombiniert[Date],"&gt;="&amp;Kombiniert[[#This Row],[Von]],Kombiniert[Date],"&lt;="&amp;Kombiniert[[#This Row],[Date]])</f>
        <v>8.0555555555555547E-2</v>
      </c>
      <c r="Q154" s="8">
        <f>AVERAGEIFS(Kombiniert[LINKE],Kombiniert[Date],"&gt;="&amp;Kombiniert[[#This Row],[Von]],Kombiniert[Date],"&lt;="&amp;Kombiniert[[#This Row],[Date]])</f>
        <v>7.6666666666666661E-2</v>
      </c>
      <c r="R154" s="8">
        <f>AVERAGEIFS(Kombiniert[AfD],Kombiniert[Date],"&gt;="&amp;Kombiniert[[#This Row],[Von]],Kombiniert[Date],"&lt;="&amp;Kombiniert[[#This Row],[Date]])</f>
        <v>0.12611111111111112</v>
      </c>
      <c r="S154" s="8">
        <f>AVERAGEIFS(Kombiniert[Sonstige],Kombiniert[Date],"&gt;="&amp;Kombiniert[[#This Row],[Von]],Kombiniert[Date],"&lt;="&amp;Kombiniert[[#This Row],[Date]])</f>
        <v>7.555555555555557E-2</v>
      </c>
      <c r="T154" s="4">
        <f>SUMIFS(Kombiniert[Befragte],Kombiniert[Date],"&gt;="&amp;Kombiniert[[#This Row],[Von]],Kombiniert[Date],"&lt;="&amp;Kombiniert[[#This Row],[Date]])</f>
        <v>16154</v>
      </c>
      <c r="U154" s="2">
        <f>1/SUMIFS(Kombiniert[[#This Row],[CDU/CSU (14d)]:[AfD (14d)]],Kombiniert[[#This Row],[CDU/CSU (14d)]:[AfD (14d)]],"&gt;="&amp;0.05)</f>
        <v>1.0817307692307694</v>
      </c>
      <c r="V154" s="2">
        <f>1/(SUMIFS(Kombiniert[[#This Row],[CDU/CSU (14d)]:[AfD (14d)]],Kombiniert[[#This Row],[CDU/CSU (14d)]:[AfD (14d)]],"&gt;="&amp;0.05)-Kombiniert[[#This Row],[FDP (14d)]])</f>
        <v>1.184990125082291</v>
      </c>
    </row>
    <row r="155" spans="1:22" x14ac:dyDescent="0.35">
      <c r="A155" s="1">
        <v>43617</v>
      </c>
      <c r="B155" s="2">
        <v>0.28000000000000003</v>
      </c>
      <c r="C155" s="2">
        <v>0.16</v>
      </c>
      <c r="D155" s="2">
        <v>0.2</v>
      </c>
      <c r="E155" s="2">
        <v>0.08</v>
      </c>
      <c r="F155" s="2">
        <v>0.08</v>
      </c>
      <c r="G155" s="2">
        <v>0.13</v>
      </c>
      <c r="H155" s="2">
        <v>7.0000000000000007E-2</v>
      </c>
      <c r="I155" s="2">
        <v>1413</v>
      </c>
      <c r="J155" s="2" t="s">
        <v>154</v>
      </c>
      <c r="K155" t="s">
        <v>90</v>
      </c>
      <c r="L155" s="1">
        <f>Kombiniert[[#This Row],[Date]]-13</f>
        <v>43604</v>
      </c>
      <c r="M155" s="8">
        <f>AVERAGEIFS(Kombiniert[CDU/CSU],Kombiniert[Date],"&gt;="&amp;Kombiniert[[#This Row],[Von]],Kombiniert[Date],"&lt;="&amp;Kombiniert[[#This Row],[Date]])</f>
        <v>0.28277777777777779</v>
      </c>
      <c r="N155" s="3">
        <f>AVERAGEIFS(Kombiniert[SPD],Kombiniert[Date],"&gt;="&amp;Kombiniert[[#This Row],[Von]],Kombiniert[Date],"&lt;="&amp;Kombiniert[[#This Row],[Date]])</f>
        <v>0.16055555555555556</v>
      </c>
      <c r="O155" s="8">
        <f>AVERAGEIFS(Kombiniert[GRÜNE],Kombiniert[Date],"&gt;="&amp;Kombiniert[[#This Row],[Von]],Kombiniert[Date],"&lt;="&amp;Kombiniert[[#This Row],[Date]])</f>
        <v>0.19277777777777777</v>
      </c>
      <c r="P155" s="8">
        <f>AVERAGEIFS(Kombiniert[FDP],Kombiniert[Date],"&gt;="&amp;Kombiniert[[#This Row],[Von]],Kombiniert[Date],"&lt;="&amp;Kombiniert[[#This Row],[Date]])</f>
        <v>8.6111111111111097E-2</v>
      </c>
      <c r="Q155" s="8">
        <f>AVERAGEIFS(Kombiniert[LINKE],Kombiniert[Date],"&gt;="&amp;Kombiniert[[#This Row],[Von]],Kombiniert[Date],"&lt;="&amp;Kombiniert[[#This Row],[Date]])</f>
        <v>8.4999999999999992E-2</v>
      </c>
      <c r="R155" s="8">
        <f>AVERAGEIFS(Kombiniert[AfD],Kombiniert[Date],"&gt;="&amp;Kombiniert[[#This Row],[Von]],Kombiniert[Date],"&lt;="&amp;Kombiniert[[#This Row],[Date]])</f>
        <v>0.12833333333333335</v>
      </c>
      <c r="S155" s="8">
        <f>AVERAGEIFS(Kombiniert[Sonstige],Kombiniert[Date],"&gt;="&amp;Kombiniert[[#This Row],[Von]],Kombiniert[Date],"&lt;="&amp;Kombiniert[[#This Row],[Date]])</f>
        <v>6.4444444444444457E-2</v>
      </c>
      <c r="T155" s="4">
        <f>SUMIFS(Kombiniert[Befragte],Kombiniert[Date],"&gt;="&amp;Kombiniert[[#This Row],[Von]],Kombiniert[Date],"&lt;="&amp;Kombiniert[[#This Row],[Date]])</f>
        <v>17317</v>
      </c>
      <c r="U155" s="2">
        <f>1/SUMIFS(Kombiniert[[#This Row],[CDU/CSU (14d)]:[AfD (14d)]],Kombiniert[[#This Row],[CDU/CSU (14d)]:[AfD (14d)]],"&gt;="&amp;0.05)</f>
        <v>1.0688836104513064</v>
      </c>
      <c r="V155" s="2">
        <f>1/(SUMIFS(Kombiniert[[#This Row],[CDU/CSU (14d)]:[AfD (14d)]],Kombiniert[[#This Row],[CDU/CSU (14d)]:[AfD (14d)]],"&gt;="&amp;0.05)-Kombiniert[[#This Row],[FDP (14d)]])</f>
        <v>1.1772400261608895</v>
      </c>
    </row>
    <row r="156" spans="1:22" x14ac:dyDescent="0.35">
      <c r="A156" s="1">
        <v>43610</v>
      </c>
      <c r="B156" s="2">
        <v>0.28999999999999998</v>
      </c>
      <c r="C156" s="2">
        <v>0.17</v>
      </c>
      <c r="D156" s="2">
        <v>0.17</v>
      </c>
      <c r="E156" s="2">
        <v>0.09</v>
      </c>
      <c r="F156" s="2">
        <v>0.09</v>
      </c>
      <c r="G156" s="2">
        <v>0.13</v>
      </c>
      <c r="H156" s="2">
        <v>0.06</v>
      </c>
      <c r="I156" s="2">
        <v>1895</v>
      </c>
      <c r="J156" s="2" t="s">
        <v>155</v>
      </c>
      <c r="K156" t="s">
        <v>90</v>
      </c>
      <c r="L156" s="1">
        <f>Kombiniert[[#This Row],[Date]]-13</f>
        <v>43597</v>
      </c>
      <c r="M156" s="8">
        <f>AVERAGEIFS(Kombiniert[CDU/CSU],Kombiniert[Date],"&gt;="&amp;Kombiniert[[#This Row],[Von]],Kombiniert[Date],"&lt;="&amp;Kombiniert[[#This Row],[Date]])</f>
        <v>0.29062500000000002</v>
      </c>
      <c r="N156" s="3">
        <f>AVERAGEIFS(Kombiniert[SPD],Kombiniert[Date],"&gt;="&amp;Kombiniert[[#This Row],[Von]],Kombiniert[Date],"&lt;="&amp;Kombiniert[[#This Row],[Date]])</f>
        <v>0.16375000000000001</v>
      </c>
      <c r="O156" s="8">
        <f>AVERAGEIFS(Kombiniert[GRÜNE],Kombiniert[Date],"&gt;="&amp;Kombiniert[[#This Row],[Von]],Kombiniert[Date],"&lt;="&amp;Kombiniert[[#This Row],[Date]])</f>
        <v>0.18312499999999998</v>
      </c>
      <c r="P156" s="8">
        <f>AVERAGEIFS(Kombiniert[FDP],Kombiniert[Date],"&gt;="&amp;Kombiniert[[#This Row],[Von]],Kombiniert[Date],"&lt;="&amp;Kombiniert[[#This Row],[Date]])</f>
        <v>8.8124999999999995E-2</v>
      </c>
      <c r="Q156" s="8">
        <f>AVERAGEIFS(Kombiniert[LINKE],Kombiniert[Date],"&gt;="&amp;Kombiniert[[#This Row],[Von]],Kombiniert[Date],"&lt;="&amp;Kombiniert[[#This Row],[Date]])</f>
        <v>8.8124999999999995E-2</v>
      </c>
      <c r="R156" s="8">
        <f>AVERAGEIFS(Kombiniert[AfD],Kombiniert[Date],"&gt;="&amp;Kombiniert[[#This Row],[Von]],Kombiniert[Date],"&lt;="&amp;Kombiniert[[#This Row],[Date]])</f>
        <v>0.13125000000000001</v>
      </c>
      <c r="S156" s="8">
        <f>AVERAGEIFS(Kombiniert[Sonstige],Kombiniert[Date],"&gt;="&amp;Kombiniert[[#This Row],[Von]],Kombiniert[Date],"&lt;="&amp;Kombiniert[[#This Row],[Date]])</f>
        <v>5.4999999999999993E-2</v>
      </c>
      <c r="T156" s="4">
        <f>SUMIFS(Kombiniert[Befragte],Kombiniert[Date],"&gt;="&amp;Kombiniert[[#This Row],[Von]],Kombiniert[Date],"&lt;="&amp;Kombiniert[[#This Row],[Date]])</f>
        <v>15885</v>
      </c>
      <c r="U156" s="2">
        <f>1/SUMIFS(Kombiniert[[#This Row],[CDU/CSU (14d)]:[AfD (14d)]],Kombiniert[[#This Row],[CDU/CSU (14d)]:[AfD (14d)]],"&gt;="&amp;0.05)</f>
        <v>1.0582010582010584</v>
      </c>
      <c r="V156" s="2">
        <f>1/(SUMIFS(Kombiniert[[#This Row],[CDU/CSU (14d)]:[AfD (14d)]],Kombiniert[[#This Row],[CDU/CSU (14d)]:[AfD (14d)]],"&gt;="&amp;0.05)-Kombiniert[[#This Row],[FDP (14d)]])</f>
        <v>1.1670313639679066</v>
      </c>
    </row>
    <row r="157" spans="1:22" x14ac:dyDescent="0.35">
      <c r="A157" s="1">
        <v>43603</v>
      </c>
      <c r="B157" s="2">
        <v>0.28999999999999998</v>
      </c>
      <c r="C157" s="2">
        <v>0.16</v>
      </c>
      <c r="D157" s="2">
        <v>0.18</v>
      </c>
      <c r="E157" s="2">
        <v>0.09</v>
      </c>
      <c r="F157" s="2">
        <v>0.09</v>
      </c>
      <c r="G157" s="2">
        <v>0.13</v>
      </c>
      <c r="H157" s="2">
        <v>0.06</v>
      </c>
      <c r="I157" s="2">
        <v>1975</v>
      </c>
      <c r="J157" s="2" t="s">
        <v>156</v>
      </c>
      <c r="K157" t="s">
        <v>90</v>
      </c>
      <c r="L157" s="1">
        <f>Kombiniert[[#This Row],[Date]]-13</f>
        <v>43590</v>
      </c>
      <c r="M157" s="8">
        <f>AVERAGEIFS(Kombiniert[CDU/CSU],Kombiniert[Date],"&gt;="&amp;Kombiniert[[#This Row],[Von]],Kombiniert[Date],"&lt;="&amp;Kombiniert[[#This Row],[Date]])</f>
        <v>0.29125000000000001</v>
      </c>
      <c r="N157" s="3">
        <f>AVERAGEIFS(Kombiniert[SPD],Kombiniert[Date],"&gt;="&amp;Kombiniert[[#This Row],[Von]],Kombiniert[Date],"&lt;="&amp;Kombiniert[[#This Row],[Date]])</f>
        <v>0.15875</v>
      </c>
      <c r="O157" s="8">
        <f>AVERAGEIFS(Kombiniert[GRÜNE],Kombiniert[Date],"&gt;="&amp;Kombiniert[[#This Row],[Von]],Kombiniert[Date],"&lt;="&amp;Kombiniert[[#This Row],[Date]])</f>
        <v>0.19374999999999998</v>
      </c>
      <c r="P157" s="8">
        <f>AVERAGEIFS(Kombiniert[FDP],Kombiniert[Date],"&gt;="&amp;Kombiniert[[#This Row],[Von]],Kombiniert[Date],"&lt;="&amp;Kombiniert[[#This Row],[Date]])</f>
        <v>8.4375000000000006E-2</v>
      </c>
      <c r="Q157" s="8">
        <f>AVERAGEIFS(Kombiniert[LINKE],Kombiniert[Date],"&gt;="&amp;Kombiniert[[#This Row],[Von]],Kombiniert[Date],"&lt;="&amp;Kombiniert[[#This Row],[Date]])</f>
        <v>8.6874999999999994E-2</v>
      </c>
      <c r="R157" s="8">
        <f>AVERAGEIFS(Kombiniert[AfD],Kombiniert[Date],"&gt;="&amp;Kombiniert[[#This Row],[Von]],Kombiniert[Date],"&lt;="&amp;Kombiniert[[#This Row],[Date]])</f>
        <v>0.13375000000000001</v>
      </c>
      <c r="S157" s="8">
        <f>AVERAGEIFS(Kombiniert[Sonstige],Kombiniert[Date],"&gt;="&amp;Kombiniert[[#This Row],[Von]],Kombiniert[Date],"&lt;="&amp;Kombiniert[[#This Row],[Date]])</f>
        <v>5.124999999999999E-2</v>
      </c>
      <c r="T157" s="4">
        <f>SUMIFS(Kombiniert[Befragte],Kombiniert[Date],"&gt;="&amp;Kombiniert[[#This Row],[Von]],Kombiniert[Date],"&lt;="&amp;Kombiniert[[#This Row],[Date]])</f>
        <v>15368</v>
      </c>
      <c r="U157" s="2">
        <f>1/SUMIFS(Kombiniert[[#This Row],[CDU/CSU (14d)]:[AfD (14d)]],Kombiniert[[#This Row],[CDU/CSU (14d)]:[AfD (14d)]],"&gt;="&amp;0.05)</f>
        <v>1.054018445322793</v>
      </c>
      <c r="V157" s="2">
        <f>1/(SUMIFS(Kombiniert[[#This Row],[CDU/CSU (14d)]:[AfD (14d)]],Kombiniert[[#This Row],[CDU/CSU (14d)]:[AfD (14d)]],"&gt;="&amp;0.05)-Kombiniert[[#This Row],[FDP (14d)]])</f>
        <v>1.1569052783803324</v>
      </c>
    </row>
    <row r="158" spans="1:22" x14ac:dyDescent="0.35">
      <c r="A158" s="1">
        <v>43596</v>
      </c>
      <c r="B158" s="2">
        <v>0.28999999999999998</v>
      </c>
      <c r="C158" s="2">
        <v>0.16</v>
      </c>
      <c r="D158" s="2">
        <v>0.19</v>
      </c>
      <c r="E158" s="2">
        <v>0.09</v>
      </c>
      <c r="F158" s="2">
        <v>0.09</v>
      </c>
      <c r="G158" s="2">
        <v>0.13</v>
      </c>
      <c r="H158" s="2">
        <v>0.05</v>
      </c>
      <c r="I158" s="2">
        <v>2393</v>
      </c>
      <c r="J158" s="2" t="s">
        <v>74</v>
      </c>
      <c r="K158" t="s">
        <v>90</v>
      </c>
      <c r="L158" s="1">
        <f>Kombiniert[[#This Row],[Date]]-13</f>
        <v>43583</v>
      </c>
      <c r="M158" s="8">
        <f>AVERAGEIFS(Kombiniert[CDU/CSU],Kombiniert[Date],"&gt;="&amp;Kombiniert[[#This Row],[Von]],Kombiniert[Date],"&lt;="&amp;Kombiniert[[#This Row],[Date]])</f>
        <v>0.28550000000000003</v>
      </c>
      <c r="N158" s="3">
        <f>AVERAGEIFS(Kombiniert[SPD],Kombiniert[Date],"&gt;="&amp;Kombiniert[[#This Row],[Von]],Kombiniert[Date],"&lt;="&amp;Kombiniert[[#This Row],[Date]])</f>
        <v>0.16599999999999998</v>
      </c>
      <c r="O158" s="8">
        <f>AVERAGEIFS(Kombiniert[GRÜNE],Kombiniert[Date],"&gt;="&amp;Kombiniert[[#This Row],[Von]],Kombiniert[Date],"&lt;="&amp;Kombiniert[[#This Row],[Date]])</f>
        <v>0.19299999999999998</v>
      </c>
      <c r="P158" s="8">
        <f>AVERAGEIFS(Kombiniert[FDP],Kombiniert[Date],"&gt;="&amp;Kombiniert[[#This Row],[Von]],Kombiniert[Date],"&lt;="&amp;Kombiniert[[#This Row],[Date]])</f>
        <v>8.4999999999999992E-2</v>
      </c>
      <c r="Q158" s="8">
        <f>AVERAGEIFS(Kombiniert[LINKE],Kombiniert[Date],"&gt;="&amp;Kombiniert[[#This Row],[Von]],Kombiniert[Date],"&lt;="&amp;Kombiniert[[#This Row],[Date]])</f>
        <v>8.8499999999999995E-2</v>
      </c>
      <c r="R158" s="8">
        <f>AVERAGEIFS(Kombiniert[AfD],Kombiniert[Date],"&gt;="&amp;Kombiniert[[#This Row],[Von]],Kombiniert[Date],"&lt;="&amp;Kombiniert[[#This Row],[Date]])</f>
        <v>0.13199999999999998</v>
      </c>
      <c r="S158" s="8">
        <f>AVERAGEIFS(Kombiniert[Sonstige],Kombiniert[Date],"&gt;="&amp;Kombiniert[[#This Row],[Von]],Kombiniert[Date],"&lt;="&amp;Kombiniert[[#This Row],[Date]])</f>
        <v>4.9999999999999996E-2</v>
      </c>
      <c r="T158" s="4">
        <f>SUMIFS(Kombiniert[Befragte],Kombiniert[Date],"&gt;="&amp;Kombiniert[[#This Row],[Von]],Kombiniert[Date],"&lt;="&amp;Kombiniert[[#This Row],[Date]])</f>
        <v>17911</v>
      </c>
      <c r="U158" s="2">
        <f>1/SUMIFS(Kombiniert[[#This Row],[CDU/CSU (14d)]:[AfD (14d)]],Kombiniert[[#This Row],[CDU/CSU (14d)]:[AfD (14d)]],"&gt;="&amp;0.05)</f>
        <v>1.0526315789473684</v>
      </c>
      <c r="V158" s="2">
        <f>1/(SUMIFS(Kombiniert[[#This Row],[CDU/CSU (14d)]:[AfD (14d)]],Kombiniert[[#This Row],[CDU/CSU (14d)]:[AfD (14d)]],"&gt;="&amp;0.05)-Kombiniert[[#This Row],[FDP (14d)]])</f>
        <v>1.1560693641618498</v>
      </c>
    </row>
    <row r="159" spans="1:22" x14ac:dyDescent="0.35">
      <c r="A159" s="1">
        <v>43589</v>
      </c>
      <c r="B159" s="2">
        <v>0.28000000000000003</v>
      </c>
      <c r="C159" s="2">
        <v>0.17</v>
      </c>
      <c r="D159" s="2">
        <v>0.19</v>
      </c>
      <c r="E159" s="2">
        <v>0.09</v>
      </c>
      <c r="F159" s="2">
        <v>0.09</v>
      </c>
      <c r="G159" s="2">
        <v>0.13</v>
      </c>
      <c r="H159" s="2">
        <v>0.05</v>
      </c>
      <c r="I159" s="2">
        <v>1903</v>
      </c>
      <c r="J159" s="2" t="s">
        <v>157</v>
      </c>
      <c r="K159" t="s">
        <v>90</v>
      </c>
      <c r="L159" s="1">
        <f>Kombiniert[[#This Row],[Date]]-13</f>
        <v>43576</v>
      </c>
      <c r="M159" s="8">
        <f>AVERAGEIFS(Kombiniert[CDU/CSU],Kombiniert[Date],"&gt;="&amp;Kombiniert[[#This Row],[Von]],Kombiniert[Date],"&lt;="&amp;Kombiniert[[#This Row],[Date]])</f>
        <v>0.28250000000000003</v>
      </c>
      <c r="N159" s="3">
        <f>AVERAGEIFS(Kombiniert[SPD],Kombiniert[Date],"&gt;="&amp;Kombiniert[[#This Row],[Von]],Kombiniert[Date],"&lt;="&amp;Kombiniert[[#This Row],[Date]])</f>
        <v>0.16999999999999998</v>
      </c>
      <c r="O159" s="8">
        <f>AVERAGEIFS(Kombiniert[GRÜNE],Kombiniert[Date],"&gt;="&amp;Kombiniert[[#This Row],[Von]],Kombiniert[Date],"&lt;="&amp;Kombiniert[[#This Row],[Date]])</f>
        <v>0.18624999999999997</v>
      </c>
      <c r="P159" s="8">
        <f>AVERAGEIFS(Kombiniert[FDP],Kombiniert[Date],"&gt;="&amp;Kombiniert[[#This Row],[Von]],Kombiniert[Date],"&lt;="&amp;Kombiniert[[#This Row],[Date]])</f>
        <v>0.09</v>
      </c>
      <c r="Q159" s="8">
        <f>AVERAGEIFS(Kombiniert[LINKE],Kombiniert[Date],"&gt;="&amp;Kombiniert[[#This Row],[Von]],Kombiniert[Date],"&lt;="&amp;Kombiniert[[#This Row],[Date]])</f>
        <v>9.1249999999999998E-2</v>
      </c>
      <c r="R159" s="8">
        <f>AVERAGEIFS(Kombiniert[AfD],Kombiniert[Date],"&gt;="&amp;Kombiniert[[#This Row],[Von]],Kombiniert[Date],"&lt;="&amp;Kombiniert[[#This Row],[Date]])</f>
        <v>0.13125000000000001</v>
      </c>
      <c r="S159" s="8">
        <f>AVERAGEIFS(Kombiniert[Sonstige],Kombiniert[Date],"&gt;="&amp;Kombiniert[[#This Row],[Von]],Kombiniert[Date],"&lt;="&amp;Kombiniert[[#This Row],[Date]])</f>
        <v>4.8749999999999995E-2</v>
      </c>
      <c r="T159" s="4">
        <f>SUMIFS(Kombiniert[Befragte],Kombiniert[Date],"&gt;="&amp;Kombiniert[[#This Row],[Von]],Kombiniert[Date],"&lt;="&amp;Kombiniert[[#This Row],[Date]])</f>
        <v>13506</v>
      </c>
      <c r="U159" s="2">
        <f>1/SUMIFS(Kombiniert[[#This Row],[CDU/CSU (14d)]:[AfD (14d)]],Kombiniert[[#This Row],[CDU/CSU (14d)]:[AfD (14d)]],"&gt;="&amp;0.05)</f>
        <v>1.0512483574244418</v>
      </c>
      <c r="V159" s="2">
        <f>1/(SUMIFS(Kombiniert[[#This Row],[CDU/CSU (14d)]:[AfD (14d)]],Kombiniert[[#This Row],[CDU/CSU (14d)]:[AfD (14d)]],"&gt;="&amp;0.05)-Kombiniert[[#This Row],[FDP (14d)]])</f>
        <v>1.1611030478955009</v>
      </c>
    </row>
    <row r="160" spans="1:22" x14ac:dyDescent="0.35">
      <c r="A160" s="1">
        <v>43582</v>
      </c>
      <c r="B160" s="2">
        <v>0.28000000000000003</v>
      </c>
      <c r="C160" s="2">
        <v>0.17</v>
      </c>
      <c r="D160" s="2">
        <v>0.18</v>
      </c>
      <c r="E160" s="2">
        <v>0.09</v>
      </c>
      <c r="F160" s="2">
        <v>0.1</v>
      </c>
      <c r="G160" s="2">
        <v>0.13</v>
      </c>
      <c r="H160" s="2">
        <v>0.05</v>
      </c>
      <c r="I160" s="2">
        <v>1433</v>
      </c>
      <c r="J160" s="2" t="s">
        <v>158</v>
      </c>
      <c r="K160" t="s">
        <v>90</v>
      </c>
      <c r="L160" s="1">
        <f>Kombiniert[[#This Row],[Date]]-13</f>
        <v>43569</v>
      </c>
      <c r="M160" s="8">
        <f>AVERAGEIFS(Kombiniert[CDU/CSU],Kombiniert[Date],"&gt;="&amp;Kombiniert[[#This Row],[Von]],Kombiniert[Date],"&lt;="&amp;Kombiniert[[#This Row],[Date]])</f>
        <v>0.29071428571428576</v>
      </c>
      <c r="N160" s="3">
        <f>AVERAGEIFS(Kombiniert[SPD],Kombiniert[Date],"&gt;="&amp;Kombiniert[[#This Row],[Von]],Kombiniert[Date],"&lt;="&amp;Kombiniert[[#This Row],[Date]])</f>
        <v>0.16857142857142857</v>
      </c>
      <c r="O160" s="8">
        <f>AVERAGEIFS(Kombiniert[GRÜNE],Kombiniert[Date],"&gt;="&amp;Kombiniert[[#This Row],[Von]],Kombiniert[Date],"&lt;="&amp;Kombiniert[[#This Row],[Date]])</f>
        <v>0.18571428571428569</v>
      </c>
      <c r="P160" s="8">
        <f>AVERAGEIFS(Kombiniert[FDP],Kombiniert[Date],"&gt;="&amp;Kombiniert[[#This Row],[Von]],Kombiniert[Date],"&lt;="&amp;Kombiniert[[#This Row],[Date]])</f>
        <v>8.8571428571428565E-2</v>
      </c>
      <c r="Q160" s="8">
        <f>AVERAGEIFS(Kombiniert[LINKE],Kombiniert[Date],"&gt;="&amp;Kombiniert[[#This Row],[Von]],Kombiniert[Date],"&lt;="&amp;Kombiniert[[#This Row],[Date]])</f>
        <v>8.8571428571428565E-2</v>
      </c>
      <c r="R160" s="8">
        <f>AVERAGEIFS(Kombiniert[AfD],Kombiniert[Date],"&gt;="&amp;Kombiniert[[#This Row],[Von]],Kombiniert[Date],"&lt;="&amp;Kombiniert[[#This Row],[Date]])</f>
        <v>0.13214285714285715</v>
      </c>
      <c r="S160" s="8">
        <f>AVERAGEIFS(Kombiniert[Sonstige],Kombiniert[Date],"&gt;="&amp;Kombiniert[[#This Row],[Von]],Kombiniert[Date],"&lt;="&amp;Kombiniert[[#This Row],[Date]])</f>
        <v>4.5714285714285714E-2</v>
      </c>
      <c r="T160" s="4">
        <f>SUMIFS(Kombiniert[Befragte],Kombiniert[Date],"&gt;="&amp;Kombiniert[[#This Row],[Von]],Kombiniert[Date],"&lt;="&amp;Kombiniert[[#This Row],[Date]])</f>
        <v>11520</v>
      </c>
      <c r="U160" s="2">
        <f>1/SUMIFS(Kombiniert[[#This Row],[CDU/CSU (14d)]:[AfD (14d)]],Kombiniert[[#This Row],[CDU/CSU (14d)]:[AfD (14d)]],"&gt;="&amp;0.05)</f>
        <v>1.0479041916167666</v>
      </c>
      <c r="V160" s="2">
        <f>1/(SUMIFS(Kombiniert[[#This Row],[CDU/CSU (14d)]:[AfD (14d)]],Kombiniert[[#This Row],[CDU/CSU (14d)]:[AfD (14d)]],"&gt;="&amp;0.05)-Kombiniert[[#This Row],[FDP (14d)]])</f>
        <v>1.1551155115511551</v>
      </c>
    </row>
    <row r="161" spans="1:22" x14ac:dyDescent="0.35">
      <c r="A161" s="1">
        <v>43575</v>
      </c>
      <c r="B161" s="2">
        <v>0.28000000000000003</v>
      </c>
      <c r="C161" s="2">
        <v>0.18</v>
      </c>
      <c r="D161" s="2">
        <v>0.19</v>
      </c>
      <c r="E161" s="2">
        <v>0.08</v>
      </c>
      <c r="F161" s="2">
        <v>0.09</v>
      </c>
      <c r="G161" s="2">
        <v>0.13</v>
      </c>
      <c r="H161" s="2">
        <v>0.05</v>
      </c>
      <c r="I161" s="2">
        <v>2709</v>
      </c>
      <c r="J161" s="2" t="s">
        <v>159</v>
      </c>
      <c r="K161" t="s">
        <v>90</v>
      </c>
      <c r="L161" s="1">
        <f>Kombiniert[[#This Row],[Date]]-13</f>
        <v>43562</v>
      </c>
      <c r="M161" s="8">
        <f>AVERAGEIFS(Kombiniert[CDU/CSU],Kombiniert[Date],"&gt;="&amp;Kombiniert[[#This Row],[Von]],Kombiniert[Date],"&lt;="&amp;Kombiniert[[#This Row],[Date]])</f>
        <v>0.29187500000000005</v>
      </c>
      <c r="N161" s="3">
        <f>AVERAGEIFS(Kombiniert[SPD],Kombiniert[Date],"&gt;="&amp;Kombiniert[[#This Row],[Von]],Kombiniert[Date],"&lt;="&amp;Kombiniert[[#This Row],[Date]])</f>
        <v>0.16687500000000002</v>
      </c>
      <c r="O161" s="8">
        <f>AVERAGEIFS(Kombiniert[GRÜNE],Kombiniert[Date],"&gt;="&amp;Kombiniert[[#This Row],[Von]],Kombiniert[Date],"&lt;="&amp;Kombiniert[[#This Row],[Date]])</f>
        <v>0.18874999999999997</v>
      </c>
      <c r="P161" s="8">
        <f>AVERAGEIFS(Kombiniert[FDP],Kombiniert[Date],"&gt;="&amp;Kombiniert[[#This Row],[Von]],Kombiniert[Date],"&lt;="&amp;Kombiniert[[#This Row],[Date]])</f>
        <v>8.8749999999999996E-2</v>
      </c>
      <c r="Q161" s="8">
        <f>AVERAGEIFS(Kombiniert[LINKE],Kombiniert[Date],"&gt;="&amp;Kombiniert[[#This Row],[Von]],Kombiniert[Date],"&lt;="&amp;Kombiniert[[#This Row],[Date]])</f>
        <v>8.5624999999999993E-2</v>
      </c>
      <c r="R161" s="8">
        <f>AVERAGEIFS(Kombiniert[AfD],Kombiniert[Date],"&gt;="&amp;Kombiniert[[#This Row],[Von]],Kombiniert[Date],"&lt;="&amp;Kombiniert[[#This Row],[Date]])</f>
        <v>0.12937500000000002</v>
      </c>
      <c r="S161" s="8">
        <f>AVERAGEIFS(Kombiniert[Sonstige],Kombiniert[Date],"&gt;="&amp;Kombiniert[[#This Row],[Von]],Kombiniert[Date],"&lt;="&amp;Kombiniert[[#This Row],[Date]])</f>
        <v>4.8749999999999995E-2</v>
      </c>
      <c r="T161" s="4">
        <f>SUMIFS(Kombiniert[Befragte],Kombiniert[Date],"&gt;="&amp;Kombiniert[[#This Row],[Von]],Kombiniert[Date],"&lt;="&amp;Kombiniert[[#This Row],[Date]])</f>
        <v>15460</v>
      </c>
      <c r="U161" s="2">
        <f>1/SUMIFS(Kombiniert[[#This Row],[CDU/CSU (14d)]:[AfD (14d)]],Kombiniert[[#This Row],[CDU/CSU (14d)]:[AfD (14d)]],"&gt;="&amp;0.05)</f>
        <v>1.0512483574244416</v>
      </c>
      <c r="V161" s="2">
        <f>1/(SUMIFS(Kombiniert[[#This Row],[CDU/CSU (14d)]:[AfD (14d)]],Kombiniert[[#This Row],[CDU/CSU (14d)]:[AfD (14d)]],"&gt;="&amp;0.05)-Kombiniert[[#This Row],[FDP (14d)]])</f>
        <v>1.1594202898550725</v>
      </c>
    </row>
    <row r="162" spans="1:22" x14ac:dyDescent="0.35">
      <c r="A162" s="1">
        <v>43568</v>
      </c>
      <c r="B162" s="2">
        <v>0.3</v>
      </c>
      <c r="C162" s="2">
        <v>0.17</v>
      </c>
      <c r="D162" s="2">
        <v>0.17</v>
      </c>
      <c r="E162" s="2">
        <v>0.09</v>
      </c>
      <c r="F162" s="2">
        <v>0.09</v>
      </c>
      <c r="G162" s="2">
        <v>0.12</v>
      </c>
      <c r="H162" s="2">
        <v>0.06</v>
      </c>
      <c r="I162" s="2">
        <v>2559</v>
      </c>
      <c r="J162" s="2" t="s">
        <v>160</v>
      </c>
      <c r="K162" t="s">
        <v>90</v>
      </c>
      <c r="L162" s="1">
        <f>Kombiniert[[#This Row],[Date]]-13</f>
        <v>43555</v>
      </c>
      <c r="M162" s="8">
        <f>AVERAGEIFS(Kombiniert[CDU/CSU],Kombiniert[Date],"&gt;="&amp;Kombiniert[[#This Row],[Von]],Kombiniert[Date],"&lt;="&amp;Kombiniert[[#This Row],[Date]])</f>
        <v>0.29388888888888887</v>
      </c>
      <c r="N162" s="3">
        <f>AVERAGEIFS(Kombiniert[SPD],Kombiniert[Date],"&gt;="&amp;Kombiniert[[#This Row],[Von]],Kombiniert[Date],"&lt;="&amp;Kombiniert[[#This Row],[Date]])</f>
        <v>0.16333333333333336</v>
      </c>
      <c r="O162" s="8">
        <f>AVERAGEIFS(Kombiniert[GRÜNE],Kombiniert[Date],"&gt;="&amp;Kombiniert[[#This Row],[Von]],Kombiniert[Date],"&lt;="&amp;Kombiniert[[#This Row],[Date]])</f>
        <v>0.18722222222222221</v>
      </c>
      <c r="P162" s="8">
        <f>AVERAGEIFS(Kombiniert[FDP],Kombiniert[Date],"&gt;="&amp;Kombiniert[[#This Row],[Von]],Kombiniert[Date],"&lt;="&amp;Kombiniert[[#This Row],[Date]])</f>
        <v>9.3333333333333324E-2</v>
      </c>
      <c r="Q162" s="8">
        <f>AVERAGEIFS(Kombiniert[LINKE],Kombiniert[Date],"&gt;="&amp;Kombiniert[[#This Row],[Von]],Kombiniert[Date],"&lt;="&amp;Kombiniert[[#This Row],[Date]])</f>
        <v>8.5555555555555551E-2</v>
      </c>
      <c r="R162" s="8">
        <f>AVERAGEIFS(Kombiniert[AfD],Kombiniert[Date],"&gt;="&amp;Kombiniert[[#This Row],[Von]],Kombiniert[Date],"&lt;="&amp;Kombiniert[[#This Row],[Date]])</f>
        <v>0.12611111111111112</v>
      </c>
      <c r="S162" s="8">
        <f>AVERAGEIFS(Kombiniert[Sonstige],Kombiniert[Date],"&gt;="&amp;Kombiniert[[#This Row],[Von]],Kombiniert[Date],"&lt;="&amp;Kombiniert[[#This Row],[Date]])</f>
        <v>5.0555555555555548E-2</v>
      </c>
      <c r="T162" s="4">
        <f>SUMIFS(Kombiniert[Befragte],Kombiniert[Date],"&gt;="&amp;Kombiniert[[#This Row],[Von]],Kombiniert[Date],"&lt;="&amp;Kombiniert[[#This Row],[Date]])</f>
        <v>19724</v>
      </c>
      <c r="U162" s="2">
        <f>1/SUMIFS(Kombiniert[[#This Row],[CDU/CSU (14d)]:[AfD (14d)]],Kombiniert[[#This Row],[CDU/CSU (14d)]:[AfD (14d)]],"&gt;="&amp;0.05)</f>
        <v>1.0532475131655941</v>
      </c>
      <c r="V162" s="2">
        <f>1/(SUMIFS(Kombiniert[[#This Row],[CDU/CSU (14d)]:[AfD (14d)]],Kombiniert[[#This Row],[CDU/CSU (14d)]:[AfD (14d)]],"&gt;="&amp;0.05)-Kombiniert[[#This Row],[FDP (14d)]])</f>
        <v>1.1680726800778716</v>
      </c>
    </row>
    <row r="163" spans="1:22" x14ac:dyDescent="0.35">
      <c r="A163" s="1">
        <v>43561</v>
      </c>
      <c r="B163" s="2">
        <v>0.31</v>
      </c>
      <c r="C163" s="2">
        <v>0.17</v>
      </c>
      <c r="D163" s="2">
        <v>0.18</v>
      </c>
      <c r="E163" s="2">
        <v>0.08</v>
      </c>
      <c r="F163" s="2">
        <v>0.09</v>
      </c>
      <c r="G163" s="2">
        <v>0.12</v>
      </c>
      <c r="H163" s="2">
        <v>0.05</v>
      </c>
      <c r="I163" s="2">
        <v>2335</v>
      </c>
      <c r="J163" s="2" t="s">
        <v>161</v>
      </c>
      <c r="K163" t="s">
        <v>90</v>
      </c>
      <c r="L163" s="1">
        <f>Kombiniert[[#This Row],[Date]]-13</f>
        <v>43548</v>
      </c>
      <c r="M163" s="8">
        <f>AVERAGEIFS(Kombiniert[CDU/CSU],Kombiniert[Date],"&gt;="&amp;Kombiniert[[#This Row],[Von]],Kombiniert[Date],"&lt;="&amp;Kombiniert[[#This Row],[Date]])</f>
        <v>0.2972727272727273</v>
      </c>
      <c r="N163" s="3">
        <f>AVERAGEIFS(Kombiniert[SPD],Kombiniert[Date],"&gt;="&amp;Kombiniert[[#This Row],[Von]],Kombiniert[Date],"&lt;="&amp;Kombiniert[[#This Row],[Date]])</f>
        <v>0.16363636363636364</v>
      </c>
      <c r="O163" s="8">
        <f>AVERAGEIFS(Kombiniert[GRÜNE],Kombiniert[Date],"&gt;="&amp;Kombiniert[[#This Row],[Von]],Kombiniert[Date],"&lt;="&amp;Kombiniert[[#This Row],[Date]])</f>
        <v>0.18454545454545454</v>
      </c>
      <c r="P163" s="8">
        <f>AVERAGEIFS(Kombiniert[FDP],Kombiniert[Date],"&gt;="&amp;Kombiniert[[#This Row],[Von]],Kombiniert[Date],"&lt;="&amp;Kombiniert[[#This Row],[Date]])</f>
        <v>9.227272727272727E-2</v>
      </c>
      <c r="Q163" s="8">
        <f>AVERAGEIFS(Kombiniert[LINKE],Kombiniert[Date],"&gt;="&amp;Kombiniert[[#This Row],[Von]],Kombiniert[Date],"&lt;="&amp;Kombiniert[[#This Row],[Date]])</f>
        <v>8.6363636363636351E-2</v>
      </c>
      <c r="R163" s="8">
        <f>AVERAGEIFS(Kombiniert[AfD],Kombiniert[Date],"&gt;="&amp;Kombiniert[[#This Row],[Von]],Kombiniert[Date],"&lt;="&amp;Kombiniert[[#This Row],[Date]])</f>
        <v>0.12545454545454546</v>
      </c>
      <c r="S163" s="8">
        <f>AVERAGEIFS(Kombiniert[Sonstige],Kombiniert[Date],"&gt;="&amp;Kombiniert[[#This Row],[Von]],Kombiniert[Date],"&lt;="&amp;Kombiniert[[#This Row],[Date]])</f>
        <v>5.045454545454546E-2</v>
      </c>
      <c r="T163" s="4">
        <f>SUMIFS(Kombiniert[Befragte],Kombiniert[Date],"&gt;="&amp;Kombiniert[[#This Row],[Von]],Kombiniert[Date],"&lt;="&amp;Kombiniert[[#This Row],[Date]])</f>
        <v>22375</v>
      </c>
      <c r="U163" s="2">
        <f>1/SUMIFS(Kombiniert[[#This Row],[CDU/CSU (14d)]:[AfD (14d)]],Kombiniert[[#This Row],[CDU/CSU (14d)]:[AfD (14d)]],"&gt;="&amp;0.05)</f>
        <v>1.0531354715174723</v>
      </c>
      <c r="V163" s="2">
        <f>1/(SUMIFS(Kombiniert[[#This Row],[CDU/CSU (14d)]:[AfD (14d)]],Kombiniert[[#This Row],[CDU/CSU (14d)]:[AfD (14d)]],"&gt;="&amp;0.05)-Kombiniert[[#This Row],[FDP (14d)]])</f>
        <v>1.1664899257688228</v>
      </c>
    </row>
    <row r="164" spans="1:22" x14ac:dyDescent="0.35">
      <c r="A164" s="1">
        <v>43554</v>
      </c>
      <c r="B164" s="2">
        <v>0.3</v>
      </c>
      <c r="C164" s="2">
        <v>0.16</v>
      </c>
      <c r="D164" s="2">
        <v>0.17</v>
      </c>
      <c r="E164" s="2">
        <v>0.09</v>
      </c>
      <c r="F164" s="2">
        <v>0.09</v>
      </c>
      <c r="G164" s="2">
        <v>0.13</v>
      </c>
      <c r="H164" s="2">
        <v>0.06</v>
      </c>
      <c r="I164" s="2">
        <v>2361</v>
      </c>
      <c r="J164" s="2" t="s">
        <v>162</v>
      </c>
      <c r="K164" t="s">
        <v>90</v>
      </c>
      <c r="L164" s="1">
        <f>Kombiniert[[#This Row],[Date]]-13</f>
        <v>43541</v>
      </c>
      <c r="M164" s="8">
        <f>AVERAGEIFS(Kombiniert[CDU/CSU],Kombiniert[Date],"&gt;="&amp;Kombiniert[[#This Row],[Von]],Kombiniert[Date],"&lt;="&amp;Kombiniert[[#This Row],[Date]])</f>
        <v>0.29799999999999999</v>
      </c>
      <c r="N164" s="3">
        <f>AVERAGEIFS(Kombiniert[SPD],Kombiniert[Date],"&gt;="&amp;Kombiniert[[#This Row],[Von]],Kombiniert[Date],"&lt;="&amp;Kombiniert[[#This Row],[Date]])</f>
        <v>0.16550000000000001</v>
      </c>
      <c r="O164" s="8">
        <f>AVERAGEIFS(Kombiniert[GRÜNE],Kombiniert[Date],"&gt;="&amp;Kombiniert[[#This Row],[Von]],Kombiniert[Date],"&lt;="&amp;Kombiniert[[#This Row],[Date]])</f>
        <v>0.183</v>
      </c>
      <c r="P164" s="8">
        <f>AVERAGEIFS(Kombiniert[FDP],Kombiniert[Date],"&gt;="&amp;Kombiniert[[#This Row],[Von]],Kombiniert[Date],"&lt;="&amp;Kombiniert[[#This Row],[Date]])</f>
        <v>8.9499999999999982E-2</v>
      </c>
      <c r="Q164" s="8">
        <f>AVERAGEIFS(Kombiniert[LINKE],Kombiniert[Date],"&gt;="&amp;Kombiniert[[#This Row],[Von]],Kombiniert[Date],"&lt;="&amp;Kombiniert[[#This Row],[Date]])</f>
        <v>8.5499999999999993E-2</v>
      </c>
      <c r="R164" s="8">
        <f>AVERAGEIFS(Kombiniert[AfD],Kombiniert[Date],"&gt;="&amp;Kombiniert[[#This Row],[Von]],Kombiniert[Date],"&lt;="&amp;Kombiniert[[#This Row],[Date]])</f>
        <v>0.127</v>
      </c>
      <c r="S164" s="8">
        <f>AVERAGEIFS(Kombiniert[Sonstige],Kombiniert[Date],"&gt;="&amp;Kombiniert[[#This Row],[Von]],Kombiniert[Date],"&lt;="&amp;Kombiniert[[#This Row],[Date]])</f>
        <v>5.1500000000000004E-2</v>
      </c>
      <c r="T164" s="4">
        <f>SUMIFS(Kombiniert[Befragte],Kombiniert[Date],"&gt;="&amp;Kombiniert[[#This Row],[Von]],Kombiniert[Date],"&lt;="&amp;Kombiniert[[#This Row],[Date]])</f>
        <v>18123</v>
      </c>
      <c r="U164" s="2">
        <f>1/SUMIFS(Kombiniert[[#This Row],[CDU/CSU (14d)]:[AfD (14d)]],Kombiniert[[#This Row],[CDU/CSU (14d)]:[AfD (14d)]],"&gt;="&amp;0.05)</f>
        <v>1.0542962572482866</v>
      </c>
      <c r="V164" s="2">
        <f>1/(SUMIFS(Kombiniert[[#This Row],[CDU/CSU (14d)]:[AfD (14d)]],Kombiniert[[#This Row],[CDU/CSU (14d)]:[AfD (14d)]],"&gt;="&amp;0.05)-Kombiniert[[#This Row],[FDP (14d)]])</f>
        <v>1.1641443538998835</v>
      </c>
    </row>
    <row r="165" spans="1:22" x14ac:dyDescent="0.35">
      <c r="A165" s="1">
        <v>43547</v>
      </c>
      <c r="B165" s="2">
        <v>0.31</v>
      </c>
      <c r="C165" s="2">
        <v>0.17</v>
      </c>
      <c r="D165" s="2">
        <v>0.17</v>
      </c>
      <c r="E165" s="2">
        <v>0.08</v>
      </c>
      <c r="F165" s="2">
        <v>0.08</v>
      </c>
      <c r="G165" s="2">
        <v>0.14000000000000001</v>
      </c>
      <c r="H165" s="2">
        <v>0.05</v>
      </c>
      <c r="I165" s="2">
        <v>1518</v>
      </c>
      <c r="J165" s="2" t="s">
        <v>163</v>
      </c>
      <c r="K165" t="s">
        <v>90</v>
      </c>
      <c r="L165" s="1">
        <f>Kombiniert[[#This Row],[Date]]-13</f>
        <v>43534</v>
      </c>
      <c r="M165" s="8">
        <f>AVERAGEIFS(Kombiniert[CDU/CSU],Kombiniert[Date],"&gt;="&amp;Kombiniert[[#This Row],[Von]],Kombiniert[Date],"&lt;="&amp;Kombiniert[[#This Row],[Date]])</f>
        <v>0.30222222222222223</v>
      </c>
      <c r="N165" s="3">
        <f>AVERAGEIFS(Kombiniert[SPD],Kombiniert[Date],"&gt;="&amp;Kombiniert[[#This Row],[Von]],Kombiniert[Date],"&lt;="&amp;Kombiniert[[#This Row],[Date]])</f>
        <v>0.16222222222222218</v>
      </c>
      <c r="O165" s="8">
        <f>AVERAGEIFS(Kombiniert[GRÜNE],Kombiniert[Date],"&gt;="&amp;Kombiniert[[#This Row],[Von]],Kombiniert[Date],"&lt;="&amp;Kombiniert[[#This Row],[Date]])</f>
        <v>0.18333333333333332</v>
      </c>
      <c r="P165" s="8">
        <f>AVERAGEIFS(Kombiniert[FDP],Kombiniert[Date],"&gt;="&amp;Kombiniert[[#This Row],[Von]],Kombiniert[Date],"&lt;="&amp;Kombiniert[[#This Row],[Date]])</f>
        <v>8.7777777777777774E-2</v>
      </c>
      <c r="Q165" s="8">
        <f>AVERAGEIFS(Kombiniert[LINKE],Kombiniert[Date],"&gt;="&amp;Kombiniert[[#This Row],[Von]],Kombiniert[Date],"&lt;="&amp;Kombiniert[[#This Row],[Date]])</f>
        <v>8.3333333333333329E-2</v>
      </c>
      <c r="R165" s="8">
        <f>AVERAGEIFS(Kombiniert[AfD],Kombiniert[Date],"&gt;="&amp;Kombiniert[[#This Row],[Von]],Kombiniert[Date],"&lt;="&amp;Kombiniert[[#This Row],[Date]])</f>
        <v>0.12888888888888889</v>
      </c>
      <c r="S165" s="8">
        <f>AVERAGEIFS(Kombiniert[Sonstige],Kombiniert[Date],"&gt;="&amp;Kombiniert[[#This Row],[Von]],Kombiniert[Date],"&lt;="&amp;Kombiniert[[#This Row],[Date]])</f>
        <v>5.2222222222222218E-2</v>
      </c>
      <c r="T165" s="4">
        <f>SUMIFS(Kombiniert[Befragte],Kombiniert[Date],"&gt;="&amp;Kombiniert[[#This Row],[Von]],Kombiniert[Date],"&lt;="&amp;Kombiniert[[#This Row],[Date]])</f>
        <v>16302</v>
      </c>
      <c r="U165" s="2">
        <f>1/SUMIFS(Kombiniert[[#This Row],[CDU/CSU (14d)]:[AfD (14d)]],Kombiniert[[#This Row],[CDU/CSU (14d)]:[AfD (14d)]],"&gt;="&amp;0.05)</f>
        <v>1.0550996483001172</v>
      </c>
      <c r="V165" s="2">
        <f>1/(SUMIFS(Kombiniert[[#This Row],[CDU/CSU (14d)]:[AfD (14d)]],Kombiniert[[#This Row],[CDU/CSU (14d)]:[AfD (14d)]],"&gt;="&amp;0.05)-Kombiniert[[#This Row],[FDP (14d)]])</f>
        <v>1.1627906976744184</v>
      </c>
    </row>
    <row r="166" spans="1:22" x14ac:dyDescent="0.35">
      <c r="A166" s="1">
        <v>43540</v>
      </c>
      <c r="B166" s="2">
        <v>0.31</v>
      </c>
      <c r="C166" s="2">
        <v>0.16</v>
      </c>
      <c r="D166" s="2">
        <v>0.17</v>
      </c>
      <c r="E166" s="2">
        <v>0.08</v>
      </c>
      <c r="F166" s="2">
        <v>0.09</v>
      </c>
      <c r="G166" s="2">
        <v>0.13</v>
      </c>
      <c r="H166" s="2">
        <v>0.06</v>
      </c>
      <c r="I166" s="2">
        <v>1904</v>
      </c>
      <c r="J166" s="2" t="s">
        <v>164</v>
      </c>
      <c r="K166" t="s">
        <v>90</v>
      </c>
      <c r="L166" s="1">
        <f>Kombiniert[[#This Row],[Date]]-13</f>
        <v>43527</v>
      </c>
      <c r="M166" s="8">
        <f>AVERAGEIFS(Kombiniert[CDU/CSU],Kombiniert[Date],"&gt;="&amp;Kombiniert[[#This Row],[Von]],Kombiniert[Date],"&lt;="&amp;Kombiniert[[#This Row],[Date]])</f>
        <v>0.30388888888888893</v>
      </c>
      <c r="N166" s="3">
        <f>AVERAGEIFS(Kombiniert[SPD],Kombiniert[Date],"&gt;="&amp;Kombiniert[[#This Row],[Von]],Kombiniert[Date],"&lt;="&amp;Kombiniert[[#This Row],[Date]])</f>
        <v>0.16</v>
      </c>
      <c r="O166" s="8">
        <f>AVERAGEIFS(Kombiniert[GRÜNE],Kombiniert[Date],"&gt;="&amp;Kombiniert[[#This Row],[Von]],Kombiniert[Date],"&lt;="&amp;Kombiniert[[#This Row],[Date]])</f>
        <v>0.18</v>
      </c>
      <c r="P166" s="8">
        <f>AVERAGEIFS(Kombiniert[FDP],Kombiniert[Date],"&gt;="&amp;Kombiniert[[#This Row],[Von]],Kombiniert[Date],"&lt;="&amp;Kombiniert[[#This Row],[Date]])</f>
        <v>8.8888888888888865E-2</v>
      </c>
      <c r="Q166" s="8">
        <f>AVERAGEIFS(Kombiniert[LINKE],Kombiniert[Date],"&gt;="&amp;Kombiniert[[#This Row],[Von]],Kombiniert[Date],"&lt;="&amp;Kombiniert[[#This Row],[Date]])</f>
        <v>8.5555555555555551E-2</v>
      </c>
      <c r="R166" s="8">
        <f>AVERAGEIFS(Kombiniert[AfD],Kombiniert[Date],"&gt;="&amp;Kombiniert[[#This Row],[Von]],Kombiniert[Date],"&lt;="&amp;Kombiniert[[#This Row],[Date]])</f>
        <v>0.12888888888888889</v>
      </c>
      <c r="S166" s="8">
        <f>AVERAGEIFS(Kombiniert[Sonstige],Kombiniert[Date],"&gt;="&amp;Kombiniert[[#This Row],[Von]],Kombiniert[Date],"&lt;="&amp;Kombiniert[[#This Row],[Date]])</f>
        <v>5.2777777777777771E-2</v>
      </c>
      <c r="T166" s="4">
        <f>SUMIFS(Kombiniert[Befragte],Kombiniert[Date],"&gt;="&amp;Kombiniert[[#This Row],[Von]],Kombiniert[Date],"&lt;="&amp;Kombiniert[[#This Row],[Date]])</f>
        <v>20121</v>
      </c>
      <c r="U166" s="2">
        <f>1/SUMIFS(Kombiniert[[#This Row],[CDU/CSU (14d)]:[AfD (14d)]],Kombiniert[[#This Row],[CDU/CSU (14d)]:[AfD (14d)]],"&gt;="&amp;0.05)</f>
        <v>1.0557184750733137</v>
      </c>
      <c r="V166" s="2">
        <f>1/(SUMIFS(Kombiniert[[#This Row],[CDU/CSU (14d)]:[AfD (14d)]],Kombiniert[[#This Row],[CDU/CSU (14d)]:[AfD (14d)]],"&gt;="&amp;0.05)-Kombiniert[[#This Row],[FDP (14d)]])</f>
        <v>1.1650485436893205</v>
      </c>
    </row>
    <row r="167" spans="1:22" x14ac:dyDescent="0.35">
      <c r="A167" s="1">
        <v>43533</v>
      </c>
      <c r="B167" s="2">
        <v>0.31</v>
      </c>
      <c r="C167" s="2">
        <v>0.17</v>
      </c>
      <c r="D167" s="2">
        <v>0.16</v>
      </c>
      <c r="E167" s="2">
        <v>0.08</v>
      </c>
      <c r="F167" s="2">
        <v>0.09</v>
      </c>
      <c r="G167" s="2">
        <v>0.14000000000000001</v>
      </c>
      <c r="H167" s="2">
        <v>0.05</v>
      </c>
      <c r="I167" s="2">
        <v>1906</v>
      </c>
      <c r="J167" s="2" t="s">
        <v>165</v>
      </c>
      <c r="K167" t="s">
        <v>90</v>
      </c>
      <c r="L167" s="1">
        <f>Kombiniert[[#This Row],[Date]]-13</f>
        <v>43520</v>
      </c>
      <c r="M167" s="8">
        <f>AVERAGEIFS(Kombiniert[CDU/CSU],Kombiniert[Date],"&gt;="&amp;Kombiniert[[#This Row],[Von]],Kombiniert[Date],"&lt;="&amp;Kombiniert[[#This Row],[Date]])</f>
        <v>0.30062499999999998</v>
      </c>
      <c r="N167" s="3">
        <f>AVERAGEIFS(Kombiniert[SPD],Kombiniert[Date],"&gt;="&amp;Kombiniert[[#This Row],[Von]],Kombiniert[Date],"&lt;="&amp;Kombiniert[[#This Row],[Date]])</f>
        <v>0.16875000000000001</v>
      </c>
      <c r="O167" s="8">
        <f>AVERAGEIFS(Kombiniert[GRÜNE],Kombiniert[Date],"&gt;="&amp;Kombiniert[[#This Row],[Von]],Kombiniert[Date],"&lt;="&amp;Kombiniert[[#This Row],[Date]])</f>
        <v>0.17124999999999999</v>
      </c>
      <c r="P167" s="8">
        <f>AVERAGEIFS(Kombiniert[FDP],Kombiniert[Date],"&gt;="&amp;Kombiniert[[#This Row],[Von]],Kombiniert[Date],"&lt;="&amp;Kombiniert[[#This Row],[Date]])</f>
        <v>8.9374999999999982E-2</v>
      </c>
      <c r="Q167" s="8">
        <f>AVERAGEIFS(Kombiniert[LINKE],Kombiniert[Date],"&gt;="&amp;Kombiniert[[#This Row],[Von]],Kombiniert[Date],"&lt;="&amp;Kombiniert[[#This Row],[Date]])</f>
        <v>0.09</v>
      </c>
      <c r="R167" s="8">
        <f>AVERAGEIFS(Kombiniert[AfD],Kombiniert[Date],"&gt;="&amp;Kombiniert[[#This Row],[Von]],Kombiniert[Date],"&lt;="&amp;Kombiniert[[#This Row],[Date]])</f>
        <v>0.13312499999999999</v>
      </c>
      <c r="S167" s="8">
        <f>AVERAGEIFS(Kombiniert[Sonstige],Kombiniert[Date],"&gt;="&amp;Kombiniert[[#This Row],[Von]],Kombiniert[Date],"&lt;="&amp;Kombiniert[[#This Row],[Date]])</f>
        <v>4.6874999999999993E-2</v>
      </c>
      <c r="T167" s="4">
        <f>SUMIFS(Kombiniert[Befragte],Kombiniert[Date],"&gt;="&amp;Kombiniert[[#This Row],[Von]],Kombiniert[Date],"&lt;="&amp;Kombiniert[[#This Row],[Date]])</f>
        <v>17002</v>
      </c>
      <c r="U167" s="2">
        <f>1/SUMIFS(Kombiniert[[#This Row],[CDU/CSU (14d)]:[AfD (14d)]],Kombiniert[[#This Row],[CDU/CSU (14d)]:[AfD (14d)]],"&gt;="&amp;0.05)</f>
        <v>1.0491803278688525</v>
      </c>
      <c r="V167" s="2">
        <f>1/(SUMIFS(Kombiniert[[#This Row],[CDU/CSU (14d)]:[AfD (14d)]],Kombiniert[[#This Row],[CDU/CSU (14d)]:[AfD (14d)]],"&gt;="&amp;0.05)-Kombiniert[[#This Row],[FDP (14d)]])</f>
        <v>1.1577424023154848</v>
      </c>
    </row>
    <row r="168" spans="1:22" x14ac:dyDescent="0.35">
      <c r="A168" s="1">
        <v>43526</v>
      </c>
      <c r="B168" s="2">
        <v>0.28999999999999998</v>
      </c>
      <c r="C168" s="2">
        <v>0.18</v>
      </c>
      <c r="D168" s="2">
        <v>0.16</v>
      </c>
      <c r="E168" s="2">
        <v>0.08</v>
      </c>
      <c r="F168" s="2">
        <v>0.1</v>
      </c>
      <c r="G168" s="2">
        <v>0.14000000000000001</v>
      </c>
      <c r="H168" s="2">
        <v>0.05</v>
      </c>
      <c r="I168" s="2">
        <v>1420</v>
      </c>
      <c r="J168" s="2" t="s">
        <v>166</v>
      </c>
      <c r="K168" t="s">
        <v>90</v>
      </c>
      <c r="L168" s="1">
        <f>Kombiniert[[#This Row],[Date]]-13</f>
        <v>43513</v>
      </c>
      <c r="M168" s="8">
        <f>AVERAGEIFS(Kombiniert[CDU/CSU],Kombiniert[Date],"&gt;="&amp;Kombiniert[[#This Row],[Von]],Kombiniert[Date],"&lt;="&amp;Kombiniert[[#This Row],[Date]])</f>
        <v>0.29949999999999999</v>
      </c>
      <c r="N168" s="3">
        <f>AVERAGEIFS(Kombiniert[SPD],Kombiniert[Date],"&gt;="&amp;Kombiniert[[#This Row],[Von]],Kombiniert[Date],"&lt;="&amp;Kombiniert[[#This Row],[Date]])</f>
        <v>0.17399999999999999</v>
      </c>
      <c r="O168" s="8">
        <f>AVERAGEIFS(Kombiniert[GRÜNE],Kombiniert[Date],"&gt;="&amp;Kombiniert[[#This Row],[Von]],Kombiniert[Date],"&lt;="&amp;Kombiniert[[#This Row],[Date]])</f>
        <v>0.17399999999999999</v>
      </c>
      <c r="P168" s="8">
        <f>AVERAGEIFS(Kombiniert[FDP],Kombiniert[Date],"&gt;="&amp;Kombiniert[[#This Row],[Von]],Kombiniert[Date],"&lt;="&amp;Kombiniert[[#This Row],[Date]])</f>
        <v>8.5499999999999993E-2</v>
      </c>
      <c r="Q168" s="8">
        <f>AVERAGEIFS(Kombiniert[LINKE],Kombiniert[Date],"&gt;="&amp;Kombiniert[[#This Row],[Von]],Kombiniert[Date],"&lt;="&amp;Kombiniert[[#This Row],[Date]])</f>
        <v>8.7499999999999994E-2</v>
      </c>
      <c r="R168" s="8">
        <f>AVERAGEIFS(Kombiniert[AfD],Kombiniert[Date],"&gt;="&amp;Kombiniert[[#This Row],[Von]],Kombiniert[Date],"&lt;="&amp;Kombiniert[[#This Row],[Date]])</f>
        <v>0.13250000000000001</v>
      </c>
      <c r="S168" s="8">
        <f>AVERAGEIFS(Kombiniert[Sonstige],Kombiniert[Date],"&gt;="&amp;Kombiniert[[#This Row],[Von]],Kombiniert[Date],"&lt;="&amp;Kombiniert[[#This Row],[Date]])</f>
        <v>4.7E-2</v>
      </c>
      <c r="T168" s="4">
        <f>SUMIFS(Kombiniert[Befragte],Kombiniert[Date],"&gt;="&amp;Kombiniert[[#This Row],[Von]],Kombiniert[Date],"&lt;="&amp;Kombiniert[[#This Row],[Date]])</f>
        <v>15668</v>
      </c>
      <c r="U168" s="2">
        <f>1/SUMIFS(Kombiniert[[#This Row],[CDU/CSU (14d)]:[AfD (14d)]],Kombiniert[[#This Row],[CDU/CSU (14d)]:[AfD (14d)]],"&gt;="&amp;0.05)</f>
        <v>1.0493179433368309</v>
      </c>
      <c r="V168" s="2">
        <f>1/(SUMIFS(Kombiniert[[#This Row],[CDU/CSU (14d)]:[AfD (14d)]],Kombiniert[[#This Row],[CDU/CSU (14d)]:[AfD (14d)]],"&gt;="&amp;0.05)-Kombiniert[[#This Row],[FDP (14d)]])</f>
        <v>1.1527377521613833</v>
      </c>
    </row>
    <row r="169" spans="1:22" x14ac:dyDescent="0.35">
      <c r="A169" s="1">
        <v>43519</v>
      </c>
      <c r="B169" s="2">
        <v>0.28999999999999998</v>
      </c>
      <c r="C169" s="2">
        <v>0.19</v>
      </c>
      <c r="D169" s="2">
        <v>0.16</v>
      </c>
      <c r="E169" s="2">
        <v>0.09</v>
      </c>
      <c r="F169" s="2">
        <v>0.09</v>
      </c>
      <c r="G169" s="2">
        <v>0.13</v>
      </c>
      <c r="H169" s="2">
        <v>0.05</v>
      </c>
      <c r="I169" s="2">
        <v>1511</v>
      </c>
      <c r="J169" s="2" t="s">
        <v>167</v>
      </c>
      <c r="K169" t="s">
        <v>90</v>
      </c>
      <c r="L169" s="1">
        <f>Kombiniert[[#This Row],[Date]]-13</f>
        <v>43506</v>
      </c>
      <c r="M169" s="8">
        <f>AVERAGEIFS(Kombiniert[CDU/CSU],Kombiniert[Date],"&gt;="&amp;Kombiniert[[#This Row],[Von]],Kombiniert[Date],"&lt;="&amp;Kombiniert[[#This Row],[Date]])</f>
        <v>0.29749999999999999</v>
      </c>
      <c r="N169" s="3">
        <f>AVERAGEIFS(Kombiniert[SPD],Kombiniert[Date],"&gt;="&amp;Kombiniert[[#This Row],[Von]],Kombiniert[Date],"&lt;="&amp;Kombiniert[[#This Row],[Date]])</f>
        <v>0.17249999999999999</v>
      </c>
      <c r="O169" s="8">
        <f>AVERAGEIFS(Kombiniert[GRÜNE],Kombiniert[Date],"&gt;="&amp;Kombiniert[[#This Row],[Von]],Kombiniert[Date],"&lt;="&amp;Kombiniert[[#This Row],[Date]])</f>
        <v>0.18099999999999999</v>
      </c>
      <c r="P169" s="8">
        <f>AVERAGEIFS(Kombiniert[FDP],Kombiniert[Date],"&gt;="&amp;Kombiniert[[#This Row],[Von]],Kombiniert[Date],"&lt;="&amp;Kombiniert[[#This Row],[Date]])</f>
        <v>8.5499999999999993E-2</v>
      </c>
      <c r="Q169" s="8">
        <f>AVERAGEIFS(Kombiniert[LINKE],Kombiniert[Date],"&gt;="&amp;Kombiniert[[#This Row],[Von]],Kombiniert[Date],"&lt;="&amp;Kombiniert[[#This Row],[Date]])</f>
        <v>8.4999999999999992E-2</v>
      </c>
      <c r="R169" s="8">
        <f>AVERAGEIFS(Kombiniert[AfD],Kombiniert[Date],"&gt;="&amp;Kombiniert[[#This Row],[Von]],Kombiniert[Date],"&lt;="&amp;Kombiniert[[#This Row],[Date]])</f>
        <v>0.12950000000000003</v>
      </c>
      <c r="S169" s="8">
        <f>AVERAGEIFS(Kombiniert[Sonstige],Kombiniert[Date],"&gt;="&amp;Kombiniert[[#This Row],[Von]],Kombiniert[Date],"&lt;="&amp;Kombiniert[[#This Row],[Date]])</f>
        <v>4.9000000000000002E-2</v>
      </c>
      <c r="T169" s="4">
        <f>SUMIFS(Kombiniert[Befragte],Kombiniert[Date],"&gt;="&amp;Kombiniert[[#This Row],[Von]],Kombiniert[Date],"&lt;="&amp;Kombiniert[[#This Row],[Date]])</f>
        <v>17521</v>
      </c>
      <c r="U169" s="2">
        <f>1/SUMIFS(Kombiniert[[#This Row],[CDU/CSU (14d)]:[AfD (14d)]],Kombiniert[[#This Row],[CDU/CSU (14d)]:[AfD (14d)]],"&gt;="&amp;0.05)</f>
        <v>1.0515247108307044</v>
      </c>
      <c r="V169" s="2">
        <f>1/(SUMIFS(Kombiniert[[#This Row],[CDU/CSU (14d)]:[AfD (14d)]],Kombiniert[[#This Row],[CDU/CSU (14d)]:[AfD (14d)]],"&gt;="&amp;0.05)-Kombiniert[[#This Row],[FDP (14d)]])</f>
        <v>1.1554015020219526</v>
      </c>
    </row>
    <row r="170" spans="1:22" x14ac:dyDescent="0.35">
      <c r="A170" s="1">
        <v>43512</v>
      </c>
      <c r="B170" s="2">
        <v>0.3</v>
      </c>
      <c r="C170" s="2">
        <v>0.19</v>
      </c>
      <c r="D170" s="2">
        <v>0.15</v>
      </c>
      <c r="E170" s="2">
        <v>0.08</v>
      </c>
      <c r="F170" s="2">
        <v>0.1</v>
      </c>
      <c r="G170" s="2">
        <v>0.13</v>
      </c>
      <c r="H170" s="2">
        <v>0.05</v>
      </c>
      <c r="I170" s="2">
        <v>1891</v>
      </c>
      <c r="J170" s="2" t="s">
        <v>168</v>
      </c>
      <c r="K170" t="s">
        <v>90</v>
      </c>
      <c r="L170" s="1">
        <f>Kombiniert[[#This Row],[Date]]-13</f>
        <v>43499</v>
      </c>
      <c r="M170" s="8">
        <f>AVERAGEIFS(Kombiniert[CDU/CSU],Kombiniert[Date],"&gt;="&amp;Kombiniert[[#This Row],[Von]],Kombiniert[Date],"&lt;="&amp;Kombiniert[[#This Row],[Date]])</f>
        <v>0.29812499999999997</v>
      </c>
      <c r="N170" s="3">
        <f>AVERAGEIFS(Kombiniert[SPD],Kombiniert[Date],"&gt;="&amp;Kombiniert[[#This Row],[Von]],Kombiniert[Date],"&lt;="&amp;Kombiniert[[#This Row],[Date]])</f>
        <v>0.16375000000000001</v>
      </c>
      <c r="O170" s="8">
        <f>AVERAGEIFS(Kombiniert[GRÜNE],Kombiniert[Date],"&gt;="&amp;Kombiniert[[#This Row],[Von]],Kombiniert[Date],"&lt;="&amp;Kombiniert[[#This Row],[Date]])</f>
        <v>0.185</v>
      </c>
      <c r="P170" s="8">
        <f>AVERAGEIFS(Kombiniert[FDP],Kombiniert[Date],"&gt;="&amp;Kombiniert[[#This Row],[Von]],Kombiniert[Date],"&lt;="&amp;Kombiniert[[#This Row],[Date]])</f>
        <v>8.8749999999999996E-2</v>
      </c>
      <c r="Q170" s="8">
        <f>AVERAGEIFS(Kombiniert[LINKE],Kombiniert[Date],"&gt;="&amp;Kombiniert[[#This Row],[Von]],Kombiniert[Date],"&lt;="&amp;Kombiniert[[#This Row],[Date]])</f>
        <v>8.8749999999999996E-2</v>
      </c>
      <c r="R170" s="8">
        <f>AVERAGEIFS(Kombiniert[AfD],Kombiniert[Date],"&gt;="&amp;Kombiniert[[#This Row],[Von]],Kombiniert[Date],"&lt;="&amp;Kombiniert[[#This Row],[Date]])</f>
        <v>0.12875</v>
      </c>
      <c r="S170" s="8">
        <f>AVERAGEIFS(Kombiniert[Sonstige],Kombiniert[Date],"&gt;="&amp;Kombiniert[[#This Row],[Von]],Kombiniert[Date],"&lt;="&amp;Kombiniert[[#This Row],[Date]])</f>
        <v>4.6874999999999993E-2</v>
      </c>
      <c r="T170" s="4">
        <f>SUMIFS(Kombiniert[Befragte],Kombiniert[Date],"&gt;="&amp;Kombiniert[[#This Row],[Von]],Kombiniert[Date],"&lt;="&amp;Kombiniert[[#This Row],[Date]])</f>
        <v>15730</v>
      </c>
      <c r="U170" s="2">
        <f>1/SUMIFS(Kombiniert[[#This Row],[CDU/CSU (14d)]:[AfD (14d)]],Kombiniert[[#This Row],[CDU/CSU (14d)]:[AfD (14d)]],"&gt;="&amp;0.05)</f>
        <v>1.0491803278688525</v>
      </c>
      <c r="V170" s="2">
        <f>1/(SUMIFS(Kombiniert[[#This Row],[CDU/CSU (14d)]:[AfD (14d)]],Kombiniert[[#This Row],[CDU/CSU (14d)]:[AfD (14d)]],"&gt;="&amp;0.05)-Kombiniert[[#This Row],[FDP (14d)]])</f>
        <v>1.1569052783803326</v>
      </c>
    </row>
    <row r="171" spans="1:22" x14ac:dyDescent="0.35">
      <c r="A171" s="1">
        <v>43505</v>
      </c>
      <c r="B171" s="2">
        <v>0.3</v>
      </c>
      <c r="C171" s="2">
        <v>0.17</v>
      </c>
      <c r="D171" s="2">
        <v>0.17</v>
      </c>
      <c r="E171" s="2">
        <v>0.09</v>
      </c>
      <c r="F171" s="2">
        <v>0.09</v>
      </c>
      <c r="G171" s="2">
        <v>0.13</v>
      </c>
      <c r="H171" s="2">
        <v>0.05</v>
      </c>
      <c r="I171" s="2">
        <v>1900</v>
      </c>
      <c r="J171" s="2" t="s">
        <v>169</v>
      </c>
      <c r="K171" t="s">
        <v>90</v>
      </c>
      <c r="L171" s="1">
        <f>Kombiniert[[#This Row],[Date]]-13</f>
        <v>43492</v>
      </c>
      <c r="M171" s="8">
        <f>AVERAGEIFS(Kombiniert[CDU/CSU],Kombiniert[Date],"&gt;="&amp;Kombiniert[[#This Row],[Von]],Kombiniert[Date],"&lt;="&amp;Kombiniert[[#This Row],[Date]])</f>
        <v>0.30499999999999999</v>
      </c>
      <c r="N171" s="3">
        <f>AVERAGEIFS(Kombiniert[SPD],Kombiniert[Date],"&gt;="&amp;Kombiniert[[#This Row],[Von]],Kombiniert[Date],"&lt;="&amp;Kombiniert[[#This Row],[Date]])</f>
        <v>0.15437499999999998</v>
      </c>
      <c r="O171" s="8">
        <f>AVERAGEIFS(Kombiniert[GRÜNE],Kombiniert[Date],"&gt;="&amp;Kombiniert[[#This Row],[Von]],Kombiniert[Date],"&lt;="&amp;Kombiniert[[#This Row],[Date]])</f>
        <v>0.18437499999999998</v>
      </c>
      <c r="P171" s="8">
        <f>AVERAGEIFS(Kombiniert[FDP],Kombiniert[Date],"&gt;="&amp;Kombiniert[[#This Row],[Von]],Kombiniert[Date],"&lt;="&amp;Kombiniert[[#This Row],[Date]])</f>
        <v>8.9374999999999996E-2</v>
      </c>
      <c r="Q171" s="8">
        <f>AVERAGEIFS(Kombiniert[LINKE],Kombiniert[Date],"&gt;="&amp;Kombiniert[[#This Row],[Von]],Kombiniert[Date],"&lt;="&amp;Kombiniert[[#This Row],[Date]])</f>
        <v>8.9374999999999996E-2</v>
      </c>
      <c r="R171" s="8">
        <f>AVERAGEIFS(Kombiniert[AfD],Kombiniert[Date],"&gt;="&amp;Kombiniert[[#This Row],[Von]],Kombiniert[Date],"&lt;="&amp;Kombiniert[[#This Row],[Date]])</f>
        <v>0.13250000000000001</v>
      </c>
      <c r="S171" s="8">
        <f>AVERAGEIFS(Kombiniert[Sonstige],Kombiniert[Date],"&gt;="&amp;Kombiniert[[#This Row],[Von]],Kombiniert[Date],"&lt;="&amp;Kombiniert[[#This Row],[Date]])</f>
        <v>4.4999999999999991E-2</v>
      </c>
      <c r="T171" s="4">
        <f>SUMIFS(Kombiniert[Befragte],Kombiniert[Date],"&gt;="&amp;Kombiniert[[#This Row],[Von]],Kombiniert[Date],"&lt;="&amp;Kombiniert[[#This Row],[Date]])</f>
        <v>15353</v>
      </c>
      <c r="U171" s="2">
        <f>1/SUMIFS(Kombiniert[[#This Row],[CDU/CSU (14d)]:[AfD (14d)]],Kombiniert[[#This Row],[CDU/CSU (14d)]:[AfD (14d)]],"&gt;="&amp;0.05)</f>
        <v>1.0471204188481678</v>
      </c>
      <c r="V171" s="2">
        <f>1/(SUMIFS(Kombiniert[[#This Row],[CDU/CSU (14d)]:[AfD (14d)]],Kombiniert[[#This Row],[CDU/CSU (14d)]:[AfD (14d)]],"&gt;="&amp;0.05)-Kombiniert[[#This Row],[FDP (14d)]])</f>
        <v>1.1552346570397114</v>
      </c>
    </row>
    <row r="172" spans="1:22" x14ac:dyDescent="0.35">
      <c r="A172" s="1">
        <v>43498</v>
      </c>
      <c r="B172" s="2">
        <v>0.28999999999999998</v>
      </c>
      <c r="C172" s="2">
        <v>0.16</v>
      </c>
      <c r="D172" s="2">
        <v>0.18</v>
      </c>
      <c r="E172" s="2">
        <v>0.1</v>
      </c>
      <c r="F172" s="2">
        <v>0.08</v>
      </c>
      <c r="G172" s="2">
        <v>0.15</v>
      </c>
      <c r="H172" s="2">
        <v>0.04</v>
      </c>
      <c r="I172" s="2">
        <v>1434</v>
      </c>
      <c r="J172" s="2" t="s">
        <v>170</v>
      </c>
      <c r="K172" t="s">
        <v>90</v>
      </c>
      <c r="L172" s="1">
        <f>Kombiniert[[#This Row],[Date]]-13</f>
        <v>43485</v>
      </c>
      <c r="M172" s="8">
        <f>AVERAGEIFS(Kombiniert[CDU/CSU],Kombiniert[Date],"&gt;="&amp;Kombiniert[[#This Row],[Von]],Kombiniert[Date],"&lt;="&amp;Kombiniert[[#This Row],[Date]])</f>
        <v>0.30590909090909091</v>
      </c>
      <c r="N172" s="3">
        <f>AVERAGEIFS(Kombiniert[SPD],Kombiniert[Date],"&gt;="&amp;Kombiniert[[#This Row],[Von]],Kombiniert[Date],"&lt;="&amp;Kombiniert[[#This Row],[Date]])</f>
        <v>0.14909090909090908</v>
      </c>
      <c r="O172" s="8">
        <f>AVERAGEIFS(Kombiniert[GRÜNE],Kombiniert[Date],"&gt;="&amp;Kombiniert[[#This Row],[Von]],Kombiniert[Date],"&lt;="&amp;Kombiniert[[#This Row],[Date]])</f>
        <v>0.18954545454545454</v>
      </c>
      <c r="P172" s="8">
        <f>AVERAGEIFS(Kombiniert[FDP],Kombiniert[Date],"&gt;="&amp;Kombiniert[[#This Row],[Von]],Kombiniert[Date],"&lt;="&amp;Kombiniert[[#This Row],[Date]])</f>
        <v>8.9999999999999983E-2</v>
      </c>
      <c r="Q172" s="8">
        <f>AVERAGEIFS(Kombiniert[LINKE],Kombiniert[Date],"&gt;="&amp;Kombiniert[[#This Row],[Von]],Kombiniert[Date],"&lt;="&amp;Kombiniert[[#This Row],[Date]])</f>
        <v>8.8181818181818167E-2</v>
      </c>
      <c r="R172" s="8">
        <f>AVERAGEIFS(Kombiniert[AfD],Kombiniert[Date],"&gt;="&amp;Kombiniert[[#This Row],[Von]],Kombiniert[Date],"&lt;="&amp;Kombiniert[[#This Row],[Date]])</f>
        <v>0.13363636363636366</v>
      </c>
      <c r="S172" s="8">
        <f>AVERAGEIFS(Kombiniert[Sonstige],Kombiniert[Date],"&gt;="&amp;Kombiniert[[#This Row],[Von]],Kombiniert[Date],"&lt;="&amp;Kombiniert[[#This Row],[Date]])</f>
        <v>4.3636363636363626E-2</v>
      </c>
      <c r="T172" s="4">
        <f>SUMIFS(Kombiniert[Befragte],Kombiniert[Date],"&gt;="&amp;Kombiniert[[#This Row],[Von]],Kombiniert[Date],"&lt;="&amp;Kombiniert[[#This Row],[Date]])</f>
        <v>18719</v>
      </c>
      <c r="U172" s="2">
        <f>1/SUMIFS(Kombiniert[[#This Row],[CDU/CSU (14d)]:[AfD (14d)]],Kombiniert[[#This Row],[CDU/CSU (14d)]:[AfD (14d)]],"&gt;="&amp;0.05)</f>
        <v>1.0456273764258557</v>
      </c>
      <c r="V172" s="2">
        <f>1/(SUMIFS(Kombiniert[[#This Row],[CDU/CSU (14d)]:[AfD (14d)]],Kombiniert[[#This Row],[CDU/CSU (14d)]:[AfD (14d)]],"&gt;="&amp;0.05)-Kombiniert[[#This Row],[FDP (14d)]])</f>
        <v>1.1542497376705143</v>
      </c>
    </row>
    <row r="173" spans="1:22" x14ac:dyDescent="0.35">
      <c r="A173" s="1">
        <v>43491</v>
      </c>
      <c r="B173" s="2">
        <v>0.28999999999999998</v>
      </c>
      <c r="C173" s="2">
        <v>0.16</v>
      </c>
      <c r="D173" s="2">
        <v>0.19</v>
      </c>
      <c r="E173" s="2">
        <v>0.09</v>
      </c>
      <c r="F173" s="2">
        <v>0.09</v>
      </c>
      <c r="G173" s="2">
        <v>0.14000000000000001</v>
      </c>
      <c r="H173" s="2">
        <v>0.04</v>
      </c>
      <c r="I173" s="2">
        <v>2017</v>
      </c>
      <c r="J173" s="2" t="s">
        <v>171</v>
      </c>
      <c r="K173" t="s">
        <v>90</v>
      </c>
      <c r="L173" s="1">
        <f>Kombiniert[[#This Row],[Date]]-13</f>
        <v>43478</v>
      </c>
      <c r="M173" s="8">
        <f>AVERAGEIFS(Kombiniert[CDU/CSU],Kombiniert[Date],"&gt;="&amp;Kombiniert[[#This Row],[Von]],Kombiniert[Date],"&lt;="&amp;Kombiniert[[#This Row],[Date]])</f>
        <v>0.30450000000000005</v>
      </c>
      <c r="N173" s="3">
        <f>AVERAGEIFS(Kombiniert[SPD],Kombiniert[Date],"&gt;="&amp;Kombiniert[[#This Row],[Von]],Kombiniert[Date],"&lt;="&amp;Kombiniert[[#This Row],[Date]])</f>
        <v>0.14749999999999999</v>
      </c>
      <c r="O173" s="8">
        <f>AVERAGEIFS(Kombiniert[GRÜNE],Kombiniert[Date],"&gt;="&amp;Kombiniert[[#This Row],[Von]],Kombiniert[Date],"&lt;="&amp;Kombiniert[[#This Row],[Date]])</f>
        <v>0.19049999999999997</v>
      </c>
      <c r="P173" s="8">
        <f>AVERAGEIFS(Kombiniert[FDP],Kombiniert[Date],"&gt;="&amp;Kombiniert[[#This Row],[Von]],Kombiniert[Date],"&lt;="&amp;Kombiniert[[#This Row],[Date]])</f>
        <v>8.9499999999999982E-2</v>
      </c>
      <c r="Q173" s="8">
        <f>AVERAGEIFS(Kombiniert[LINKE],Kombiniert[Date],"&gt;="&amp;Kombiniert[[#This Row],[Von]],Kombiniert[Date],"&lt;="&amp;Kombiniert[[#This Row],[Date]])</f>
        <v>8.9499999999999996E-2</v>
      </c>
      <c r="R173" s="8">
        <f>AVERAGEIFS(Kombiniert[AfD],Kombiniert[Date],"&gt;="&amp;Kombiniert[[#This Row],[Von]],Kombiniert[Date],"&lt;="&amp;Kombiniert[[#This Row],[Date]])</f>
        <v>0.13250000000000001</v>
      </c>
      <c r="S173" s="8">
        <f>AVERAGEIFS(Kombiniert[Sonstige],Kombiniert[Date],"&gt;="&amp;Kombiniert[[#This Row],[Von]],Kombiniert[Date],"&lt;="&amp;Kombiniert[[#This Row],[Date]])</f>
        <v>4.5999999999999992E-2</v>
      </c>
      <c r="T173" s="4">
        <f>SUMIFS(Kombiniert[Befragte],Kombiniert[Date],"&gt;="&amp;Kombiniert[[#This Row],[Von]],Kombiniert[Date],"&lt;="&amp;Kombiniert[[#This Row],[Date]])</f>
        <v>17129</v>
      </c>
      <c r="U173" s="2">
        <f>1/SUMIFS(Kombiniert[[#This Row],[CDU/CSU (14d)]:[AfD (14d)]],Kombiniert[[#This Row],[CDU/CSU (14d)]:[AfD (14d)]],"&gt;="&amp;0.05)</f>
        <v>1.0482180293501047</v>
      </c>
      <c r="V173" s="2">
        <f>1/(SUMIFS(Kombiniert[[#This Row],[CDU/CSU (14d)]:[AfD (14d)]],Kombiniert[[#This Row],[CDU/CSU (14d)]:[AfD (14d)]],"&gt;="&amp;0.05)-Kombiniert[[#This Row],[FDP (14d)]])</f>
        <v>1.1567379988432618</v>
      </c>
    </row>
    <row r="174" spans="1:22" x14ac:dyDescent="0.35">
      <c r="A174" s="1">
        <v>43484</v>
      </c>
      <c r="B174" s="2">
        <v>0.3</v>
      </c>
      <c r="C174" s="2">
        <v>0.15</v>
      </c>
      <c r="D174" s="2">
        <v>0.18</v>
      </c>
      <c r="E174" s="2">
        <v>0.08</v>
      </c>
      <c r="F174" s="2">
        <v>0.09</v>
      </c>
      <c r="G174" s="2">
        <v>0.14000000000000001</v>
      </c>
      <c r="H174" s="2">
        <v>0.06</v>
      </c>
      <c r="I174" s="2">
        <v>1448</v>
      </c>
      <c r="J174" s="2" t="s">
        <v>172</v>
      </c>
      <c r="K174" t="s">
        <v>90</v>
      </c>
      <c r="L174" s="1">
        <f>Kombiniert[[#This Row],[Date]]-13</f>
        <v>43471</v>
      </c>
      <c r="M174" s="8">
        <f>AVERAGEIFS(Kombiniert[CDU/CSU],Kombiniert[Date],"&gt;="&amp;Kombiniert[[#This Row],[Von]],Kombiniert[Date],"&lt;="&amp;Kombiniert[[#This Row],[Date]])</f>
        <v>0.30249999999999999</v>
      </c>
      <c r="N174" s="3">
        <f>AVERAGEIFS(Kombiniert[SPD],Kombiniert[Date],"&gt;="&amp;Kombiniert[[#This Row],[Von]],Kombiniert[Date],"&lt;="&amp;Kombiniert[[#This Row],[Date]])</f>
        <v>0.14812499999999998</v>
      </c>
      <c r="O174" s="8">
        <f>AVERAGEIFS(Kombiniert[GRÜNE],Kombiniert[Date],"&gt;="&amp;Kombiniert[[#This Row],[Von]],Kombiniert[Date],"&lt;="&amp;Kombiniert[[#This Row],[Date]])</f>
        <v>0.18749999999999997</v>
      </c>
      <c r="P174" s="8">
        <f>AVERAGEIFS(Kombiniert[FDP],Kombiniert[Date],"&gt;="&amp;Kombiniert[[#This Row],[Von]],Kombiniert[Date],"&lt;="&amp;Kombiniert[[#This Row],[Date]])</f>
        <v>8.8124999999999995E-2</v>
      </c>
      <c r="Q174" s="8">
        <f>AVERAGEIFS(Kombiniert[LINKE],Kombiniert[Date],"&gt;="&amp;Kombiniert[[#This Row],[Von]],Kombiniert[Date],"&lt;="&amp;Kombiniert[[#This Row],[Date]])</f>
        <v>9.0624999999999997E-2</v>
      </c>
      <c r="R174" s="8">
        <f>AVERAGEIFS(Kombiniert[AfD],Kombiniert[Date],"&gt;="&amp;Kombiniert[[#This Row],[Von]],Kombiniert[Date],"&lt;="&amp;Kombiniert[[#This Row],[Date]])</f>
        <v>0.136875</v>
      </c>
      <c r="S174" s="8">
        <f>AVERAGEIFS(Kombiniert[Sonstige],Kombiniert[Date],"&gt;="&amp;Kombiniert[[#This Row],[Von]],Kombiniert[Date],"&lt;="&amp;Kombiniert[[#This Row],[Date]])</f>
        <v>4.6249999999999999E-2</v>
      </c>
      <c r="T174" s="4">
        <f>SUMIFS(Kombiniert[Befragte],Kombiniert[Date],"&gt;="&amp;Kombiniert[[#This Row],[Von]],Kombiniert[Date],"&lt;="&amp;Kombiniert[[#This Row],[Date]])</f>
        <v>15275</v>
      </c>
      <c r="U174" s="2">
        <f>1/SUMIFS(Kombiniert[[#This Row],[CDU/CSU (14d)]:[AfD (14d)]],Kombiniert[[#This Row],[CDU/CSU (14d)]:[AfD (14d)]],"&gt;="&amp;0.05)</f>
        <v>1.0484927916120579</v>
      </c>
      <c r="V174" s="2">
        <f>1/(SUMIFS(Kombiniert[[#This Row],[CDU/CSU (14d)]:[AfD (14d)]],Kombiniert[[#This Row],[CDU/CSU (14d)]:[AfD (14d)]],"&gt;="&amp;0.05)-Kombiniert[[#This Row],[FDP (14d)]])</f>
        <v>1.1552346570397114</v>
      </c>
    </row>
    <row r="175" spans="1:22" x14ac:dyDescent="0.35">
      <c r="A175" s="1">
        <v>43477</v>
      </c>
      <c r="B175" s="2">
        <v>0.31</v>
      </c>
      <c r="C175" s="2">
        <v>0.15</v>
      </c>
      <c r="D175" s="2">
        <v>0.18</v>
      </c>
      <c r="E175" s="2">
        <v>0.08</v>
      </c>
      <c r="F175" s="2">
        <v>0.09</v>
      </c>
      <c r="G175" s="2">
        <v>0.14000000000000001</v>
      </c>
      <c r="H175" s="2">
        <v>0.05</v>
      </c>
      <c r="I175" s="2">
        <v>1964</v>
      </c>
      <c r="J175" s="2" t="s">
        <v>173</v>
      </c>
      <c r="K175" t="s">
        <v>90</v>
      </c>
      <c r="L175" s="1">
        <f>Kombiniert[[#This Row],[Date]]-13</f>
        <v>43464</v>
      </c>
      <c r="M175" s="8">
        <f>AVERAGEIFS(Kombiniert[CDU/CSU],Kombiniert[Date],"&gt;="&amp;Kombiniert[[#This Row],[Von]],Kombiniert[Date],"&lt;="&amp;Kombiniert[[#This Row],[Date]])</f>
        <v>0.30285714285714288</v>
      </c>
      <c r="N175" s="3">
        <f>AVERAGEIFS(Kombiniert[SPD],Kombiniert[Date],"&gt;="&amp;Kombiniert[[#This Row],[Von]],Kombiniert[Date],"&lt;="&amp;Kombiniert[[#This Row],[Date]])</f>
        <v>0.14857142857142858</v>
      </c>
      <c r="O175" s="8">
        <f>AVERAGEIFS(Kombiniert[GRÜNE],Kombiniert[Date],"&gt;="&amp;Kombiniert[[#This Row],[Von]],Kombiniert[Date],"&lt;="&amp;Kombiniert[[#This Row],[Date]])</f>
        <v>0.18857142857142856</v>
      </c>
      <c r="P175" s="8">
        <f>AVERAGEIFS(Kombiniert[FDP],Kombiniert[Date],"&gt;="&amp;Kombiniert[[#This Row],[Von]],Kombiniert[Date],"&lt;="&amp;Kombiniert[[#This Row],[Date]])</f>
        <v>8.8571428571428565E-2</v>
      </c>
      <c r="Q175" s="8">
        <f>AVERAGEIFS(Kombiniert[LINKE],Kombiniert[Date],"&gt;="&amp;Kombiniert[[#This Row],[Von]],Kombiniert[Date],"&lt;="&amp;Kombiniert[[#This Row],[Date]])</f>
        <v>9.1428571428571415E-2</v>
      </c>
      <c r="R175" s="8">
        <f>AVERAGEIFS(Kombiniert[AfD],Kombiniert[Date],"&gt;="&amp;Kombiniert[[#This Row],[Von]],Kombiniert[Date],"&lt;="&amp;Kombiniert[[#This Row],[Date]])</f>
        <v>0.13571428571428573</v>
      </c>
      <c r="S175" s="8">
        <f>AVERAGEIFS(Kombiniert[Sonstige],Kombiniert[Date],"&gt;="&amp;Kombiniert[[#This Row],[Von]],Kombiniert[Date],"&lt;="&amp;Kombiniert[[#This Row],[Date]])</f>
        <v>4.4285714285714282E-2</v>
      </c>
      <c r="T175" s="4">
        <f>SUMIFS(Kombiniert[Befragte],Kombiniert[Date],"&gt;="&amp;Kombiniert[[#This Row],[Von]],Kombiniert[Date],"&lt;="&amp;Kombiniert[[#This Row],[Date]])</f>
        <v>11825</v>
      </c>
      <c r="U175" s="2">
        <f>1/SUMIFS(Kombiniert[[#This Row],[CDU/CSU (14d)]:[AfD (14d)]],Kombiniert[[#This Row],[CDU/CSU (14d)]:[AfD (14d)]],"&gt;="&amp;0.05)</f>
        <v>1.0463378176382661</v>
      </c>
      <c r="V175" s="2">
        <f>1/(SUMIFS(Kombiniert[[#This Row],[CDU/CSU (14d)]:[AfD (14d)]],Kombiniert[[#This Row],[CDU/CSU (14d)]:[AfD (14d)]],"&gt;="&amp;0.05)-Kombiniert[[#This Row],[FDP (14d)]])</f>
        <v>1.1532125205930805</v>
      </c>
    </row>
    <row r="176" spans="1:22" x14ac:dyDescent="0.35">
      <c r="A176" s="1">
        <v>43456</v>
      </c>
      <c r="B176" s="2">
        <v>0.28999999999999998</v>
      </c>
      <c r="C176" s="2">
        <v>0.15</v>
      </c>
      <c r="D176" s="2">
        <v>0.19</v>
      </c>
      <c r="E176" s="2">
        <v>0.09</v>
      </c>
      <c r="F176" s="2">
        <v>0.09</v>
      </c>
      <c r="G176" s="2">
        <v>0.14000000000000001</v>
      </c>
      <c r="H176" s="2">
        <v>0.05</v>
      </c>
      <c r="I176" s="2">
        <v>1889</v>
      </c>
      <c r="J176" s="2" t="s">
        <v>174</v>
      </c>
      <c r="K176" t="s">
        <v>90</v>
      </c>
      <c r="L176" s="1">
        <f>Kombiniert[[#This Row],[Date]]-13</f>
        <v>43443</v>
      </c>
      <c r="M176" s="8">
        <f>AVERAGEIFS(Kombiniert[CDU/CSU],Kombiniert[Date],"&gt;="&amp;Kombiniert[[#This Row],[Von]],Kombiniert[Date],"&lt;="&amp;Kombiniert[[#This Row],[Date]])</f>
        <v>0.30083333333333334</v>
      </c>
      <c r="N176" s="3">
        <f>AVERAGEIFS(Kombiniert[SPD],Kombiniert[Date],"&gt;="&amp;Kombiniert[[#This Row],[Von]],Kombiniert[Date],"&lt;="&amp;Kombiniert[[#This Row],[Date]])</f>
        <v>0.14791666666666667</v>
      </c>
      <c r="O176" s="8">
        <f>AVERAGEIFS(Kombiniert[GRÜNE],Kombiniert[Date],"&gt;="&amp;Kombiniert[[#This Row],[Von]],Kombiniert[Date],"&lt;="&amp;Kombiniert[[#This Row],[Date]])</f>
        <v>0.18999999999999997</v>
      </c>
      <c r="P176" s="8">
        <f>AVERAGEIFS(Kombiniert[FDP],Kombiniert[Date],"&gt;="&amp;Kombiniert[[#This Row],[Von]],Kombiniert[Date],"&lt;="&amp;Kombiniert[[#This Row],[Date]])</f>
        <v>8.5000000000000006E-2</v>
      </c>
      <c r="Q176" s="8">
        <f>AVERAGEIFS(Kombiniert[LINKE],Kombiniert[Date],"&gt;="&amp;Kombiniert[[#This Row],[Von]],Kombiniert[Date],"&lt;="&amp;Kombiniert[[#This Row],[Date]])</f>
        <v>8.7083333333333332E-2</v>
      </c>
      <c r="R176" s="8">
        <f>AVERAGEIFS(Kombiniert[AfD],Kombiniert[Date],"&gt;="&amp;Kombiniert[[#This Row],[Von]],Kombiniert[Date],"&lt;="&amp;Kombiniert[[#This Row],[Date]])</f>
        <v>0.13999999999999999</v>
      </c>
      <c r="S176" s="8">
        <f>AVERAGEIFS(Kombiniert[Sonstige],Kombiniert[Date],"&gt;="&amp;Kombiniert[[#This Row],[Von]],Kombiniert[Date],"&lt;="&amp;Kombiniert[[#This Row],[Date]])</f>
        <v>4.9166666666666671E-2</v>
      </c>
      <c r="T176" s="4">
        <f>SUMIFS(Kombiniert[Befragte],Kombiniert[Date],"&gt;="&amp;Kombiniert[[#This Row],[Von]],Kombiniert[Date],"&lt;="&amp;Kombiniert[[#This Row],[Date]])</f>
        <v>20172</v>
      </c>
      <c r="U176" s="2">
        <f>1/SUMIFS(Kombiniert[[#This Row],[CDU/CSU (14d)]:[AfD (14d)]],Kombiniert[[#This Row],[CDU/CSU (14d)]:[AfD (14d)]],"&gt;="&amp;0.05)</f>
        <v>1.05170902716915</v>
      </c>
      <c r="V176" s="2">
        <f>1/(SUMIFS(Kombiniert[[#This Row],[CDU/CSU (14d)]:[AfD (14d)]],Kombiniert[[#This Row],[CDU/CSU (14d)]:[AfD (14d)]],"&gt;="&amp;0.05)-Kombiniert[[#This Row],[FDP (14d)]])</f>
        <v>1.1549566891241581</v>
      </c>
    </row>
    <row r="177" spans="1:22" x14ac:dyDescent="0.35">
      <c r="A177" s="1">
        <v>43449</v>
      </c>
      <c r="B177" s="2">
        <v>0.3</v>
      </c>
      <c r="C177" s="2">
        <v>0.15</v>
      </c>
      <c r="D177" s="2">
        <v>0.2</v>
      </c>
      <c r="E177" s="2">
        <v>0.08</v>
      </c>
      <c r="F177" s="2">
        <v>0.08</v>
      </c>
      <c r="G177" s="2">
        <v>0.14000000000000001</v>
      </c>
      <c r="H177" s="2">
        <v>0.05</v>
      </c>
      <c r="I177" s="2">
        <v>1997</v>
      </c>
      <c r="J177" s="2" t="s">
        <v>175</v>
      </c>
      <c r="K177" t="s">
        <v>90</v>
      </c>
      <c r="L177" s="1">
        <f>Kombiniert[[#This Row],[Date]]-13</f>
        <v>43436</v>
      </c>
      <c r="M177" s="8">
        <f>AVERAGEIFS(Kombiniert[CDU/CSU],Kombiniert[Date],"&gt;="&amp;Kombiniert[[#This Row],[Von]],Kombiniert[Date],"&lt;="&amp;Kombiniert[[#This Row],[Date]])</f>
        <v>0.29954545454545456</v>
      </c>
      <c r="N177" s="3">
        <f>AVERAGEIFS(Kombiniert[SPD],Kombiniert[Date],"&gt;="&amp;Kombiniert[[#This Row],[Von]],Kombiniert[Date],"&lt;="&amp;Kombiniert[[#This Row],[Date]])</f>
        <v>0.14499999999999999</v>
      </c>
      <c r="O177" s="8">
        <f>AVERAGEIFS(Kombiniert[GRÜNE],Kombiniert[Date],"&gt;="&amp;Kombiniert[[#This Row],[Von]],Kombiniert[Date],"&lt;="&amp;Kombiniert[[#This Row],[Date]])</f>
        <v>0.19272727272727269</v>
      </c>
      <c r="P177" s="8">
        <f>AVERAGEIFS(Kombiniert[FDP],Kombiniert[Date],"&gt;="&amp;Kombiniert[[#This Row],[Von]],Kombiniert[Date],"&lt;="&amp;Kombiniert[[#This Row],[Date]])</f>
        <v>8.4090909090909091E-2</v>
      </c>
      <c r="Q177" s="8">
        <f>AVERAGEIFS(Kombiniert[LINKE],Kombiniert[Date],"&gt;="&amp;Kombiniert[[#This Row],[Von]],Kombiniert[Date],"&lt;="&amp;Kombiniert[[#This Row],[Date]])</f>
        <v>8.7272727272727266E-2</v>
      </c>
      <c r="R177" s="8">
        <f>AVERAGEIFS(Kombiniert[AfD],Kombiniert[Date],"&gt;="&amp;Kombiniert[[#This Row],[Von]],Kombiniert[Date],"&lt;="&amp;Kombiniert[[#This Row],[Date]])</f>
        <v>0.13999999999999999</v>
      </c>
      <c r="S177" s="8">
        <f>AVERAGEIFS(Kombiniert[Sonstige],Kombiniert[Date],"&gt;="&amp;Kombiniert[[#This Row],[Von]],Kombiniert[Date],"&lt;="&amp;Kombiniert[[#This Row],[Date]])</f>
        <v>5.1363636363636368E-2</v>
      </c>
      <c r="T177" s="4">
        <f>SUMIFS(Kombiniert[Befragte],Kombiniert[Date],"&gt;="&amp;Kombiniert[[#This Row],[Von]],Kombiniert[Date],"&lt;="&amp;Kombiniert[[#This Row],[Date]])</f>
        <v>19424</v>
      </c>
      <c r="U177" s="2">
        <f>1/SUMIFS(Kombiniert[[#This Row],[CDU/CSU (14d)]:[AfD (14d)]],Kombiniert[[#This Row],[CDU/CSU (14d)]:[AfD (14d)]],"&gt;="&amp;0.05)</f>
        <v>1.0541447053186392</v>
      </c>
      <c r="V177" s="2">
        <f>1/(SUMIFS(Kombiniert[[#This Row],[CDU/CSU (14d)]:[AfD (14d)]],Kombiniert[[#This Row],[CDU/CSU (14d)]:[AfD (14d)]],"&gt;="&amp;0.05)-Kombiniert[[#This Row],[FDP (14d)]])</f>
        <v>1.1566771819137751</v>
      </c>
    </row>
    <row r="178" spans="1:22" x14ac:dyDescent="0.35">
      <c r="A178" s="1">
        <v>43442</v>
      </c>
      <c r="B178" s="2">
        <v>0.28999999999999998</v>
      </c>
      <c r="C178" s="2">
        <v>0.15</v>
      </c>
      <c r="D178" s="2">
        <v>0.19</v>
      </c>
      <c r="E178" s="2">
        <v>0.09</v>
      </c>
      <c r="F178" s="2">
        <v>0.09</v>
      </c>
      <c r="G178" s="2">
        <v>0.14000000000000001</v>
      </c>
      <c r="H178" s="2">
        <v>0.05</v>
      </c>
      <c r="I178" s="2">
        <v>2469</v>
      </c>
      <c r="J178" s="2" t="s">
        <v>176</v>
      </c>
      <c r="K178" t="s">
        <v>90</v>
      </c>
      <c r="L178" s="1">
        <f>Kombiniert[[#This Row],[Date]]-13</f>
        <v>43429</v>
      </c>
      <c r="M178" s="8">
        <f>AVERAGEIFS(Kombiniert[CDU/CSU],Kombiniert[Date],"&gt;="&amp;Kombiniert[[#This Row],[Von]],Kombiniert[Date],"&lt;="&amp;Kombiniert[[#This Row],[Date]])</f>
        <v>0.28100000000000003</v>
      </c>
      <c r="N178" s="3">
        <f>AVERAGEIFS(Kombiniert[SPD],Kombiniert[Date],"&gt;="&amp;Kombiniert[[#This Row],[Von]],Kombiniert[Date],"&lt;="&amp;Kombiniert[[#This Row],[Date]])</f>
        <v>0.14550000000000002</v>
      </c>
      <c r="O178" s="8">
        <f>AVERAGEIFS(Kombiniert[GRÜNE],Kombiniert[Date],"&gt;="&amp;Kombiniert[[#This Row],[Von]],Kombiniert[Date],"&lt;="&amp;Kombiniert[[#This Row],[Date]])</f>
        <v>0.19999999999999998</v>
      </c>
      <c r="P178" s="8">
        <f>AVERAGEIFS(Kombiniert[FDP],Kombiniert[Date],"&gt;="&amp;Kombiniert[[#This Row],[Von]],Kombiniert[Date],"&lt;="&amp;Kombiniert[[#This Row],[Date]])</f>
        <v>8.8499999999999995E-2</v>
      </c>
      <c r="Q178" s="8">
        <f>AVERAGEIFS(Kombiniert[LINKE],Kombiniert[Date],"&gt;="&amp;Kombiniert[[#This Row],[Von]],Kombiniert[Date],"&lt;="&amp;Kombiniert[[#This Row],[Date]])</f>
        <v>0.09</v>
      </c>
      <c r="R178" s="8">
        <f>AVERAGEIFS(Kombiniert[AfD],Kombiniert[Date],"&gt;="&amp;Kombiniert[[#This Row],[Von]],Kombiniert[Date],"&lt;="&amp;Kombiniert[[#This Row],[Date]])</f>
        <v>0.14449999999999999</v>
      </c>
      <c r="S178" s="8">
        <f>AVERAGEIFS(Kombiniert[Sonstige],Kombiniert[Date],"&gt;="&amp;Kombiniert[[#This Row],[Von]],Kombiniert[Date],"&lt;="&amp;Kombiniert[[#This Row],[Date]])</f>
        <v>5.0500000000000003E-2</v>
      </c>
      <c r="T178" s="4">
        <f>SUMIFS(Kombiniert[Befragte],Kombiniert[Date],"&gt;="&amp;Kombiniert[[#This Row],[Von]],Kombiniert[Date],"&lt;="&amp;Kombiniert[[#This Row],[Date]])</f>
        <v>18018</v>
      </c>
      <c r="U178" s="2">
        <f>1/SUMIFS(Kombiniert[[#This Row],[CDU/CSU (14d)]:[AfD (14d)]],Kombiniert[[#This Row],[CDU/CSU (14d)]:[AfD (14d)]],"&gt;="&amp;0.05)</f>
        <v>1.05318588730911</v>
      </c>
      <c r="V178" s="2">
        <f>1/(SUMIFS(Kombiniert[[#This Row],[CDU/CSU (14d)]:[AfD (14d)]],Kombiniert[[#This Row],[CDU/CSU (14d)]:[AfD (14d)]],"&gt;="&amp;0.05)-Kombiniert[[#This Row],[FDP (14d)]])</f>
        <v>1.1614401858304297</v>
      </c>
    </row>
    <row r="179" spans="1:22" x14ac:dyDescent="0.35">
      <c r="A179" s="1">
        <v>43435</v>
      </c>
      <c r="B179" s="2">
        <v>0.28000000000000003</v>
      </c>
      <c r="C179" s="2">
        <v>0.15</v>
      </c>
      <c r="D179" s="2">
        <v>0.19</v>
      </c>
      <c r="E179" s="2">
        <v>0.09</v>
      </c>
      <c r="F179" s="2">
        <v>0.09</v>
      </c>
      <c r="G179" s="2">
        <v>0.15</v>
      </c>
      <c r="H179" s="2">
        <v>0.05</v>
      </c>
      <c r="I179" s="2">
        <v>1531</v>
      </c>
      <c r="J179" s="2" t="s">
        <v>177</v>
      </c>
      <c r="K179" t="s">
        <v>90</v>
      </c>
      <c r="L179" s="1">
        <f>Kombiniert[[#This Row],[Date]]-13</f>
        <v>43422</v>
      </c>
      <c r="M179" s="8">
        <f>AVERAGEIFS(Kombiniert[CDU/CSU],Kombiniert[Date],"&gt;="&amp;Kombiniert[[#This Row],[Von]],Kombiniert[Date],"&lt;="&amp;Kombiniert[[#This Row],[Date]])</f>
        <v>0.27100000000000002</v>
      </c>
      <c r="N179" s="3">
        <f>AVERAGEIFS(Kombiniert[SPD],Kombiniert[Date],"&gt;="&amp;Kombiniert[[#This Row],[Von]],Kombiniert[Date],"&lt;="&amp;Kombiniert[[#This Row],[Date]])</f>
        <v>0.14649999999999999</v>
      </c>
      <c r="O179" s="8">
        <f>AVERAGEIFS(Kombiniert[GRÜNE],Kombiniert[Date],"&gt;="&amp;Kombiniert[[#This Row],[Von]],Kombiniert[Date],"&lt;="&amp;Kombiniert[[#This Row],[Date]])</f>
        <v>0.20699999999999999</v>
      </c>
      <c r="P179" s="8">
        <f>AVERAGEIFS(Kombiniert[FDP],Kombiniert[Date],"&gt;="&amp;Kombiniert[[#This Row],[Von]],Kombiniert[Date],"&lt;="&amp;Kombiniert[[#This Row],[Date]])</f>
        <v>8.9499999999999982E-2</v>
      </c>
      <c r="Q179" s="8">
        <f>AVERAGEIFS(Kombiniert[LINKE],Kombiniert[Date],"&gt;="&amp;Kombiniert[[#This Row],[Von]],Kombiniert[Date],"&lt;="&amp;Kombiniert[[#This Row],[Date]])</f>
        <v>0.09</v>
      </c>
      <c r="R179" s="8">
        <f>AVERAGEIFS(Kombiniert[AfD],Kombiniert[Date],"&gt;="&amp;Kombiniert[[#This Row],[Von]],Kombiniert[Date],"&lt;="&amp;Kombiniert[[#This Row],[Date]])</f>
        <v>0.14799999999999999</v>
      </c>
      <c r="S179" s="8">
        <f>AVERAGEIFS(Kombiniert[Sonstige],Kombiniert[Date],"&gt;="&amp;Kombiniert[[#This Row],[Von]],Kombiniert[Date],"&lt;="&amp;Kombiniert[[#This Row],[Date]])</f>
        <v>4.7999999999999994E-2</v>
      </c>
      <c r="T179" s="4">
        <f>SUMIFS(Kombiniert[Befragte],Kombiniert[Date],"&gt;="&amp;Kombiniert[[#This Row],[Von]],Kombiniert[Date],"&lt;="&amp;Kombiniert[[#This Row],[Date]])</f>
        <v>18223</v>
      </c>
      <c r="U179" s="2">
        <f>1/SUMIFS(Kombiniert[[#This Row],[CDU/CSU (14d)]:[AfD (14d)]],Kombiniert[[#This Row],[CDU/CSU (14d)]:[AfD (14d)]],"&gt;="&amp;0.05)</f>
        <v>1.0504201680672269</v>
      </c>
      <c r="V179" s="2">
        <f>1/(SUMIFS(Kombiniert[[#This Row],[CDU/CSU (14d)]:[AfD (14d)]],Kombiniert[[#This Row],[CDU/CSU (14d)]:[AfD (14d)]],"&gt;="&amp;0.05)-Kombiniert[[#This Row],[FDP (14d)]])</f>
        <v>1.1594202898550725</v>
      </c>
    </row>
    <row r="180" spans="1:22" x14ac:dyDescent="0.35">
      <c r="A180" s="1">
        <v>43428</v>
      </c>
      <c r="B180" s="2">
        <v>0.26</v>
      </c>
      <c r="C180" s="2">
        <v>0.15</v>
      </c>
      <c r="D180" s="2">
        <v>0.21</v>
      </c>
      <c r="E180" s="2">
        <v>0.09</v>
      </c>
      <c r="F180" s="2">
        <v>0.09</v>
      </c>
      <c r="G180" s="2">
        <v>0.15</v>
      </c>
      <c r="H180" s="2">
        <v>0.05</v>
      </c>
      <c r="I180" s="2">
        <v>2361</v>
      </c>
      <c r="J180" s="2" t="s">
        <v>178</v>
      </c>
      <c r="K180" t="s">
        <v>90</v>
      </c>
      <c r="L180" s="1">
        <f>Kombiniert[[#This Row],[Date]]-13</f>
        <v>43415</v>
      </c>
      <c r="M180" s="8">
        <f>AVERAGEIFS(Kombiniert[CDU/CSU],Kombiniert[Date],"&gt;="&amp;Kombiniert[[#This Row],[Von]],Kombiniert[Date],"&lt;="&amp;Kombiniert[[#This Row],[Date]])</f>
        <v>0.26444444444444443</v>
      </c>
      <c r="N180" s="3">
        <f>AVERAGEIFS(Kombiniert[SPD],Kombiniert[Date],"&gt;="&amp;Kombiniert[[#This Row],[Von]],Kombiniert[Date],"&lt;="&amp;Kombiniert[[#This Row],[Date]])</f>
        <v>0.14277777777777778</v>
      </c>
      <c r="O180" s="8">
        <f>AVERAGEIFS(Kombiniert[GRÜNE],Kombiniert[Date],"&gt;="&amp;Kombiniert[[#This Row],[Von]],Kombiniert[Date],"&lt;="&amp;Kombiniert[[#This Row],[Date]])</f>
        <v>0.21777777777777776</v>
      </c>
      <c r="P180" s="8">
        <f>AVERAGEIFS(Kombiniert[FDP],Kombiniert[Date],"&gt;="&amp;Kombiniert[[#This Row],[Von]],Kombiniert[Date],"&lt;="&amp;Kombiniert[[#This Row],[Date]])</f>
        <v>8.7222222222222201E-2</v>
      </c>
      <c r="Q180" s="8">
        <f>AVERAGEIFS(Kombiniert[LINKE],Kombiniert[Date],"&gt;="&amp;Kombiniert[[#This Row],[Von]],Kombiniert[Date],"&lt;="&amp;Kombiniert[[#This Row],[Date]])</f>
        <v>9.1111111111111087E-2</v>
      </c>
      <c r="R180" s="8">
        <f>AVERAGEIFS(Kombiniert[AfD],Kombiniert[Date],"&gt;="&amp;Kombiniert[[#This Row],[Von]],Kombiniert[Date],"&lt;="&amp;Kombiniert[[#This Row],[Date]])</f>
        <v>0.14555555555555555</v>
      </c>
      <c r="S180" s="8">
        <f>AVERAGEIFS(Kombiniert[Sonstige],Kombiniert[Date],"&gt;="&amp;Kombiniert[[#This Row],[Von]],Kombiniert[Date],"&lt;="&amp;Kombiniert[[#This Row],[Date]])</f>
        <v>5.1111111111111107E-2</v>
      </c>
      <c r="T180" s="4">
        <f>SUMIFS(Kombiniert[Befragte],Kombiniert[Date],"&gt;="&amp;Kombiniert[[#This Row],[Von]],Kombiniert[Date],"&lt;="&amp;Kombiniert[[#This Row],[Date]])</f>
        <v>18821</v>
      </c>
      <c r="U180" s="2">
        <f>1/SUMIFS(Kombiniert[[#This Row],[CDU/CSU (14d)]:[AfD (14d)]],Kombiniert[[#This Row],[CDU/CSU (14d)]:[AfD (14d)]],"&gt;="&amp;0.05)</f>
        <v>1.053864168618267</v>
      </c>
      <c r="V180" s="2">
        <f>1/(SUMIFS(Kombiniert[[#This Row],[CDU/CSU (14d)]:[AfD (14d)]],Kombiniert[[#This Row],[CDU/CSU (14d)]:[AfD (14d)]],"&gt;="&amp;0.05)-Kombiniert[[#This Row],[FDP (14d)]])</f>
        <v>1.1605415860735011</v>
      </c>
    </row>
    <row r="181" spans="1:22" x14ac:dyDescent="0.35">
      <c r="A181" s="1">
        <v>43421</v>
      </c>
      <c r="B181" s="2">
        <v>0.26</v>
      </c>
      <c r="C181" s="2">
        <v>0.15</v>
      </c>
      <c r="D181" s="2">
        <v>0.21</v>
      </c>
      <c r="E181" s="2">
        <v>0.08</v>
      </c>
      <c r="F181" s="2">
        <v>0.09</v>
      </c>
      <c r="G181" s="2">
        <v>0.15</v>
      </c>
      <c r="H181" s="2">
        <v>0.06</v>
      </c>
      <c r="I181" s="2">
        <v>1987</v>
      </c>
      <c r="J181" s="2" t="s">
        <v>179</v>
      </c>
      <c r="K181" t="s">
        <v>90</v>
      </c>
      <c r="L181" s="1">
        <f>Kombiniert[[#This Row],[Date]]-13</f>
        <v>43408</v>
      </c>
      <c r="M181" s="8">
        <f>AVERAGEIFS(Kombiniert[CDU/CSU],Kombiniert[Date],"&gt;="&amp;Kombiniert[[#This Row],[Von]],Kombiniert[Date],"&lt;="&amp;Kombiniert[[#This Row],[Date]])</f>
        <v>0.26</v>
      </c>
      <c r="N181" s="3">
        <f>AVERAGEIFS(Kombiniert[SPD],Kombiniert[Date],"&gt;="&amp;Kombiniert[[#This Row],[Von]],Kombiniert[Date],"&lt;="&amp;Kombiniert[[#This Row],[Date]])</f>
        <v>0.14166666666666666</v>
      </c>
      <c r="O181" s="8">
        <f>AVERAGEIFS(Kombiniert[GRÜNE],Kombiniert[Date],"&gt;="&amp;Kombiniert[[#This Row],[Von]],Kombiniert[Date],"&lt;="&amp;Kombiniert[[#This Row],[Date]])</f>
        <v>0.21555555555555556</v>
      </c>
      <c r="P181" s="8">
        <f>AVERAGEIFS(Kombiniert[FDP],Kombiniert[Date],"&gt;="&amp;Kombiniert[[#This Row],[Von]],Kombiniert[Date],"&lt;="&amp;Kombiniert[[#This Row],[Date]])</f>
        <v>8.8888888888888865E-2</v>
      </c>
      <c r="Q181" s="8">
        <f>AVERAGEIFS(Kombiniert[LINKE],Kombiniert[Date],"&gt;="&amp;Kombiniert[[#This Row],[Von]],Kombiniert[Date],"&lt;="&amp;Kombiniert[[#This Row],[Date]])</f>
        <v>9.4444444444444428E-2</v>
      </c>
      <c r="R181" s="8">
        <f>AVERAGEIFS(Kombiniert[AfD],Kombiniert[Date],"&gt;="&amp;Kombiniert[[#This Row],[Von]],Kombiniert[Date],"&lt;="&amp;Kombiniert[[#This Row],[Date]])</f>
        <v>0.14666666666666667</v>
      </c>
      <c r="S181" s="8">
        <f>AVERAGEIFS(Kombiniert[Sonstige],Kombiniert[Date],"&gt;="&amp;Kombiniert[[#This Row],[Von]],Kombiniert[Date],"&lt;="&amp;Kombiniert[[#This Row],[Date]])</f>
        <v>5.2777777777777771E-2</v>
      </c>
      <c r="T181" s="4">
        <f>SUMIFS(Kombiniert[Befragte],Kombiniert[Date],"&gt;="&amp;Kombiniert[[#This Row],[Von]],Kombiniert[Date],"&lt;="&amp;Kombiniert[[#This Row],[Date]])</f>
        <v>18013</v>
      </c>
      <c r="U181" s="2">
        <f>1/SUMIFS(Kombiniert[[#This Row],[CDU/CSU (14d)]:[AfD (14d)]],Kombiniert[[#This Row],[CDU/CSU (14d)]:[AfD (14d)]],"&gt;="&amp;0.05)</f>
        <v>1.0557184750733137</v>
      </c>
      <c r="V181" s="2">
        <f>1/(SUMIFS(Kombiniert[[#This Row],[CDU/CSU (14d)]:[AfD (14d)]],Kombiniert[[#This Row],[CDU/CSU (14d)]:[AfD (14d)]],"&gt;="&amp;0.05)-Kombiniert[[#This Row],[FDP (14d)]])</f>
        <v>1.1650485436893205</v>
      </c>
    </row>
    <row r="182" spans="1:22" x14ac:dyDescent="0.35">
      <c r="A182" s="1">
        <v>43414</v>
      </c>
      <c r="B182" s="2">
        <v>0.25</v>
      </c>
      <c r="C182" s="2">
        <v>0.15</v>
      </c>
      <c r="D182" s="2">
        <v>0.22</v>
      </c>
      <c r="E182" s="2">
        <v>0.08</v>
      </c>
      <c r="F182" s="2">
        <v>0.09</v>
      </c>
      <c r="G182" s="2">
        <v>0.15</v>
      </c>
      <c r="H182" s="2">
        <v>0.06</v>
      </c>
      <c r="I182" s="2">
        <v>1518</v>
      </c>
      <c r="J182" s="2" t="s">
        <v>180</v>
      </c>
      <c r="K182" t="s">
        <v>90</v>
      </c>
      <c r="L182" s="1">
        <f>Kombiniert[[#This Row],[Date]]-13</f>
        <v>43401</v>
      </c>
      <c r="M182" s="8">
        <f>AVERAGEIFS(Kombiniert[CDU/CSU],Kombiniert[Date],"&gt;="&amp;Kombiniert[[#This Row],[Von]],Kombiniert[Date],"&lt;="&amp;Kombiniert[[#This Row],[Date]])</f>
        <v>0.255</v>
      </c>
      <c r="N182" s="3">
        <f>AVERAGEIFS(Kombiniert[SPD],Kombiniert[Date],"&gt;="&amp;Kombiniert[[#This Row],[Von]],Kombiniert[Date],"&lt;="&amp;Kombiniert[[#This Row],[Date]])</f>
        <v>0.13928571428571429</v>
      </c>
      <c r="O182" s="8">
        <f>AVERAGEIFS(Kombiniert[GRÜNE],Kombiniert[Date],"&gt;="&amp;Kombiniert[[#This Row],[Von]],Kombiniert[Date],"&lt;="&amp;Kombiniert[[#This Row],[Date]])</f>
        <v>0.21285714285714283</v>
      </c>
      <c r="P182" s="8">
        <f>AVERAGEIFS(Kombiniert[FDP],Kombiniert[Date],"&gt;="&amp;Kombiniert[[#This Row],[Von]],Kombiniert[Date],"&lt;="&amp;Kombiniert[[#This Row],[Date]])</f>
        <v>9.2142857142857124E-2</v>
      </c>
      <c r="Q182" s="8">
        <f>AVERAGEIFS(Kombiniert[LINKE],Kombiniert[Date],"&gt;="&amp;Kombiniert[[#This Row],[Von]],Kombiniert[Date],"&lt;="&amp;Kombiniert[[#This Row],[Date]])</f>
        <v>9.857142857142856E-2</v>
      </c>
      <c r="R182" s="8">
        <f>AVERAGEIFS(Kombiniert[AfD],Kombiniert[Date],"&gt;="&amp;Kombiniert[[#This Row],[Von]],Kombiniert[Date],"&lt;="&amp;Kombiniert[[#This Row],[Date]])</f>
        <v>0.15142857142857144</v>
      </c>
      <c r="S182" s="8">
        <f>AVERAGEIFS(Kombiniert[Sonstige],Kombiniert[Date],"&gt;="&amp;Kombiniert[[#This Row],[Von]],Kombiniert[Date],"&lt;="&amp;Kombiniert[[#This Row],[Date]])</f>
        <v>5.0714285714285705E-2</v>
      </c>
      <c r="T182" s="4">
        <f>SUMIFS(Kombiniert[Befragte],Kombiniert[Date],"&gt;="&amp;Kombiniert[[#This Row],[Von]],Kombiniert[Date],"&lt;="&amp;Kombiniert[[#This Row],[Date]])</f>
        <v>13812</v>
      </c>
      <c r="U182" s="2">
        <f>1/SUMIFS(Kombiniert[[#This Row],[CDU/CSU (14d)]:[AfD (14d)]],Kombiniert[[#This Row],[CDU/CSU (14d)]:[AfD (14d)]],"&gt;="&amp;0.05)</f>
        <v>1.053423626787058</v>
      </c>
      <c r="V182" s="2">
        <f>1/(SUMIFS(Kombiniert[[#This Row],[CDU/CSU (14d)]:[AfD (14d)]],Kombiniert[[#This Row],[CDU/CSU (14d)]:[AfD (14d)]],"&gt;="&amp;0.05)-Kombiniert[[#This Row],[FDP (14d)]])</f>
        <v>1.1666666666666667</v>
      </c>
    </row>
    <row r="183" spans="1:22" x14ac:dyDescent="0.35">
      <c r="A183" s="1">
        <v>43407</v>
      </c>
      <c r="B183" s="2">
        <v>0.25</v>
      </c>
      <c r="C183" s="2">
        <v>0.14000000000000001</v>
      </c>
      <c r="D183" s="2">
        <v>0.21</v>
      </c>
      <c r="E183" s="2">
        <v>0.09</v>
      </c>
      <c r="F183" s="2">
        <v>0.1</v>
      </c>
      <c r="G183" s="2">
        <v>0.15</v>
      </c>
      <c r="H183" s="2">
        <v>0.06</v>
      </c>
      <c r="I183" s="2">
        <v>1815</v>
      </c>
      <c r="J183" s="2" t="s">
        <v>181</v>
      </c>
      <c r="K183" t="s">
        <v>90</v>
      </c>
      <c r="L183" s="1">
        <f>Kombiniert[[#This Row],[Date]]-13</f>
        <v>43394</v>
      </c>
      <c r="M183" s="8">
        <f>AVERAGEIFS(Kombiniert[CDU/CSU],Kombiniert[Date],"&gt;="&amp;Kombiniert[[#This Row],[Von]],Kombiniert[Date],"&lt;="&amp;Kombiniert[[#This Row],[Date]])</f>
        <v>0.255</v>
      </c>
      <c r="N183" s="3">
        <f>AVERAGEIFS(Kombiniert[SPD],Kombiniert[Date],"&gt;="&amp;Kombiniert[[#This Row],[Von]],Kombiniert[Date],"&lt;="&amp;Kombiniert[[#This Row],[Date]])</f>
        <v>0.14166666666666669</v>
      </c>
      <c r="O183" s="8">
        <f>AVERAGEIFS(Kombiniert[GRÜNE],Kombiniert[Date],"&gt;="&amp;Kombiniert[[#This Row],[Von]],Kombiniert[Date],"&lt;="&amp;Kombiniert[[#This Row],[Date]])</f>
        <v>0.20833333333333334</v>
      </c>
      <c r="P183" s="8">
        <f>AVERAGEIFS(Kombiniert[FDP],Kombiniert[Date],"&gt;="&amp;Kombiniert[[#This Row],[Von]],Kombiniert[Date],"&lt;="&amp;Kombiniert[[#This Row],[Date]])</f>
        <v>9.2499999999999985E-2</v>
      </c>
      <c r="Q183" s="8">
        <f>AVERAGEIFS(Kombiniert[LINKE],Kombiniert[Date],"&gt;="&amp;Kombiniert[[#This Row],[Von]],Kombiniert[Date],"&lt;="&amp;Kombiniert[[#This Row],[Date]])</f>
        <v>0.10083333333333333</v>
      </c>
      <c r="R183" s="8">
        <f>AVERAGEIFS(Kombiniert[AfD],Kombiniert[Date],"&gt;="&amp;Kombiniert[[#This Row],[Von]],Kombiniert[Date],"&lt;="&amp;Kombiniert[[#This Row],[Date]])</f>
        <v>0.15250000000000002</v>
      </c>
      <c r="S183" s="8">
        <f>AVERAGEIFS(Kombiniert[Sonstige],Kombiniert[Date],"&gt;="&amp;Kombiniert[[#This Row],[Von]],Kombiniert[Date],"&lt;="&amp;Kombiniert[[#This Row],[Date]])</f>
        <v>4.9166666666666671E-2</v>
      </c>
      <c r="T183" s="4">
        <f>SUMIFS(Kombiniert[Befragte],Kombiniert[Date],"&gt;="&amp;Kombiniert[[#This Row],[Von]],Kombiniert[Date],"&lt;="&amp;Kombiniert[[#This Row],[Date]])</f>
        <v>12844</v>
      </c>
      <c r="U183" s="2">
        <f>1/SUMIFS(Kombiniert[[#This Row],[CDU/CSU (14d)]:[AfD (14d)]],Kombiniert[[#This Row],[CDU/CSU (14d)]:[AfD (14d)]],"&gt;="&amp;0.05)</f>
        <v>1.0517090271691498</v>
      </c>
      <c r="V183" s="2">
        <f>1/(SUMIFS(Kombiniert[[#This Row],[CDU/CSU (14d)]:[AfD (14d)]],Kombiniert[[#This Row],[CDU/CSU (14d)]:[AfD (14d)]],"&gt;="&amp;0.05)-Kombiniert[[#This Row],[FDP (14d)]])</f>
        <v>1.1650485436893203</v>
      </c>
    </row>
    <row r="184" spans="1:22" x14ac:dyDescent="0.35">
      <c r="A184" s="1">
        <v>43400</v>
      </c>
      <c r="B184" s="2">
        <v>0.24</v>
      </c>
      <c r="C184" s="2">
        <v>0.15</v>
      </c>
      <c r="D184" s="2">
        <v>0.2</v>
      </c>
      <c r="E184" s="2">
        <v>0.1</v>
      </c>
      <c r="F184" s="2">
        <v>0.1</v>
      </c>
      <c r="G184" s="2">
        <v>0.16</v>
      </c>
      <c r="H184" s="2">
        <v>0.05</v>
      </c>
      <c r="I184" s="2">
        <v>1905</v>
      </c>
      <c r="J184" s="2" t="s">
        <v>182</v>
      </c>
      <c r="K184" t="s">
        <v>90</v>
      </c>
      <c r="L184" s="1">
        <f>Kombiniert[[#This Row],[Date]]-13</f>
        <v>43387</v>
      </c>
      <c r="M184" s="8">
        <f>AVERAGEIFS(Kombiniert[CDU/CSU],Kombiniert[Date],"&gt;="&amp;Kombiniert[[#This Row],[Von]],Kombiniert[Date],"&lt;="&amp;Kombiniert[[#This Row],[Date]])</f>
        <v>0.26166666666666666</v>
      </c>
      <c r="N184" s="3">
        <f>AVERAGEIFS(Kombiniert[SPD],Kombiniert[Date],"&gt;="&amp;Kombiniert[[#This Row],[Von]],Kombiniert[Date],"&lt;="&amp;Kombiniert[[#This Row],[Date]])</f>
        <v>0.15</v>
      </c>
      <c r="O184" s="8">
        <f>AVERAGEIFS(Kombiniert[GRÜNE],Kombiniert[Date],"&gt;="&amp;Kombiniert[[#This Row],[Von]],Kombiniert[Date],"&lt;="&amp;Kombiniert[[#This Row],[Date]])</f>
        <v>0.18999999999999997</v>
      </c>
      <c r="P184" s="8">
        <f>AVERAGEIFS(Kombiniert[FDP],Kombiniert[Date],"&gt;="&amp;Kombiniert[[#This Row],[Von]],Kombiniert[Date],"&lt;="&amp;Kombiniert[[#This Row],[Date]])</f>
        <v>9.3333333333333324E-2</v>
      </c>
      <c r="Q184" s="8">
        <f>AVERAGEIFS(Kombiniert[LINKE],Kombiniert[Date],"&gt;="&amp;Kombiniert[[#This Row],[Von]],Kombiniert[Date],"&lt;="&amp;Kombiniert[[#This Row],[Date]])</f>
        <v>9.7777777777777769E-2</v>
      </c>
      <c r="R184" s="8">
        <f>AVERAGEIFS(Kombiniert[AfD],Kombiniert[Date],"&gt;="&amp;Kombiniert[[#This Row],[Von]],Kombiniert[Date],"&lt;="&amp;Kombiniert[[#This Row],[Date]])</f>
        <v>0.15777777777777777</v>
      </c>
      <c r="S184" s="8">
        <f>AVERAGEIFS(Kombiniert[Sonstige],Kombiniert[Date],"&gt;="&amp;Kombiniert[[#This Row],[Von]],Kombiniert[Date],"&lt;="&amp;Kombiniert[[#This Row],[Date]])</f>
        <v>4.9444444444444451E-2</v>
      </c>
      <c r="T184" s="4">
        <f>SUMIFS(Kombiniert[Befragte],Kombiniert[Date],"&gt;="&amp;Kombiniert[[#This Row],[Von]],Kombiniert[Date],"&lt;="&amp;Kombiniert[[#This Row],[Date]])</f>
        <v>16063</v>
      </c>
      <c r="U184" s="2">
        <f>1/SUMIFS(Kombiniert[[#This Row],[CDU/CSU (14d)]:[AfD (14d)]],Kombiniert[[#This Row],[CDU/CSU (14d)]:[AfD (14d)]],"&gt;="&amp;0.05)</f>
        <v>1.0520163646990066</v>
      </c>
      <c r="V184" s="2">
        <f>1/(SUMIFS(Kombiniert[[#This Row],[CDU/CSU (14d)]:[AfD (14d)]],Kombiniert[[#This Row],[CDU/CSU (14d)]:[AfD (14d)]],"&gt;="&amp;0.05)-Kombiniert[[#This Row],[FDP (14d)]])</f>
        <v>1.1665586519766691</v>
      </c>
    </row>
    <row r="185" spans="1:22" x14ac:dyDescent="0.35">
      <c r="A185" s="1">
        <v>43393</v>
      </c>
      <c r="B185" s="2">
        <v>0.25</v>
      </c>
      <c r="C185" s="2">
        <v>0.15</v>
      </c>
      <c r="D185" s="2">
        <v>0.19</v>
      </c>
      <c r="E185" s="2">
        <v>0.1</v>
      </c>
      <c r="F185" s="2">
        <v>0.1</v>
      </c>
      <c r="G185" s="2">
        <v>0.15</v>
      </c>
      <c r="H185" s="2">
        <v>0.06</v>
      </c>
      <c r="I185" s="2">
        <v>1609</v>
      </c>
      <c r="J185" s="2" t="s">
        <v>183</v>
      </c>
      <c r="K185" t="s">
        <v>90</v>
      </c>
      <c r="L185" s="1">
        <f>Kombiniert[[#This Row],[Date]]-13</f>
        <v>43380</v>
      </c>
      <c r="M185" s="8">
        <f>AVERAGEIFS(Kombiniert[CDU/CSU],Kombiniert[Date],"&gt;="&amp;Kombiniert[[#This Row],[Von]],Kombiniert[Date],"&lt;="&amp;Kombiniert[[#This Row],[Date]])</f>
        <v>0.26590909090909098</v>
      </c>
      <c r="N185" s="3">
        <f>AVERAGEIFS(Kombiniert[SPD],Kombiniert[Date],"&gt;="&amp;Kombiniert[[#This Row],[Von]],Kombiniert[Date],"&lt;="&amp;Kombiniert[[#This Row],[Date]])</f>
        <v>0.15454545454545454</v>
      </c>
      <c r="O185" s="8">
        <f>AVERAGEIFS(Kombiniert[GRÜNE],Kombiniert[Date],"&gt;="&amp;Kombiniert[[#This Row],[Von]],Kombiniert[Date],"&lt;="&amp;Kombiniert[[#This Row],[Date]])</f>
        <v>0.17727272727272722</v>
      </c>
      <c r="P185" s="8">
        <f>AVERAGEIFS(Kombiniert[FDP],Kombiniert[Date],"&gt;="&amp;Kombiniert[[#This Row],[Von]],Kombiniert[Date],"&lt;="&amp;Kombiniert[[#This Row],[Date]])</f>
        <v>9.454545454545453E-2</v>
      </c>
      <c r="Q185" s="8">
        <f>AVERAGEIFS(Kombiniert[LINKE],Kombiniert[Date],"&gt;="&amp;Kombiniert[[#This Row],[Von]],Kombiniert[Date],"&lt;="&amp;Kombiniert[[#This Row],[Date]])</f>
        <v>9.8636363636363633E-2</v>
      </c>
      <c r="R185" s="8">
        <f>AVERAGEIFS(Kombiniert[AfD],Kombiniert[Date],"&gt;="&amp;Kombiniert[[#This Row],[Von]],Kombiniert[Date],"&lt;="&amp;Kombiniert[[#This Row],[Date]])</f>
        <v>0.15999999999999998</v>
      </c>
      <c r="S185" s="8">
        <f>AVERAGEIFS(Kombiniert[Sonstige],Kombiniert[Date],"&gt;="&amp;Kombiniert[[#This Row],[Von]],Kombiniert[Date],"&lt;="&amp;Kombiniert[[#This Row],[Date]])</f>
        <v>4.9090909090909095E-2</v>
      </c>
      <c r="T185" s="4">
        <f>SUMIFS(Kombiniert[Befragte],Kombiniert[Date],"&gt;="&amp;Kombiniert[[#This Row],[Von]],Kombiniert[Date],"&lt;="&amp;Kombiniert[[#This Row],[Date]])</f>
        <v>18560</v>
      </c>
      <c r="U185" s="2">
        <f>1/SUMIFS(Kombiniert[[#This Row],[CDU/CSU (14d)]:[AfD (14d)]],Kombiniert[[#This Row],[CDU/CSU (14d)]:[AfD (14d)]],"&gt;="&amp;0.05)</f>
        <v>1.0516252390057361</v>
      </c>
      <c r="V185" s="2">
        <f>1/(SUMIFS(Kombiniert[[#This Row],[CDU/CSU (14d)]:[AfD (14d)]],Kombiniert[[#This Row],[CDU/CSU (14d)]:[AfD (14d)]],"&gt;="&amp;0.05)-Kombiniert[[#This Row],[FDP (14d)]])</f>
        <v>1.167728237791932</v>
      </c>
    </row>
    <row r="186" spans="1:22" x14ac:dyDescent="0.35">
      <c r="A186" s="1">
        <v>43386</v>
      </c>
      <c r="B186" s="2">
        <v>0.26</v>
      </c>
      <c r="C186" s="2">
        <v>0.17</v>
      </c>
      <c r="D186" s="2">
        <v>0.17</v>
      </c>
      <c r="E186" s="2">
        <v>0.09</v>
      </c>
      <c r="F186" s="2">
        <v>0.11</v>
      </c>
      <c r="G186" s="2">
        <v>0.15</v>
      </c>
      <c r="H186" s="2">
        <v>0.05</v>
      </c>
      <c r="I186" s="2">
        <v>1899</v>
      </c>
      <c r="J186" s="2" t="s">
        <v>184</v>
      </c>
      <c r="K186" t="s">
        <v>90</v>
      </c>
      <c r="L186" s="1">
        <f>Kombiniert[[#This Row],[Date]]-13</f>
        <v>43373</v>
      </c>
      <c r="M186" s="8">
        <f>AVERAGEIFS(Kombiniert[CDU/CSU],Kombiniert[Date],"&gt;="&amp;Kombiniert[[#This Row],[Von]],Kombiniert[Date],"&lt;="&amp;Kombiniert[[#This Row],[Date]])</f>
        <v>0.26750000000000002</v>
      </c>
      <c r="N186" s="3">
        <f>AVERAGEIFS(Kombiniert[SPD],Kombiniert[Date],"&gt;="&amp;Kombiniert[[#This Row],[Von]],Kombiniert[Date],"&lt;="&amp;Kombiniert[[#This Row],[Date]])</f>
        <v>0.16</v>
      </c>
      <c r="O186" s="8">
        <f>AVERAGEIFS(Kombiniert[GRÜNE],Kombiniert[Date],"&gt;="&amp;Kombiniert[[#This Row],[Von]],Kombiniert[Date],"&lt;="&amp;Kombiniert[[#This Row],[Date]])</f>
        <v>0.16562499999999999</v>
      </c>
      <c r="P186" s="8">
        <f>AVERAGEIFS(Kombiniert[FDP],Kombiniert[Date],"&gt;="&amp;Kombiniert[[#This Row],[Von]],Kombiniert[Date],"&lt;="&amp;Kombiniert[[#This Row],[Date]])</f>
        <v>9.4999999999999987E-2</v>
      </c>
      <c r="Q186" s="8">
        <f>AVERAGEIFS(Kombiniert[LINKE],Kombiniert[Date],"&gt;="&amp;Kombiniert[[#This Row],[Von]],Kombiniert[Date],"&lt;="&amp;Kombiniert[[#This Row],[Date]])</f>
        <v>0.10312499999999999</v>
      </c>
      <c r="R186" s="8">
        <f>AVERAGEIFS(Kombiniert[AfD],Kombiniert[Date],"&gt;="&amp;Kombiniert[[#This Row],[Von]],Kombiniert[Date],"&lt;="&amp;Kombiniert[[#This Row],[Date]])</f>
        <v>0.16187500000000002</v>
      </c>
      <c r="S186" s="8">
        <f>AVERAGEIFS(Kombiniert[Sonstige],Kombiniert[Date],"&gt;="&amp;Kombiniert[[#This Row],[Von]],Kombiniert[Date],"&lt;="&amp;Kombiniert[[#This Row],[Date]])</f>
        <v>4.6875E-2</v>
      </c>
      <c r="T186" s="4">
        <f>SUMIFS(Kombiniert[Befragte],Kombiniert[Date],"&gt;="&amp;Kombiniert[[#This Row],[Von]],Kombiniert[Date],"&lt;="&amp;Kombiniert[[#This Row],[Date]])</f>
        <v>14530</v>
      </c>
      <c r="U186" s="2">
        <f>1/SUMIFS(Kombiniert[[#This Row],[CDU/CSU (14d)]:[AfD (14d)]],Kombiniert[[#This Row],[CDU/CSU (14d)]:[AfD (14d)]],"&gt;="&amp;0.05)</f>
        <v>1.0491803278688525</v>
      </c>
      <c r="V186" s="2">
        <f>1/(SUMIFS(Kombiniert[[#This Row],[CDU/CSU (14d)]:[AfD (14d)]],Kombiniert[[#This Row],[CDU/CSU (14d)]:[AfD (14d)]],"&gt;="&amp;0.05)-Kombiniert[[#This Row],[FDP (14d)]])</f>
        <v>1.1653313911143481</v>
      </c>
    </row>
    <row r="187" spans="1:22" x14ac:dyDescent="0.35">
      <c r="A187" s="1">
        <v>43379</v>
      </c>
      <c r="B187" s="2">
        <v>0.27</v>
      </c>
      <c r="C187" s="2">
        <v>0.17</v>
      </c>
      <c r="D187" s="2">
        <v>0.16</v>
      </c>
      <c r="E187" s="2">
        <v>0.09</v>
      </c>
      <c r="F187" s="2">
        <v>0.1</v>
      </c>
      <c r="G187" s="2">
        <v>0.16</v>
      </c>
      <c r="H187" s="2">
        <v>0.05</v>
      </c>
      <c r="I187" s="2">
        <v>1515</v>
      </c>
      <c r="J187" s="2" t="s">
        <v>185</v>
      </c>
      <c r="K187" t="s">
        <v>90</v>
      </c>
      <c r="L187" s="1">
        <f>Kombiniert[[#This Row],[Date]]-13</f>
        <v>43366</v>
      </c>
      <c r="M187" s="8">
        <f>AVERAGEIFS(Kombiniert[CDU/CSU],Kombiniert[Date],"&gt;="&amp;Kombiniert[[#This Row],[Von]],Kombiniert[Date],"&lt;="&amp;Kombiniert[[#This Row],[Date]])</f>
        <v>0.27222222222222225</v>
      </c>
      <c r="N187" s="3">
        <f>AVERAGEIFS(Kombiniert[SPD],Kombiniert[Date],"&gt;="&amp;Kombiniert[[#This Row],[Von]],Kombiniert[Date],"&lt;="&amp;Kombiniert[[#This Row],[Date]])</f>
        <v>0.16333333333333333</v>
      </c>
      <c r="O187" s="8">
        <f>AVERAGEIFS(Kombiniert[GRÜNE],Kombiniert[Date],"&gt;="&amp;Kombiniert[[#This Row],[Von]],Kombiniert[Date],"&lt;="&amp;Kombiniert[[#This Row],[Date]])</f>
        <v>0.15666666666666668</v>
      </c>
      <c r="P187" s="8">
        <f>AVERAGEIFS(Kombiniert[FDP],Kombiniert[Date],"&gt;="&amp;Kombiniert[[#This Row],[Von]],Kombiniert[Date],"&lt;="&amp;Kombiniert[[#This Row],[Date]])</f>
        <v>9.2222222222222219E-2</v>
      </c>
      <c r="Q187" s="8">
        <f>AVERAGEIFS(Kombiniert[LINKE],Kombiniert[Date],"&gt;="&amp;Kombiniert[[#This Row],[Von]],Kombiniert[Date],"&lt;="&amp;Kombiniert[[#This Row],[Date]])</f>
        <v>0.10555555555555556</v>
      </c>
      <c r="R187" s="8">
        <f>AVERAGEIFS(Kombiniert[AfD],Kombiniert[Date],"&gt;="&amp;Kombiniert[[#This Row],[Von]],Kombiniert[Date],"&lt;="&amp;Kombiniert[[#This Row],[Date]])</f>
        <v>0.16722222222222222</v>
      </c>
      <c r="S187" s="8">
        <f>AVERAGEIFS(Kombiniert[Sonstige],Kombiniert[Date],"&gt;="&amp;Kombiniert[[#This Row],[Von]],Kombiniert[Date],"&lt;="&amp;Kombiniert[[#This Row],[Date]])</f>
        <v>4.2777777777777783E-2</v>
      </c>
      <c r="T187" s="4">
        <f>SUMIFS(Kombiniert[Befragte],Kombiniert[Date],"&gt;="&amp;Kombiniert[[#This Row],[Von]],Kombiniert[Date],"&lt;="&amp;Kombiniert[[#This Row],[Date]])</f>
        <v>15781</v>
      </c>
      <c r="U187" s="2">
        <f>1/SUMIFS(Kombiniert[[#This Row],[CDU/CSU (14d)]:[AfD (14d)]],Kombiniert[[#This Row],[CDU/CSU (14d)]:[AfD (14d)]],"&gt;="&amp;0.05)</f>
        <v>1.044689495066744</v>
      </c>
      <c r="V187" s="2">
        <f>1/(SUMIFS(Kombiniert[[#This Row],[CDU/CSU (14d)]:[AfD (14d)]],Kombiniert[[#This Row],[CDU/CSU (14d)]:[AfD (14d)]],"&gt;="&amp;0.05)-Kombiniert[[#This Row],[FDP (14d)]])</f>
        <v>1.1560693641618498</v>
      </c>
    </row>
    <row r="188" spans="1:22" x14ac:dyDescent="0.35">
      <c r="A188" s="1">
        <v>43372</v>
      </c>
      <c r="B188" s="2">
        <v>0.27</v>
      </c>
      <c r="C188" s="2">
        <v>0.16</v>
      </c>
      <c r="D188" s="2">
        <v>0.15</v>
      </c>
      <c r="E188" s="2">
        <v>0.1</v>
      </c>
      <c r="F188" s="2">
        <v>0.11</v>
      </c>
      <c r="G188" s="2">
        <v>0.17</v>
      </c>
      <c r="H188" s="2">
        <v>0.04</v>
      </c>
      <c r="I188" s="2">
        <v>1902</v>
      </c>
      <c r="J188" s="2" t="s">
        <v>186</v>
      </c>
      <c r="K188" t="s">
        <v>90</v>
      </c>
      <c r="L188" s="1">
        <f>Kombiniert[[#This Row],[Date]]-13</f>
        <v>43359</v>
      </c>
      <c r="M188" s="8">
        <f>AVERAGEIFS(Kombiniert[CDU/CSU],Kombiniert[Date],"&gt;="&amp;Kombiniert[[#This Row],[Von]],Kombiniert[Date],"&lt;="&amp;Kombiniert[[#This Row],[Date]])</f>
        <v>0.27958333333333335</v>
      </c>
      <c r="N188" s="3">
        <f>AVERAGEIFS(Kombiniert[SPD],Kombiniert[Date],"&gt;="&amp;Kombiniert[[#This Row],[Von]],Kombiniert[Date],"&lt;="&amp;Kombiniert[[#This Row],[Date]])</f>
        <v>0.16833333333333333</v>
      </c>
      <c r="O188" s="8">
        <f>AVERAGEIFS(Kombiniert[GRÜNE],Kombiniert[Date],"&gt;="&amp;Kombiniert[[#This Row],[Von]],Kombiniert[Date],"&lt;="&amp;Kombiniert[[#This Row],[Date]])</f>
        <v>0.1479166666666667</v>
      </c>
      <c r="P188" s="8">
        <f>AVERAGEIFS(Kombiniert[FDP],Kombiniert[Date],"&gt;="&amp;Kombiniert[[#This Row],[Von]],Kombiniert[Date],"&lt;="&amp;Kombiniert[[#This Row],[Date]])</f>
        <v>9.1249999999999998E-2</v>
      </c>
      <c r="Q188" s="8">
        <f>AVERAGEIFS(Kombiniert[LINKE],Kombiniert[Date],"&gt;="&amp;Kombiniert[[#This Row],[Von]],Kombiniert[Date],"&lt;="&amp;Kombiniert[[#This Row],[Date]])</f>
        <v>0.10416666666666667</v>
      </c>
      <c r="R188" s="8">
        <f>AVERAGEIFS(Kombiniert[AfD],Kombiniert[Date],"&gt;="&amp;Kombiniert[[#This Row],[Von]],Kombiniert[Date],"&lt;="&amp;Kombiniert[[#This Row],[Date]])</f>
        <v>0.16750000000000001</v>
      </c>
      <c r="S188" s="8">
        <f>AVERAGEIFS(Kombiniert[Sonstige],Kombiniert[Date],"&gt;="&amp;Kombiniert[[#This Row],[Von]],Kombiniert[Date],"&lt;="&amp;Kombiniert[[#This Row],[Date]])</f>
        <v>4.1250000000000002E-2</v>
      </c>
      <c r="T188" s="4">
        <f>SUMIFS(Kombiniert[Befragte],Kombiniert[Date],"&gt;="&amp;Kombiniert[[#This Row],[Von]],Kombiniert[Date],"&lt;="&amp;Kombiniert[[#This Row],[Date]])</f>
        <v>20480</v>
      </c>
      <c r="U188" s="2">
        <f>1/SUMIFS(Kombiniert[[#This Row],[CDU/CSU (14d)]:[AfD (14d)]],Kombiniert[[#This Row],[CDU/CSU (14d)]:[AfD (14d)]],"&gt;="&amp;0.05)</f>
        <v>1.043024771838331</v>
      </c>
      <c r="V188" s="2">
        <f>1/(SUMIFS(Kombiniert[[#This Row],[CDU/CSU (14d)]:[AfD (14d)]],Kombiniert[[#This Row],[CDU/CSU (14d)]:[AfD (14d)]],"&gt;="&amp;0.05)-Kombiniert[[#This Row],[FDP (14d)]])</f>
        <v>1.1527377521613831</v>
      </c>
    </row>
    <row r="189" spans="1:22" x14ac:dyDescent="0.35">
      <c r="A189" s="1">
        <v>43365</v>
      </c>
      <c r="B189" s="2">
        <v>0.28000000000000003</v>
      </c>
      <c r="C189" s="2">
        <v>0.17</v>
      </c>
      <c r="D189" s="2">
        <v>0.14000000000000001</v>
      </c>
      <c r="E189" s="2">
        <v>0.09</v>
      </c>
      <c r="F189" s="2">
        <v>0.11</v>
      </c>
      <c r="G189" s="2">
        <v>0.16</v>
      </c>
      <c r="H189" s="2">
        <v>0.05</v>
      </c>
      <c r="I189" s="2">
        <v>2368</v>
      </c>
      <c r="J189" s="2" t="s">
        <v>187</v>
      </c>
      <c r="K189" t="s">
        <v>90</v>
      </c>
      <c r="L189" s="1">
        <f>Kombiniert[[#This Row],[Date]]-13</f>
        <v>43352</v>
      </c>
      <c r="M189" s="8">
        <f>AVERAGEIFS(Kombiniert[CDU/CSU],Kombiniert[Date],"&gt;="&amp;Kombiniert[[#This Row],[Von]],Kombiniert[Date],"&lt;="&amp;Kombiniert[[#This Row],[Date]])</f>
        <v>0.28954545454545449</v>
      </c>
      <c r="N189" s="3">
        <f>AVERAGEIFS(Kombiniert[SPD],Kombiniert[Date],"&gt;="&amp;Kombiniert[[#This Row],[Von]],Kombiniert[Date],"&lt;="&amp;Kombiniert[[#This Row],[Date]])</f>
        <v>0.17636363636363633</v>
      </c>
      <c r="O189" s="8">
        <f>AVERAGEIFS(Kombiniert[GRÜNE],Kombiniert[Date],"&gt;="&amp;Kombiniert[[#This Row],[Von]],Kombiniert[Date],"&lt;="&amp;Kombiniert[[#This Row],[Date]])</f>
        <v>0.14318181818181819</v>
      </c>
      <c r="P189" s="8">
        <f>AVERAGEIFS(Kombiniert[FDP],Kombiniert[Date],"&gt;="&amp;Kombiniert[[#This Row],[Von]],Kombiniert[Date],"&lt;="&amp;Kombiniert[[#This Row],[Date]])</f>
        <v>8.7727272727272709E-2</v>
      </c>
      <c r="Q189" s="8">
        <f>AVERAGEIFS(Kombiniert[LINKE],Kombiniert[Date],"&gt;="&amp;Kombiniert[[#This Row],[Von]],Kombiniert[Date],"&lt;="&amp;Kombiniert[[#This Row],[Date]])</f>
        <v>9.9090909090909077E-2</v>
      </c>
      <c r="R189" s="8">
        <f>AVERAGEIFS(Kombiniert[AfD],Kombiniert[Date],"&gt;="&amp;Kombiniert[[#This Row],[Von]],Kombiniert[Date],"&lt;="&amp;Kombiniert[[#This Row],[Date]])</f>
        <v>0.15954545454545455</v>
      </c>
      <c r="S189" s="8">
        <f>AVERAGEIFS(Kombiniert[Sonstige],Kombiniert[Date],"&gt;="&amp;Kombiniert[[#This Row],[Von]],Kombiniert[Date],"&lt;="&amp;Kombiniert[[#This Row],[Date]])</f>
        <v>4.4545454545454548E-2</v>
      </c>
      <c r="T189" s="4">
        <f>SUMIFS(Kombiniert[Befragte],Kombiniert[Date],"&gt;="&amp;Kombiniert[[#This Row],[Von]],Kombiniert[Date],"&lt;="&amp;Kombiniert[[#This Row],[Date]])</f>
        <v>19126</v>
      </c>
      <c r="U189" s="2">
        <f>1/SUMIFS(Kombiniert[[#This Row],[CDU/CSU (14d)]:[AfD (14d)]],Kombiniert[[#This Row],[CDU/CSU (14d)]:[AfD (14d)]],"&gt;="&amp;0.05)</f>
        <v>1.0466222645099905</v>
      </c>
      <c r="V189" s="2">
        <f>1/(SUMIFS(Kombiniert[[#This Row],[CDU/CSU (14d)]:[AfD (14d)]],Kombiniert[[#This Row],[CDU/CSU (14d)]:[AfD (14d)]],"&gt;="&amp;0.05)-Kombiniert[[#This Row],[FDP (14d)]])</f>
        <v>1.1524358302776323</v>
      </c>
    </row>
    <row r="190" spans="1:22" x14ac:dyDescent="0.35">
      <c r="A190" s="1">
        <v>43358</v>
      </c>
      <c r="B190" s="2">
        <v>0.3</v>
      </c>
      <c r="C190" s="2">
        <v>0.18</v>
      </c>
      <c r="D190" s="2">
        <v>0.13</v>
      </c>
      <c r="E190" s="2">
        <v>0.09</v>
      </c>
      <c r="F190" s="2">
        <v>0.1</v>
      </c>
      <c r="G190" s="2">
        <v>0.15</v>
      </c>
      <c r="H190" s="2">
        <v>0.05</v>
      </c>
      <c r="I190" s="2">
        <v>1978</v>
      </c>
      <c r="J190" s="2" t="s">
        <v>188</v>
      </c>
      <c r="K190" t="s">
        <v>90</v>
      </c>
      <c r="L190" s="1">
        <f>Kombiniert[[#This Row],[Date]]-13</f>
        <v>43345</v>
      </c>
      <c r="M190" s="8">
        <f>AVERAGEIFS(Kombiniert[CDU/CSU],Kombiniert[Date],"&gt;="&amp;Kombiniert[[#This Row],[Von]],Kombiniert[Date],"&lt;="&amp;Kombiniert[[#This Row],[Date]])</f>
        <v>0.29388888888888892</v>
      </c>
      <c r="N190" s="3">
        <f>AVERAGEIFS(Kombiniert[SPD],Kombiniert[Date],"&gt;="&amp;Kombiniert[[#This Row],[Von]],Kombiniert[Date],"&lt;="&amp;Kombiniert[[#This Row],[Date]])</f>
        <v>0.17444444444444443</v>
      </c>
      <c r="O190" s="8">
        <f>AVERAGEIFS(Kombiniert[GRÜNE],Kombiniert[Date],"&gt;="&amp;Kombiniert[[#This Row],[Von]],Kombiniert[Date],"&lt;="&amp;Kombiniert[[#This Row],[Date]])</f>
        <v>0.14333333333333334</v>
      </c>
      <c r="P190" s="8">
        <f>AVERAGEIFS(Kombiniert[FDP],Kombiniert[Date],"&gt;="&amp;Kombiniert[[#This Row],[Von]],Kombiniert[Date],"&lt;="&amp;Kombiniert[[#This Row],[Date]])</f>
        <v>8.6111111111111097E-2</v>
      </c>
      <c r="Q190" s="8">
        <f>AVERAGEIFS(Kombiniert[LINKE],Kombiniert[Date],"&gt;="&amp;Kombiniert[[#This Row],[Von]],Kombiniert[Date],"&lt;="&amp;Kombiniert[[#This Row],[Date]])</f>
        <v>9.7222222222222224E-2</v>
      </c>
      <c r="R190" s="8">
        <f>AVERAGEIFS(Kombiniert[AfD],Kombiniert[Date],"&gt;="&amp;Kombiniert[[#This Row],[Von]],Kombiniert[Date],"&lt;="&amp;Kombiniert[[#This Row],[Date]])</f>
        <v>0.15388888888888888</v>
      </c>
      <c r="S190" s="8">
        <f>AVERAGEIFS(Kombiniert[Sonstige],Kombiniert[Date],"&gt;="&amp;Kombiniert[[#This Row],[Von]],Kombiniert[Date],"&lt;="&amp;Kombiniert[[#This Row],[Date]])</f>
        <v>5.1111111111111107E-2</v>
      </c>
      <c r="T190" s="4">
        <f>SUMIFS(Kombiniert[Befragte],Kombiniert[Date],"&gt;="&amp;Kombiniert[[#This Row],[Von]],Kombiniert[Date],"&lt;="&amp;Kombiniert[[#This Row],[Date]])</f>
        <v>17419</v>
      </c>
      <c r="U190" s="2">
        <f>1/SUMIFS(Kombiniert[[#This Row],[CDU/CSU (14d)]:[AfD (14d)]],Kombiniert[[#This Row],[CDU/CSU (14d)]:[AfD (14d)]],"&gt;="&amp;0.05)</f>
        <v>1.053864168618267</v>
      </c>
      <c r="V190" s="2">
        <f>1/(SUMIFS(Kombiniert[[#This Row],[CDU/CSU (14d)]:[AfD (14d)]],Kombiniert[[#This Row],[CDU/CSU (14d)]:[AfD (14d)]],"&gt;="&amp;0.05)-Kombiniert[[#This Row],[FDP (14d)]])</f>
        <v>1.1590470057952351</v>
      </c>
    </row>
    <row r="191" spans="1:22" x14ac:dyDescent="0.35">
      <c r="A191" s="1">
        <v>43351</v>
      </c>
      <c r="B191" s="2">
        <v>0.28999999999999998</v>
      </c>
      <c r="C191" s="2">
        <v>0.17</v>
      </c>
      <c r="D191" s="2">
        <v>0.14000000000000001</v>
      </c>
      <c r="E191" s="2">
        <v>0.09</v>
      </c>
      <c r="F191" s="2">
        <v>0.1</v>
      </c>
      <c r="G191" s="2">
        <v>0.15</v>
      </c>
      <c r="H191" s="2">
        <v>0.06</v>
      </c>
      <c r="I191" s="2">
        <v>2472</v>
      </c>
      <c r="J191" s="2" t="s">
        <v>189</v>
      </c>
      <c r="K191" t="s">
        <v>90</v>
      </c>
      <c r="L191" s="1">
        <f>Kombiniert[[#This Row],[Date]]-13</f>
        <v>43338</v>
      </c>
      <c r="M191" s="8">
        <f>AVERAGEIFS(Kombiniert[CDU/CSU],Kombiniert[Date],"&gt;="&amp;Kombiniert[[#This Row],[Von]],Kombiniert[Date],"&lt;="&amp;Kombiniert[[#This Row],[Date]])</f>
        <v>0.29388888888888892</v>
      </c>
      <c r="N191" s="3">
        <f>AVERAGEIFS(Kombiniert[SPD],Kombiniert[Date],"&gt;="&amp;Kombiniert[[#This Row],[Von]],Kombiniert[Date],"&lt;="&amp;Kombiniert[[#This Row],[Date]])</f>
        <v>0.17166666666666666</v>
      </c>
      <c r="O191" s="8">
        <f>AVERAGEIFS(Kombiniert[GRÜNE],Kombiniert[Date],"&gt;="&amp;Kombiniert[[#This Row],[Von]],Kombiniert[Date],"&lt;="&amp;Kombiniert[[#This Row],[Date]])</f>
        <v>0.1411111111111111</v>
      </c>
      <c r="P191" s="8">
        <f>AVERAGEIFS(Kombiniert[FDP],Kombiniert[Date],"&gt;="&amp;Kombiniert[[#This Row],[Von]],Kombiniert[Date],"&lt;="&amp;Kombiniert[[#This Row],[Date]])</f>
        <v>8.8333333333333319E-2</v>
      </c>
      <c r="Q191" s="8">
        <f>AVERAGEIFS(Kombiniert[LINKE],Kombiniert[Date],"&gt;="&amp;Kombiniert[[#This Row],[Von]],Kombiniert[Date],"&lt;="&amp;Kombiniert[[#This Row],[Date]])</f>
        <v>9.6111111111111105E-2</v>
      </c>
      <c r="R191" s="8">
        <f>AVERAGEIFS(Kombiniert[AfD],Kombiniert[Date],"&gt;="&amp;Kombiniert[[#This Row],[Von]],Kombiniert[Date],"&lt;="&amp;Kombiniert[[#This Row],[Date]])</f>
        <v>0.15944444444444444</v>
      </c>
      <c r="S191" s="8">
        <f>AVERAGEIFS(Kombiniert[Sonstige],Kombiniert[Date],"&gt;="&amp;Kombiniert[[#This Row],[Von]],Kombiniert[Date],"&lt;="&amp;Kombiniert[[#This Row],[Date]])</f>
        <v>4.9444444444444444E-2</v>
      </c>
      <c r="T191" s="4">
        <f>SUMIFS(Kombiniert[Befragte],Kombiniert[Date],"&gt;="&amp;Kombiniert[[#This Row],[Von]],Kombiniert[Date],"&lt;="&amp;Kombiniert[[#This Row],[Date]])</f>
        <v>18276</v>
      </c>
      <c r="U191" s="2">
        <f>1/SUMIFS(Kombiniert[[#This Row],[CDU/CSU (14d)]:[AfD (14d)]],Kombiniert[[#This Row],[CDU/CSU (14d)]:[AfD (14d)]],"&gt;="&amp;0.05)</f>
        <v>1.0520163646990064</v>
      </c>
      <c r="V191" s="2">
        <f>1/(SUMIFS(Kombiniert[[#This Row],[CDU/CSU (14d)]:[AfD (14d)]],Kombiniert[[#This Row],[CDU/CSU (14d)]:[AfD (14d)]],"&gt;="&amp;0.05)-Kombiniert[[#This Row],[FDP (14d)]])</f>
        <v>1.1597938144329898</v>
      </c>
    </row>
    <row r="192" spans="1:22" x14ac:dyDescent="0.35">
      <c r="A192" s="1">
        <v>43344</v>
      </c>
      <c r="B192" s="2">
        <v>0.3</v>
      </c>
      <c r="C192" s="2">
        <v>0.19</v>
      </c>
      <c r="D192" s="2">
        <v>0.14000000000000001</v>
      </c>
      <c r="E192" s="2">
        <v>0.09</v>
      </c>
      <c r="F192" s="2">
        <v>0.09</v>
      </c>
      <c r="G192" s="2">
        <v>0.15</v>
      </c>
      <c r="H192" s="2">
        <v>0.04</v>
      </c>
      <c r="I192" s="2">
        <v>2390</v>
      </c>
      <c r="J192" s="2" t="s">
        <v>190</v>
      </c>
      <c r="K192" t="s">
        <v>90</v>
      </c>
      <c r="L192" s="1">
        <f>Kombiniert[[#This Row],[Date]]-13</f>
        <v>43331</v>
      </c>
      <c r="M192" s="8">
        <f>AVERAGEIFS(Kombiniert[CDU/CSU],Kombiniert[Date],"&gt;="&amp;Kombiniert[[#This Row],[Von]],Kombiniert[Date],"&lt;="&amp;Kombiniert[[#This Row],[Date]])</f>
        <v>0.29333333333333339</v>
      </c>
      <c r="N192" s="3">
        <f>AVERAGEIFS(Kombiniert[SPD],Kombiniert[Date],"&gt;="&amp;Kombiniert[[#This Row],[Von]],Kombiniert[Date],"&lt;="&amp;Kombiniert[[#This Row],[Date]])</f>
        <v>0.17555555555555555</v>
      </c>
      <c r="O192" s="8">
        <f>AVERAGEIFS(Kombiniert[GRÜNE],Kombiniert[Date],"&gt;="&amp;Kombiniert[[#This Row],[Von]],Kombiniert[Date],"&lt;="&amp;Kombiniert[[#This Row],[Date]])</f>
        <v>0.14222222222222225</v>
      </c>
      <c r="P192" s="8">
        <f>AVERAGEIFS(Kombiniert[FDP],Kombiniert[Date],"&gt;="&amp;Kombiniert[[#This Row],[Von]],Kombiniert[Date],"&lt;="&amp;Kombiniert[[#This Row],[Date]])</f>
        <v>8.7777777777777774E-2</v>
      </c>
      <c r="Q192" s="8">
        <f>AVERAGEIFS(Kombiniert[LINKE],Kombiniert[Date],"&gt;="&amp;Kombiniert[[#This Row],[Von]],Kombiniert[Date],"&lt;="&amp;Kombiniert[[#This Row],[Date]])</f>
        <v>9.6111111111111105E-2</v>
      </c>
      <c r="R192" s="8">
        <f>AVERAGEIFS(Kombiniert[AfD],Kombiniert[Date],"&gt;="&amp;Kombiniert[[#This Row],[Von]],Kombiniert[Date],"&lt;="&amp;Kombiniert[[#This Row],[Date]])</f>
        <v>0.15833333333333333</v>
      </c>
      <c r="S192" s="8">
        <f>AVERAGEIFS(Kombiniert[Sonstige],Kombiniert[Date],"&gt;="&amp;Kombiniert[[#This Row],[Von]],Kombiniert[Date],"&lt;="&amp;Kombiniert[[#This Row],[Date]])</f>
        <v>4.6666666666666662E-2</v>
      </c>
      <c r="T192" s="4">
        <f>SUMIFS(Kombiniert[Befragte],Kombiniert[Date],"&gt;="&amp;Kombiniert[[#This Row],[Von]],Kombiniert[Date],"&lt;="&amp;Kombiniert[[#This Row],[Date]])</f>
        <v>18295</v>
      </c>
      <c r="U192" s="2">
        <f>1/SUMIFS(Kombiniert[[#This Row],[CDU/CSU (14d)]:[AfD (14d)]],Kombiniert[[#This Row],[CDU/CSU (14d)]:[AfD (14d)]],"&gt;="&amp;0.05)</f>
        <v>1.048951048951049</v>
      </c>
      <c r="V192" s="2">
        <f>1/(SUMIFS(Kombiniert[[#This Row],[CDU/CSU (14d)]:[AfD (14d)]],Kombiniert[[#This Row],[CDU/CSU (14d)]:[AfD (14d)]],"&gt;="&amp;0.05)-Kombiniert[[#This Row],[FDP (14d)]])</f>
        <v>1.1553273427471116</v>
      </c>
    </row>
    <row r="193" spans="1:22" x14ac:dyDescent="0.35">
      <c r="A193" s="1">
        <v>43337</v>
      </c>
      <c r="B193" s="2">
        <v>0.3</v>
      </c>
      <c r="C193" s="2">
        <v>0.18</v>
      </c>
      <c r="D193" s="2">
        <v>0.15</v>
      </c>
      <c r="E193" s="2">
        <v>0.09</v>
      </c>
      <c r="F193" s="2">
        <v>0.09</v>
      </c>
      <c r="G193" s="2">
        <v>0.14000000000000001</v>
      </c>
      <c r="H193" s="2">
        <v>0.05</v>
      </c>
      <c r="I193" s="2">
        <v>1891</v>
      </c>
      <c r="J193" s="2" t="s">
        <v>191</v>
      </c>
      <c r="K193" t="s">
        <v>90</v>
      </c>
      <c r="L193" s="1">
        <f>Kombiniert[[#This Row],[Date]]-13</f>
        <v>43324</v>
      </c>
      <c r="M193" s="8">
        <f>AVERAGEIFS(Kombiniert[CDU/CSU],Kombiniert[Date],"&gt;="&amp;Kombiniert[[#This Row],[Von]],Kombiniert[Date],"&lt;="&amp;Kombiniert[[#This Row],[Date]])</f>
        <v>0.29625000000000001</v>
      </c>
      <c r="N193" s="3">
        <f>AVERAGEIFS(Kombiniert[SPD],Kombiniert[Date],"&gt;="&amp;Kombiniert[[#This Row],[Von]],Kombiniert[Date],"&lt;="&amp;Kombiniert[[#This Row],[Date]])</f>
        <v>0.17874999999999999</v>
      </c>
      <c r="O193" s="8">
        <f>AVERAGEIFS(Kombiniert[GRÜNE],Kombiniert[Date],"&gt;="&amp;Kombiniert[[#This Row],[Von]],Kombiniert[Date],"&lt;="&amp;Kombiniert[[#This Row],[Date]])</f>
        <v>0.140625</v>
      </c>
      <c r="P193" s="8">
        <f>AVERAGEIFS(Kombiniert[FDP],Kombiniert[Date],"&gt;="&amp;Kombiniert[[#This Row],[Von]],Kombiniert[Date],"&lt;="&amp;Kombiniert[[#This Row],[Date]])</f>
        <v>8.9374999999999996E-2</v>
      </c>
      <c r="Q193" s="8">
        <f>AVERAGEIFS(Kombiniert[LINKE],Kombiniert[Date],"&gt;="&amp;Kombiniert[[#This Row],[Von]],Kombiniert[Date],"&lt;="&amp;Kombiniert[[#This Row],[Date]])</f>
        <v>9.8749999999999991E-2</v>
      </c>
      <c r="R193" s="8">
        <f>AVERAGEIFS(Kombiniert[AfD],Kombiniert[Date],"&gt;="&amp;Kombiniert[[#This Row],[Von]],Kombiniert[Date],"&lt;="&amp;Kombiniert[[#This Row],[Date]])</f>
        <v>0.15187500000000001</v>
      </c>
      <c r="S193" s="8">
        <f>AVERAGEIFS(Kombiniert[Sonstige],Kombiniert[Date],"&gt;="&amp;Kombiniert[[#This Row],[Von]],Kombiniert[Date],"&lt;="&amp;Kombiniert[[#This Row],[Date]])</f>
        <v>4.4374999999999998E-2</v>
      </c>
      <c r="T193" s="4">
        <f>SUMIFS(Kombiniert[Befragte],Kombiniert[Date],"&gt;="&amp;Kombiniert[[#This Row],[Von]],Kombiniert[Date],"&lt;="&amp;Kombiniert[[#This Row],[Date]])</f>
        <v>17343</v>
      </c>
      <c r="U193" s="2">
        <f>1/SUMIFS(Kombiniert[[#This Row],[CDU/CSU (14d)]:[AfD (14d)]],Kombiniert[[#This Row],[CDU/CSU (14d)]:[AfD (14d)]],"&gt;="&amp;0.05)</f>
        <v>1.0464355788096795</v>
      </c>
      <c r="V193" s="2">
        <f>1/(SUMIFS(Kombiniert[[#This Row],[CDU/CSU (14d)]:[AfD (14d)]],Kombiniert[[#This Row],[CDU/CSU (14d)]:[AfD (14d)]],"&gt;="&amp;0.05)-Kombiniert[[#This Row],[FDP (14d)]])</f>
        <v>1.1544011544011545</v>
      </c>
    </row>
    <row r="194" spans="1:22" x14ac:dyDescent="0.35">
      <c r="A194" s="1">
        <v>43330</v>
      </c>
      <c r="B194" s="2">
        <v>0.3</v>
      </c>
      <c r="C194" s="2">
        <v>0.17</v>
      </c>
      <c r="D194" s="2">
        <v>0.15</v>
      </c>
      <c r="E194" s="2">
        <v>0.09</v>
      </c>
      <c r="F194" s="2">
        <v>0.09</v>
      </c>
      <c r="G194" s="2">
        <v>0.15</v>
      </c>
      <c r="H194" s="2">
        <v>0.05</v>
      </c>
      <c r="I194" s="2">
        <v>2942</v>
      </c>
      <c r="J194" s="2" t="s">
        <v>192</v>
      </c>
      <c r="K194" t="s">
        <v>90</v>
      </c>
      <c r="L194" s="1">
        <f>Kombiniert[[#This Row],[Date]]-13</f>
        <v>43317</v>
      </c>
      <c r="M194" s="8">
        <f>AVERAGEIFS(Kombiniert[CDU/CSU],Kombiniert[Date],"&gt;="&amp;Kombiniert[[#This Row],[Von]],Kombiniert[Date],"&lt;="&amp;Kombiniert[[#This Row],[Date]])</f>
        <v>0.30249999999999999</v>
      </c>
      <c r="N194" s="3">
        <f>AVERAGEIFS(Kombiniert[SPD],Kombiniert[Date],"&gt;="&amp;Kombiniert[[#This Row],[Von]],Kombiniert[Date],"&lt;="&amp;Kombiniert[[#This Row],[Date]])</f>
        <v>0.17812499999999998</v>
      </c>
      <c r="O194" s="8">
        <f>AVERAGEIFS(Kombiniert[GRÜNE],Kombiniert[Date],"&gt;="&amp;Kombiniert[[#This Row],[Von]],Kombiniert[Date],"&lt;="&amp;Kombiniert[[#This Row],[Date]])</f>
        <v>0.140625</v>
      </c>
      <c r="P194" s="8">
        <f>AVERAGEIFS(Kombiniert[FDP],Kombiniert[Date],"&gt;="&amp;Kombiniert[[#This Row],[Von]],Kombiniert[Date],"&lt;="&amp;Kombiniert[[#This Row],[Date]])</f>
        <v>8.8749999999999982E-2</v>
      </c>
      <c r="Q194" s="8">
        <f>AVERAGEIFS(Kombiniert[LINKE],Kombiniert[Date],"&gt;="&amp;Kombiniert[[#This Row],[Von]],Kombiniert[Date],"&lt;="&amp;Kombiniert[[#This Row],[Date]])</f>
        <v>9.7499999999999989E-2</v>
      </c>
      <c r="R194" s="8">
        <f>AVERAGEIFS(Kombiniert[AfD],Kombiniert[Date],"&gt;="&amp;Kombiniert[[#This Row],[Von]],Kombiniert[Date],"&lt;="&amp;Kombiniert[[#This Row],[Date]])</f>
        <v>0.15187499999999998</v>
      </c>
      <c r="S194" s="8">
        <f>AVERAGEIFS(Kombiniert[Sonstige],Kombiniert[Date],"&gt;="&amp;Kombiniert[[#This Row],[Von]],Kombiniert[Date],"&lt;="&amp;Kombiniert[[#This Row],[Date]])</f>
        <v>4.0625000000000001E-2</v>
      </c>
      <c r="T194" s="4">
        <f>SUMIFS(Kombiniert[Befragte],Kombiniert[Date],"&gt;="&amp;Kombiniert[[#This Row],[Von]],Kombiniert[Date],"&lt;="&amp;Kombiniert[[#This Row],[Date]])</f>
        <v>17171</v>
      </c>
      <c r="U194" s="2">
        <f>1/SUMIFS(Kombiniert[[#This Row],[CDU/CSU (14d)]:[AfD (14d)]],Kombiniert[[#This Row],[CDU/CSU (14d)]:[AfD (14d)]],"&gt;="&amp;0.05)</f>
        <v>1.0423452768729642</v>
      </c>
      <c r="V194" s="2">
        <f>1/(SUMIFS(Kombiniert[[#This Row],[CDU/CSU (14d)]:[AfD (14d)]],Kombiniert[[#This Row],[CDU/CSU (14d)]:[AfD (14d)]],"&gt;="&amp;0.05)-Kombiniert[[#This Row],[FDP (14d)]])</f>
        <v>1.1486001435750179</v>
      </c>
    </row>
    <row r="195" spans="1:22" x14ac:dyDescent="0.35">
      <c r="A195" s="1">
        <v>43323</v>
      </c>
      <c r="B195" s="2">
        <v>0.31</v>
      </c>
      <c r="C195" s="2">
        <v>0.17</v>
      </c>
      <c r="D195" s="2">
        <v>0.15</v>
      </c>
      <c r="E195" s="2">
        <v>0.08</v>
      </c>
      <c r="F195" s="2">
        <v>0.1</v>
      </c>
      <c r="G195" s="2">
        <v>0.14000000000000001</v>
      </c>
      <c r="H195" s="2">
        <v>0.05</v>
      </c>
      <c r="I195" s="2">
        <v>2502</v>
      </c>
      <c r="J195" s="2" t="s">
        <v>193</v>
      </c>
      <c r="K195" t="s">
        <v>90</v>
      </c>
      <c r="L195" s="1">
        <f>Kombiniert[[#This Row],[Date]]-13</f>
        <v>43310</v>
      </c>
      <c r="M195" s="8">
        <f>AVERAGEIFS(Kombiniert[CDU/CSU],Kombiniert[Date],"&gt;="&amp;Kombiniert[[#This Row],[Von]],Kombiniert[Date],"&lt;="&amp;Kombiniert[[#This Row],[Date]])</f>
        <v>0.30111111111111111</v>
      </c>
      <c r="N195" s="3">
        <f>AVERAGEIFS(Kombiniert[SPD],Kombiniert[Date],"&gt;="&amp;Kombiniert[[#This Row],[Von]],Kombiniert[Date],"&lt;="&amp;Kombiniert[[#This Row],[Date]])</f>
        <v>0.17666666666666664</v>
      </c>
      <c r="O195" s="8">
        <f>AVERAGEIFS(Kombiniert[GRÜNE],Kombiniert[Date],"&gt;="&amp;Kombiniert[[#This Row],[Von]],Kombiniert[Date],"&lt;="&amp;Kombiniert[[#This Row],[Date]])</f>
        <v>0.13944444444444443</v>
      </c>
      <c r="P195" s="8">
        <f>AVERAGEIFS(Kombiniert[FDP],Kombiniert[Date],"&gt;="&amp;Kombiniert[[#This Row],[Von]],Kombiniert[Date],"&lt;="&amp;Kombiniert[[#This Row],[Date]])</f>
        <v>8.7222222222222229E-2</v>
      </c>
      <c r="Q195" s="8">
        <f>AVERAGEIFS(Kombiniert[LINKE],Kombiniert[Date],"&gt;="&amp;Kombiniert[[#This Row],[Von]],Kombiniert[Date],"&lt;="&amp;Kombiniert[[#This Row],[Date]])</f>
        <v>9.6111111111111092E-2</v>
      </c>
      <c r="R195" s="8">
        <f>AVERAGEIFS(Kombiniert[AfD],Kombiniert[Date],"&gt;="&amp;Kombiniert[[#This Row],[Von]],Kombiniert[Date],"&lt;="&amp;Kombiniert[[#This Row],[Date]])</f>
        <v>0.15611111111111112</v>
      </c>
      <c r="S195" s="8">
        <f>AVERAGEIFS(Kombiniert[Sonstige],Kombiniert[Date],"&gt;="&amp;Kombiniert[[#This Row],[Von]],Kombiniert[Date],"&lt;="&amp;Kombiniert[[#This Row],[Date]])</f>
        <v>4.3333333333333328E-2</v>
      </c>
      <c r="T195" s="4">
        <f>SUMIFS(Kombiniert[Befragte],Kombiniert[Date],"&gt;="&amp;Kombiniert[[#This Row],[Von]],Kombiniert[Date],"&lt;="&amp;Kombiniert[[#This Row],[Date]])</f>
        <v>17970</v>
      </c>
      <c r="U195" s="2">
        <f>1/SUMIFS(Kombiniert[[#This Row],[CDU/CSU (14d)]:[AfD (14d)]],Kombiniert[[#This Row],[CDU/CSU (14d)]:[AfD (14d)]],"&gt;="&amp;0.05)</f>
        <v>1.0452961672473868</v>
      </c>
      <c r="V195" s="2">
        <f>1/(SUMIFS(Kombiniert[[#This Row],[CDU/CSU (14d)]:[AfD (14d)]],Kombiniert[[#This Row],[CDU/CSU (14d)]:[AfD (14d)]],"&gt;="&amp;0.05)-Kombiniert[[#This Row],[FDP (14d)]])</f>
        <v>1.1501597444089458</v>
      </c>
    </row>
    <row r="196" spans="1:22" x14ac:dyDescent="0.35">
      <c r="A196" s="1">
        <v>43316</v>
      </c>
      <c r="B196" s="2">
        <v>0.3</v>
      </c>
      <c r="C196" s="2">
        <v>0.18</v>
      </c>
      <c r="D196" s="2">
        <v>0.15</v>
      </c>
      <c r="E196" s="2">
        <v>0.08</v>
      </c>
      <c r="F196" s="2">
        <v>0.09</v>
      </c>
      <c r="G196" s="2">
        <v>0.15</v>
      </c>
      <c r="H196" s="2">
        <v>0.05</v>
      </c>
      <c r="I196" s="2">
        <v>2478</v>
      </c>
      <c r="J196" s="2" t="s">
        <v>194</v>
      </c>
      <c r="K196" t="s">
        <v>90</v>
      </c>
      <c r="L196" s="1">
        <f>Kombiniert[[#This Row],[Date]]-13</f>
        <v>43303</v>
      </c>
      <c r="M196" s="8">
        <f>AVERAGEIFS(Kombiniert[CDU/CSU],Kombiniert[Date],"&gt;="&amp;Kombiniert[[#This Row],[Von]],Kombiniert[Date],"&lt;="&amp;Kombiniert[[#This Row],[Date]])</f>
        <v>0.29899999999999999</v>
      </c>
      <c r="N196" s="3">
        <f>AVERAGEIFS(Kombiniert[SPD],Kombiniert[Date],"&gt;="&amp;Kombiniert[[#This Row],[Von]],Kombiniert[Date],"&lt;="&amp;Kombiniert[[#This Row],[Date]])</f>
        <v>0.17799999999999999</v>
      </c>
      <c r="O196" s="8">
        <f>AVERAGEIFS(Kombiniert[GRÜNE],Kombiniert[Date],"&gt;="&amp;Kombiniert[[#This Row],[Von]],Kombiniert[Date],"&lt;="&amp;Kombiniert[[#This Row],[Date]])</f>
        <v>0.13400000000000004</v>
      </c>
      <c r="P196" s="8">
        <f>AVERAGEIFS(Kombiniert[FDP],Kombiniert[Date],"&gt;="&amp;Kombiniert[[#This Row],[Von]],Kombiniert[Date],"&lt;="&amp;Kombiniert[[#This Row],[Date]])</f>
        <v>8.7999999999999995E-2</v>
      </c>
      <c r="Q196" s="8">
        <f>AVERAGEIFS(Kombiniert[LINKE],Kombiniert[Date],"&gt;="&amp;Kombiniert[[#This Row],[Von]],Kombiniert[Date],"&lt;="&amp;Kombiniert[[#This Row],[Date]])</f>
        <v>9.5999999999999988E-2</v>
      </c>
      <c r="R196" s="8">
        <f>AVERAGEIFS(Kombiniert[AfD],Kombiniert[Date],"&gt;="&amp;Kombiniert[[#This Row],[Von]],Kombiniert[Date],"&lt;="&amp;Kombiniert[[#This Row],[Date]])</f>
        <v>0.159</v>
      </c>
      <c r="S196" s="8">
        <f>AVERAGEIFS(Kombiniert[Sonstige],Kombiniert[Date],"&gt;="&amp;Kombiniert[[#This Row],[Von]],Kombiniert[Date],"&lt;="&amp;Kombiniert[[#This Row],[Date]])</f>
        <v>4.5999999999999999E-2</v>
      </c>
      <c r="T196" s="4">
        <f>SUMIFS(Kombiniert[Befragte],Kombiniert[Date],"&gt;="&amp;Kombiniert[[#This Row],[Von]],Kombiniert[Date],"&lt;="&amp;Kombiniert[[#This Row],[Date]])</f>
        <v>18702</v>
      </c>
      <c r="U196" s="2">
        <f>1/SUMIFS(Kombiniert[[#This Row],[CDU/CSU (14d)]:[AfD (14d)]],Kombiniert[[#This Row],[CDU/CSU (14d)]:[AfD (14d)]],"&gt;="&amp;0.05)</f>
        <v>1.0482180293501049</v>
      </c>
      <c r="V196" s="2">
        <f>1/(SUMIFS(Kombiniert[[#This Row],[CDU/CSU (14d)]:[AfD (14d)]],Kombiniert[[#This Row],[CDU/CSU (14d)]:[AfD (14d)]],"&gt;="&amp;0.05)-Kombiniert[[#This Row],[FDP (14d)]])</f>
        <v>1.1547344110854503</v>
      </c>
    </row>
    <row r="197" spans="1:22" x14ac:dyDescent="0.35">
      <c r="A197" s="1">
        <v>43309</v>
      </c>
      <c r="B197" s="2">
        <v>0.28999999999999998</v>
      </c>
      <c r="C197" s="2">
        <v>0.18</v>
      </c>
      <c r="D197" s="2">
        <v>0.14000000000000001</v>
      </c>
      <c r="E197" s="2">
        <v>0.09</v>
      </c>
      <c r="F197" s="2">
        <v>0.1</v>
      </c>
      <c r="G197" s="2">
        <v>0.15</v>
      </c>
      <c r="H197" s="2">
        <v>0.05</v>
      </c>
      <c r="I197" s="2">
        <v>2001</v>
      </c>
      <c r="J197" s="2" t="s">
        <v>195</v>
      </c>
      <c r="K197" t="s">
        <v>90</v>
      </c>
      <c r="L197" s="1">
        <f>Kombiniert[[#This Row],[Date]]-13</f>
        <v>43296</v>
      </c>
      <c r="M197" s="8">
        <f>AVERAGEIFS(Kombiniert[CDU/CSU],Kombiniert[Date],"&gt;="&amp;Kombiniert[[#This Row],[Von]],Kombiniert[Date],"&lt;="&amp;Kombiniert[[#This Row],[Date]])</f>
        <v>0.30055555555555558</v>
      </c>
      <c r="N197" s="3">
        <f>AVERAGEIFS(Kombiniert[SPD],Kombiniert[Date],"&gt;="&amp;Kombiniert[[#This Row],[Von]],Kombiniert[Date],"&lt;="&amp;Kombiniert[[#This Row],[Date]])</f>
        <v>0.18111111111111108</v>
      </c>
      <c r="O197" s="8">
        <f>AVERAGEIFS(Kombiniert[GRÜNE],Kombiniert[Date],"&gt;="&amp;Kombiniert[[#This Row],[Von]],Kombiniert[Date],"&lt;="&amp;Kombiniert[[#This Row],[Date]])</f>
        <v>0.12888888888888891</v>
      </c>
      <c r="P197" s="8">
        <f>AVERAGEIFS(Kombiniert[FDP],Kombiniert[Date],"&gt;="&amp;Kombiniert[[#This Row],[Von]],Kombiniert[Date],"&lt;="&amp;Kombiniert[[#This Row],[Date]])</f>
        <v>8.8888888888888878E-2</v>
      </c>
      <c r="Q197" s="8">
        <f>AVERAGEIFS(Kombiniert[LINKE],Kombiniert[Date],"&gt;="&amp;Kombiniert[[#This Row],[Von]],Kombiniert[Date],"&lt;="&amp;Kombiniert[[#This Row],[Date]])</f>
        <v>9.722222222222221E-2</v>
      </c>
      <c r="R197" s="8">
        <f>AVERAGEIFS(Kombiniert[AfD],Kombiniert[Date],"&gt;="&amp;Kombiniert[[#This Row],[Von]],Kombiniert[Date],"&lt;="&amp;Kombiniert[[#This Row],[Date]])</f>
        <v>0.15777777777777777</v>
      </c>
      <c r="S197" s="8">
        <f>AVERAGEIFS(Kombiniert[Sonstige],Kombiniert[Date],"&gt;="&amp;Kombiniert[[#This Row],[Von]],Kombiniert[Date],"&lt;="&amp;Kombiniert[[#This Row],[Date]])</f>
        <v>4.5555555555555544E-2</v>
      </c>
      <c r="T197" s="4">
        <f>SUMIFS(Kombiniert[Befragte],Kombiniert[Date],"&gt;="&amp;Kombiniert[[#This Row],[Von]],Kombiniert[Date],"&lt;="&amp;Kombiniert[[#This Row],[Date]])</f>
        <v>17489</v>
      </c>
      <c r="U197" s="2">
        <f>1/SUMIFS(Kombiniert[[#This Row],[CDU/CSU (14d)]:[AfD (14d)]],Kombiniert[[#This Row],[CDU/CSU (14d)]:[AfD (14d)]],"&gt;="&amp;0.05)</f>
        <v>1.0477299185098952</v>
      </c>
      <c r="V197" s="2">
        <f>1/(SUMIFS(Kombiniert[[#This Row],[CDU/CSU (14d)]:[AfD (14d)]],Kombiniert[[#This Row],[CDU/CSU (14d)]:[AfD (14d)]],"&gt;="&amp;0.05)-Kombiniert[[#This Row],[FDP (14d)]])</f>
        <v>1.1553273427471116</v>
      </c>
    </row>
    <row r="198" spans="1:22" x14ac:dyDescent="0.35">
      <c r="A198" s="1">
        <v>43302</v>
      </c>
      <c r="B198" s="2">
        <v>0.3</v>
      </c>
      <c r="C198" s="2">
        <v>0.19</v>
      </c>
      <c r="D198" s="2">
        <v>0.12</v>
      </c>
      <c r="E198" s="2">
        <v>0.09</v>
      </c>
      <c r="F198" s="2">
        <v>0.1</v>
      </c>
      <c r="G198" s="2">
        <v>0.15</v>
      </c>
      <c r="H198" s="2">
        <v>0.05</v>
      </c>
      <c r="I198" s="2">
        <v>2476</v>
      </c>
      <c r="J198" s="2" t="s">
        <v>196</v>
      </c>
      <c r="K198" t="s">
        <v>90</v>
      </c>
      <c r="L198" s="1">
        <f>Kombiniert[[#This Row],[Date]]-13</f>
        <v>43289</v>
      </c>
      <c r="M198" s="8">
        <f>AVERAGEIFS(Kombiniert[CDU/CSU],Kombiniert[Date],"&gt;="&amp;Kombiniert[[#This Row],[Von]],Kombiniert[Date],"&lt;="&amp;Kombiniert[[#This Row],[Date]])</f>
        <v>0.30166666666666669</v>
      </c>
      <c r="N198" s="3">
        <f>AVERAGEIFS(Kombiniert[SPD],Kombiniert[Date],"&gt;="&amp;Kombiniert[[#This Row],[Von]],Kombiniert[Date],"&lt;="&amp;Kombiniert[[#This Row],[Date]])</f>
        <v>0.17888888888888888</v>
      </c>
      <c r="O198" s="8">
        <f>AVERAGEIFS(Kombiniert[GRÜNE],Kombiniert[Date],"&gt;="&amp;Kombiniert[[#This Row],[Von]],Kombiniert[Date],"&lt;="&amp;Kombiniert[[#This Row],[Date]])</f>
        <v>0.12555555555555553</v>
      </c>
      <c r="P198" s="8">
        <f>AVERAGEIFS(Kombiniert[FDP],Kombiniert[Date],"&gt;="&amp;Kombiniert[[#This Row],[Von]],Kombiniert[Date],"&lt;="&amp;Kombiniert[[#This Row],[Date]])</f>
        <v>8.8333333333333333E-2</v>
      </c>
      <c r="Q198" s="8">
        <f>AVERAGEIFS(Kombiniert[LINKE],Kombiniert[Date],"&gt;="&amp;Kombiniert[[#This Row],[Von]],Kombiniert[Date],"&lt;="&amp;Kombiniert[[#This Row],[Date]])</f>
        <v>9.9999999999999992E-2</v>
      </c>
      <c r="R198" s="8">
        <f>AVERAGEIFS(Kombiniert[AfD],Kombiniert[Date],"&gt;="&amp;Kombiniert[[#This Row],[Von]],Kombiniert[Date],"&lt;="&amp;Kombiniert[[#This Row],[Date]])</f>
        <v>0.16000000000000003</v>
      </c>
      <c r="S198" s="8">
        <f>AVERAGEIFS(Kombiniert[Sonstige],Kombiniert[Date],"&gt;="&amp;Kombiniert[[#This Row],[Von]],Kombiniert[Date],"&lt;="&amp;Kombiniert[[#This Row],[Date]])</f>
        <v>4.5555555555555544E-2</v>
      </c>
      <c r="T198" s="4">
        <f>SUMIFS(Kombiniert[Befragte],Kombiniert[Date],"&gt;="&amp;Kombiniert[[#This Row],[Von]],Kombiniert[Date],"&lt;="&amp;Kombiniert[[#This Row],[Date]])</f>
        <v>17640</v>
      </c>
      <c r="U198" s="2">
        <f>1/SUMIFS(Kombiniert[[#This Row],[CDU/CSU (14d)]:[AfD (14d)]],Kombiniert[[#This Row],[CDU/CSU (14d)]:[AfD (14d)]],"&gt;="&amp;0.05)</f>
        <v>1.0477299185098952</v>
      </c>
      <c r="V198" s="2">
        <f>1/(SUMIFS(Kombiniert[[#This Row],[CDU/CSU (14d)]:[AfD (14d)]],Kombiniert[[#This Row],[CDU/CSU (14d)]:[AfD (14d)]],"&gt;="&amp;0.05)-Kombiniert[[#This Row],[FDP (14d)]])</f>
        <v>1.1545862732520848</v>
      </c>
    </row>
    <row r="199" spans="1:22" x14ac:dyDescent="0.35">
      <c r="A199" s="1">
        <v>43295</v>
      </c>
      <c r="B199" s="2">
        <v>0.3</v>
      </c>
      <c r="C199" s="2">
        <v>0.18</v>
      </c>
      <c r="D199" s="2">
        <v>0.12</v>
      </c>
      <c r="E199" s="2">
        <v>0.09</v>
      </c>
      <c r="F199" s="2">
        <v>0.1</v>
      </c>
      <c r="G199" s="2">
        <v>0.16</v>
      </c>
      <c r="H199" s="2">
        <v>0.05</v>
      </c>
      <c r="I199" s="2">
        <v>2368</v>
      </c>
      <c r="J199" s="2" t="s">
        <v>197</v>
      </c>
      <c r="K199" t="s">
        <v>90</v>
      </c>
      <c r="L199" s="1">
        <f>Kombiniert[[#This Row],[Date]]-13</f>
        <v>43282</v>
      </c>
      <c r="M199" s="8">
        <f>AVERAGEIFS(Kombiniert[CDU/CSU],Kombiniert[Date],"&gt;="&amp;Kombiniert[[#This Row],[Von]],Kombiniert[Date],"&lt;="&amp;Kombiniert[[#This Row],[Date]])</f>
        <v>0.30000000000000004</v>
      </c>
      <c r="N199" s="3">
        <f>AVERAGEIFS(Kombiniert[SPD],Kombiniert[Date],"&gt;="&amp;Kombiniert[[#This Row],[Von]],Kombiniert[Date],"&lt;="&amp;Kombiniert[[#This Row],[Date]])</f>
        <v>0.17555555555555555</v>
      </c>
      <c r="O199" s="8">
        <f>AVERAGEIFS(Kombiniert[GRÜNE],Kombiniert[Date],"&gt;="&amp;Kombiniert[[#This Row],[Von]],Kombiniert[Date],"&lt;="&amp;Kombiniert[[#This Row],[Date]])</f>
        <v>0.12666666666666668</v>
      </c>
      <c r="P199" s="8">
        <f>AVERAGEIFS(Kombiniert[FDP],Kombiniert[Date],"&gt;="&amp;Kombiniert[[#This Row],[Von]],Kombiniert[Date],"&lt;="&amp;Kombiniert[[#This Row],[Date]])</f>
        <v>8.8333333333333319E-2</v>
      </c>
      <c r="Q199" s="8">
        <f>AVERAGEIFS(Kombiniert[LINKE],Kombiniert[Date],"&gt;="&amp;Kombiniert[[#This Row],[Von]],Kombiniert[Date],"&lt;="&amp;Kombiniert[[#This Row],[Date]])</f>
        <v>9.8888888888888873E-2</v>
      </c>
      <c r="R199" s="8">
        <f>AVERAGEIFS(Kombiniert[AfD],Kombiniert[Date],"&gt;="&amp;Kombiniert[[#This Row],[Von]],Kombiniert[Date],"&lt;="&amp;Kombiniert[[#This Row],[Date]])</f>
        <v>0.16333333333333336</v>
      </c>
      <c r="S199" s="8">
        <f>AVERAGEIFS(Kombiniert[Sonstige],Kombiniert[Date],"&gt;="&amp;Kombiniert[[#This Row],[Von]],Kombiniert[Date],"&lt;="&amp;Kombiniert[[#This Row],[Date]])</f>
        <v>4.7222222222222214E-2</v>
      </c>
      <c r="T199" s="4">
        <f>SUMIFS(Kombiniert[Befragte],Kombiniert[Date],"&gt;="&amp;Kombiniert[[#This Row],[Von]],Kombiniert[Date],"&lt;="&amp;Kombiniert[[#This Row],[Date]])</f>
        <v>17270</v>
      </c>
      <c r="U199" s="2">
        <f>1/SUMIFS(Kombiniert[[#This Row],[CDU/CSU (14d)]:[AfD (14d)]],Kombiniert[[#This Row],[CDU/CSU (14d)]:[AfD (14d)]],"&gt;="&amp;0.05)</f>
        <v>1.0495626822157433</v>
      </c>
      <c r="V199" s="2">
        <f>1/(SUMIFS(Kombiniert[[#This Row],[CDU/CSU (14d)]:[AfD (14d)]],Kombiniert[[#This Row],[CDU/CSU (14d)]:[AfD (14d)]],"&gt;="&amp;0.05)-Kombiniert[[#This Row],[FDP (14d)]])</f>
        <v>1.1568123393316194</v>
      </c>
    </row>
    <row r="200" spans="1:22" x14ac:dyDescent="0.35">
      <c r="A200" s="1">
        <v>43288</v>
      </c>
      <c r="B200" s="2">
        <v>0.3</v>
      </c>
      <c r="C200" s="2">
        <v>0.17</v>
      </c>
      <c r="D200" s="2">
        <v>0.12</v>
      </c>
      <c r="E200" s="2">
        <v>0.09</v>
      </c>
      <c r="F200" s="2">
        <v>0.09</v>
      </c>
      <c r="G200" s="2">
        <v>0.17</v>
      </c>
      <c r="H200" s="2">
        <v>0.06</v>
      </c>
      <c r="I200" s="2">
        <v>1894</v>
      </c>
      <c r="J200" s="2" t="s">
        <v>198</v>
      </c>
      <c r="K200" t="s">
        <v>90</v>
      </c>
      <c r="L200" s="1">
        <f>Kombiniert[[#This Row],[Date]]-13</f>
        <v>43275</v>
      </c>
      <c r="M200" s="8">
        <f>AVERAGEIFS(Kombiniert[CDU/CSU],Kombiniert[Date],"&gt;="&amp;Kombiniert[[#This Row],[Von]],Kombiniert[Date],"&lt;="&amp;Kombiniert[[#This Row],[Date]])</f>
        <v>0.30454545454545451</v>
      </c>
      <c r="N200" s="3">
        <f>AVERAGEIFS(Kombiniert[SPD],Kombiniert[Date],"&gt;="&amp;Kombiniert[[#This Row],[Von]],Kombiniert[Date],"&lt;="&amp;Kombiniert[[#This Row],[Date]])</f>
        <v>0.17954545454545454</v>
      </c>
      <c r="O200" s="8">
        <f>AVERAGEIFS(Kombiniert[GRÜNE],Kombiniert[Date],"&gt;="&amp;Kombiniert[[#This Row],[Von]],Kombiniert[Date],"&lt;="&amp;Kombiniert[[#This Row],[Date]])</f>
        <v>0.12545454545454546</v>
      </c>
      <c r="P200" s="8">
        <f>AVERAGEIFS(Kombiniert[FDP],Kombiniert[Date],"&gt;="&amp;Kombiniert[[#This Row],[Von]],Kombiniert[Date],"&lt;="&amp;Kombiniert[[#This Row],[Date]])</f>
        <v>9.0909090909090884E-2</v>
      </c>
      <c r="Q200" s="8">
        <f>AVERAGEIFS(Kombiniert[LINKE],Kombiniert[Date],"&gt;="&amp;Kombiniert[[#This Row],[Von]],Kombiniert[Date],"&lt;="&amp;Kombiniert[[#This Row],[Date]])</f>
        <v>9.8181818181818162E-2</v>
      </c>
      <c r="R200" s="8">
        <f>AVERAGEIFS(Kombiniert[AfD],Kombiniert[Date],"&gt;="&amp;Kombiniert[[#This Row],[Von]],Kombiniert[Date],"&lt;="&amp;Kombiniert[[#This Row],[Date]])</f>
        <v>0.15409090909090908</v>
      </c>
      <c r="S200" s="8">
        <f>AVERAGEIFS(Kombiniert[Sonstige],Kombiniert[Date],"&gt;="&amp;Kombiniert[[#This Row],[Von]],Kombiniert[Date],"&lt;="&amp;Kombiniert[[#This Row],[Date]])</f>
        <v>4.7272727272727272E-2</v>
      </c>
      <c r="T200" s="4">
        <f>SUMIFS(Kombiniert[Befragte],Kombiniert[Date],"&gt;="&amp;Kombiniert[[#This Row],[Von]],Kombiniert[Date],"&lt;="&amp;Kombiniert[[#This Row],[Date]])</f>
        <v>20831</v>
      </c>
      <c r="U200" s="2">
        <f>1/SUMIFS(Kombiniert[[#This Row],[CDU/CSU (14d)]:[AfD (14d)]],Kombiniert[[#This Row],[CDU/CSU (14d)]:[AfD (14d)]],"&gt;="&amp;0.05)</f>
        <v>1.0496183206106871</v>
      </c>
      <c r="V200" s="2">
        <f>1/(SUMIFS(Kombiniert[[#This Row],[CDU/CSU (14d)]:[AfD (14d)]],Kombiniert[[#This Row],[CDU/CSU (14d)]:[AfD (14d)]],"&gt;="&amp;0.05)-Kombiniert[[#This Row],[FDP (14d)]])</f>
        <v>1.1603375527426161</v>
      </c>
    </row>
    <row r="201" spans="1:22" x14ac:dyDescent="0.35">
      <c r="A201" s="1">
        <v>43281</v>
      </c>
      <c r="B201" s="2">
        <v>0.32</v>
      </c>
      <c r="C201" s="2">
        <v>0.19</v>
      </c>
      <c r="D201" s="2">
        <v>0.12</v>
      </c>
      <c r="E201" s="2">
        <v>0.09</v>
      </c>
      <c r="F201" s="2">
        <v>0.09</v>
      </c>
      <c r="G201" s="2">
        <v>0.14000000000000001</v>
      </c>
      <c r="H201" s="2">
        <v>0.05</v>
      </c>
      <c r="I201" s="2">
        <v>1954</v>
      </c>
      <c r="J201" s="2" t="s">
        <v>199</v>
      </c>
      <c r="K201" t="s">
        <v>90</v>
      </c>
      <c r="L201" s="1">
        <f>Kombiniert[[#This Row],[Date]]-13</f>
        <v>43268</v>
      </c>
      <c r="M201" s="8">
        <f>AVERAGEIFS(Kombiniert[CDU/CSU],Kombiniert[Date],"&gt;="&amp;Kombiniert[[#This Row],[Von]],Kombiniert[Date],"&lt;="&amp;Kombiniert[[#This Row],[Date]])</f>
        <v>0.309</v>
      </c>
      <c r="N201" s="3">
        <f>AVERAGEIFS(Kombiniert[SPD],Kombiniert[Date],"&gt;="&amp;Kombiniert[[#This Row],[Von]],Kombiniert[Date],"&lt;="&amp;Kombiniert[[#This Row],[Date]])</f>
        <v>0.1845</v>
      </c>
      <c r="O201" s="8">
        <f>AVERAGEIFS(Kombiniert[GRÜNE],Kombiniert[Date],"&gt;="&amp;Kombiniert[[#This Row],[Von]],Kombiniert[Date],"&lt;="&amp;Kombiniert[[#This Row],[Date]])</f>
        <v>0.121</v>
      </c>
      <c r="P201" s="8">
        <f>AVERAGEIFS(Kombiniert[FDP],Kombiniert[Date],"&gt;="&amp;Kombiniert[[#This Row],[Von]],Kombiniert[Date],"&lt;="&amp;Kombiniert[[#This Row],[Date]])</f>
        <v>9.0499999999999983E-2</v>
      </c>
      <c r="Q201" s="8">
        <f>AVERAGEIFS(Kombiniert[LINKE],Kombiniert[Date],"&gt;="&amp;Kombiniert[[#This Row],[Von]],Kombiniert[Date],"&lt;="&amp;Kombiniert[[#This Row],[Date]])</f>
        <v>0.10149999999999999</v>
      </c>
      <c r="R201" s="8">
        <f>AVERAGEIFS(Kombiniert[AfD],Kombiniert[Date],"&gt;="&amp;Kombiniert[[#This Row],[Von]],Kombiniert[Date],"&lt;="&amp;Kombiniert[[#This Row],[Date]])</f>
        <v>0.14899999999999999</v>
      </c>
      <c r="S201" s="8">
        <f>AVERAGEIFS(Kombiniert[Sonstige],Kombiniert[Date],"&gt;="&amp;Kombiniert[[#This Row],[Von]],Kombiniert[Date],"&lt;="&amp;Kombiniert[[#This Row],[Date]])</f>
        <v>4.4499999999999998E-2</v>
      </c>
      <c r="T201" s="4">
        <f>SUMIFS(Kombiniert[Befragte],Kombiniert[Date],"&gt;="&amp;Kombiniert[[#This Row],[Von]],Kombiniert[Date],"&lt;="&amp;Kombiniert[[#This Row],[Date]])</f>
        <v>18516</v>
      </c>
      <c r="U201" s="2">
        <f>1/SUMIFS(Kombiniert[[#This Row],[CDU/CSU (14d)]:[AfD (14d)]],Kombiniert[[#This Row],[CDU/CSU (14d)]:[AfD (14d)]],"&gt;="&amp;0.05)</f>
        <v>1.0465724751439036</v>
      </c>
      <c r="V201" s="2">
        <f>1/(SUMIFS(Kombiniert[[#This Row],[CDU/CSU (14d)]:[AfD (14d)]],Kombiniert[[#This Row],[CDU/CSU (14d)]:[AfD (14d)]],"&gt;="&amp;0.05)-Kombiniert[[#This Row],[FDP (14d)]])</f>
        <v>1.1560693641618496</v>
      </c>
    </row>
    <row r="202" spans="1:22" x14ac:dyDescent="0.35">
      <c r="A202" s="1">
        <v>43274</v>
      </c>
      <c r="B202" s="2">
        <v>0.31</v>
      </c>
      <c r="C202" s="2">
        <v>0.18</v>
      </c>
      <c r="D202" s="2">
        <v>0.12</v>
      </c>
      <c r="E202" s="2">
        <v>0.09</v>
      </c>
      <c r="F202" s="2">
        <v>0.1</v>
      </c>
      <c r="G202" s="2">
        <v>0.16</v>
      </c>
      <c r="H202" s="2">
        <v>0.04</v>
      </c>
      <c r="I202" s="2">
        <v>2336</v>
      </c>
      <c r="J202" s="2" t="s">
        <v>200</v>
      </c>
      <c r="K202" t="s">
        <v>90</v>
      </c>
      <c r="L202" s="1">
        <f>Kombiniert[[#This Row],[Date]]-13</f>
        <v>43261</v>
      </c>
      <c r="M202" s="8">
        <f>AVERAGEIFS(Kombiniert[CDU/CSU],Kombiniert[Date],"&gt;="&amp;Kombiniert[[#This Row],[Von]],Kombiniert[Date],"&lt;="&amp;Kombiniert[[#This Row],[Date]])</f>
        <v>0.315</v>
      </c>
      <c r="N202" s="3">
        <f>AVERAGEIFS(Kombiniert[SPD],Kombiniert[Date],"&gt;="&amp;Kombiniert[[#This Row],[Von]],Kombiniert[Date],"&lt;="&amp;Kombiniert[[#This Row],[Date]])</f>
        <v>0.18124999999999999</v>
      </c>
      <c r="O202" s="8">
        <f>AVERAGEIFS(Kombiniert[GRÜNE],Kombiniert[Date],"&gt;="&amp;Kombiniert[[#This Row],[Von]],Kombiniert[Date],"&lt;="&amp;Kombiniert[[#This Row],[Date]])</f>
        <v>0.11874999999999999</v>
      </c>
      <c r="P202" s="8">
        <f>AVERAGEIFS(Kombiniert[FDP],Kombiniert[Date],"&gt;="&amp;Kombiniert[[#This Row],[Von]],Kombiniert[Date],"&lt;="&amp;Kombiniert[[#This Row],[Date]])</f>
        <v>8.687499999999998E-2</v>
      </c>
      <c r="Q202" s="8">
        <f>AVERAGEIFS(Kombiniert[LINKE],Kombiniert[Date],"&gt;="&amp;Kombiniert[[#This Row],[Von]],Kombiniert[Date],"&lt;="&amp;Kombiniert[[#This Row],[Date]])</f>
        <v>0.10187500000000001</v>
      </c>
      <c r="R202" s="8">
        <f>AVERAGEIFS(Kombiniert[AfD],Kombiniert[Date],"&gt;="&amp;Kombiniert[[#This Row],[Von]],Kombiniert[Date],"&lt;="&amp;Kombiniert[[#This Row],[Date]])</f>
        <v>0.14874999999999999</v>
      </c>
      <c r="S202" s="8">
        <f>AVERAGEIFS(Kombiniert[Sonstige],Kombiniert[Date],"&gt;="&amp;Kombiniert[[#This Row],[Von]],Kombiniert[Date],"&lt;="&amp;Kombiniert[[#This Row],[Date]])</f>
        <v>4.7500000000000001E-2</v>
      </c>
      <c r="T202" s="4">
        <f>SUMIFS(Kombiniert[Befragte],Kombiniert[Date],"&gt;="&amp;Kombiniert[[#This Row],[Von]],Kombiniert[Date],"&lt;="&amp;Kombiniert[[#This Row],[Date]])</f>
        <v>14031</v>
      </c>
      <c r="U202" s="2">
        <f>1/SUMIFS(Kombiniert[[#This Row],[CDU/CSU (14d)]:[AfD (14d)]],Kombiniert[[#This Row],[CDU/CSU (14d)]:[AfD (14d)]],"&gt;="&amp;0.05)</f>
        <v>1.0498687664041992</v>
      </c>
      <c r="V202" s="2">
        <f>1/(SUMIFS(Kombiniert[[#This Row],[CDU/CSU (14d)]:[AfD (14d)]],Kombiniert[[#This Row],[CDU/CSU (14d)]:[AfD (14d)]],"&gt;="&amp;0.05)-Kombiniert[[#This Row],[FDP (14d)]])</f>
        <v>1.1552346570397112</v>
      </c>
    </row>
    <row r="203" spans="1:22" x14ac:dyDescent="0.35">
      <c r="A203" s="1">
        <v>43267</v>
      </c>
      <c r="B203" s="2">
        <v>0.33</v>
      </c>
      <c r="C203" s="2">
        <v>0.18</v>
      </c>
      <c r="D203" s="2">
        <v>0.11</v>
      </c>
      <c r="E203" s="2">
        <v>0.08</v>
      </c>
      <c r="F203" s="2">
        <v>0.11</v>
      </c>
      <c r="G203" s="2">
        <v>0.15</v>
      </c>
      <c r="H203" s="2">
        <v>0.04</v>
      </c>
      <c r="I203" s="2">
        <v>2310</v>
      </c>
      <c r="J203" s="2" t="s">
        <v>201</v>
      </c>
      <c r="K203" t="s">
        <v>90</v>
      </c>
      <c r="L203" s="1">
        <f>Kombiniert[[#This Row],[Date]]-13</f>
        <v>43254</v>
      </c>
      <c r="M203" s="8">
        <f>AVERAGEIFS(Kombiniert[CDU/CSU],Kombiniert[Date],"&gt;="&amp;Kombiniert[[#This Row],[Von]],Kombiniert[Date],"&lt;="&amp;Kombiniert[[#This Row],[Date]])</f>
        <v>0.32111111111111112</v>
      </c>
      <c r="N203" s="3">
        <f>AVERAGEIFS(Kombiniert[SPD],Kombiniert[Date],"&gt;="&amp;Kombiniert[[#This Row],[Von]],Kombiniert[Date],"&lt;="&amp;Kombiniert[[#This Row],[Date]])</f>
        <v>0.17888888888888885</v>
      </c>
      <c r="O203" s="8">
        <f>AVERAGEIFS(Kombiniert[GRÜNE],Kombiniert[Date],"&gt;="&amp;Kombiniert[[#This Row],[Von]],Kombiniert[Date],"&lt;="&amp;Kombiniert[[#This Row],[Date]])</f>
        <v>0.12111111111111111</v>
      </c>
      <c r="P203" s="8">
        <f>AVERAGEIFS(Kombiniert[FDP],Kombiniert[Date],"&gt;="&amp;Kombiniert[[#This Row],[Von]],Kombiniert[Date],"&lt;="&amp;Kombiniert[[#This Row],[Date]])</f>
        <v>8.4444444444444419E-2</v>
      </c>
      <c r="Q203" s="8">
        <f>AVERAGEIFS(Kombiniert[LINKE],Kombiniert[Date],"&gt;="&amp;Kombiniert[[#This Row],[Von]],Kombiniert[Date],"&lt;="&amp;Kombiniert[[#This Row],[Date]])</f>
        <v>0.10277777777777777</v>
      </c>
      <c r="R203" s="8">
        <f>AVERAGEIFS(Kombiniert[AfD],Kombiniert[Date],"&gt;="&amp;Kombiniert[[#This Row],[Von]],Kombiniert[Date],"&lt;="&amp;Kombiniert[[#This Row],[Date]])</f>
        <v>0.14444444444444446</v>
      </c>
      <c r="S203" s="8">
        <f>AVERAGEIFS(Kombiniert[Sonstige],Kombiniert[Date],"&gt;="&amp;Kombiniert[[#This Row],[Von]],Kombiniert[Date],"&lt;="&amp;Kombiniert[[#This Row],[Date]])</f>
        <v>4.7222222222222221E-2</v>
      </c>
      <c r="T203" s="4">
        <f>SUMIFS(Kombiniert[Befragte],Kombiniert[Date],"&gt;="&amp;Kombiniert[[#This Row],[Von]],Kombiniert[Date],"&lt;="&amp;Kombiniert[[#This Row],[Date]])</f>
        <v>16161</v>
      </c>
      <c r="U203" s="2">
        <f>1/SUMIFS(Kombiniert[[#This Row],[CDU/CSU (14d)]:[AfD (14d)]],Kombiniert[[#This Row],[CDU/CSU (14d)]:[AfD (14d)]],"&gt;="&amp;0.05)</f>
        <v>1.0495626822157433</v>
      </c>
      <c r="V203" s="2">
        <f>1/(SUMIFS(Kombiniert[[#This Row],[CDU/CSU (14d)]:[AfD (14d)]],Kombiniert[[#This Row],[CDU/CSU (14d)]:[AfD (14d)]],"&gt;="&amp;0.05)-Kombiniert[[#This Row],[FDP (14d)]])</f>
        <v>1.1516314779270633</v>
      </c>
    </row>
    <row r="204" spans="1:22" x14ac:dyDescent="0.35">
      <c r="A204" s="1">
        <v>43260</v>
      </c>
      <c r="B204" s="2">
        <v>0.32</v>
      </c>
      <c r="C204" s="2">
        <v>0.19</v>
      </c>
      <c r="D204" s="2">
        <v>0.12</v>
      </c>
      <c r="E204" s="2">
        <v>0.08</v>
      </c>
      <c r="F204" s="2">
        <v>0.11</v>
      </c>
      <c r="G204" s="2">
        <v>0.14000000000000001</v>
      </c>
      <c r="H204" s="2">
        <v>0.04</v>
      </c>
      <c r="I204" s="2">
        <v>1950</v>
      </c>
      <c r="J204" s="2" t="s">
        <v>202</v>
      </c>
      <c r="K204" t="s">
        <v>90</v>
      </c>
      <c r="L204" s="1">
        <f>Kombiniert[[#This Row],[Date]]-13</f>
        <v>43247</v>
      </c>
      <c r="M204" s="8">
        <f>AVERAGEIFS(Kombiniert[CDU/CSU],Kombiniert[Date],"&gt;="&amp;Kombiniert[[#This Row],[Von]],Kombiniert[Date],"&lt;="&amp;Kombiniert[[#This Row],[Date]])</f>
        <v>0.32666666666666666</v>
      </c>
      <c r="N204" s="3">
        <f>AVERAGEIFS(Kombiniert[SPD],Kombiniert[Date],"&gt;="&amp;Kombiniert[[#This Row],[Von]],Kombiniert[Date],"&lt;="&amp;Kombiniert[[#This Row],[Date]])</f>
        <v>0.17999999999999997</v>
      </c>
      <c r="O204" s="8">
        <f>AVERAGEIFS(Kombiniert[GRÜNE],Kombiniert[Date],"&gt;="&amp;Kombiniert[[#This Row],[Von]],Kombiniert[Date],"&lt;="&amp;Kombiniert[[#This Row],[Date]])</f>
        <v>0.12055555555555555</v>
      </c>
      <c r="P204" s="8">
        <f>AVERAGEIFS(Kombiniert[FDP],Kombiniert[Date],"&gt;="&amp;Kombiniert[[#This Row],[Von]],Kombiniert[Date],"&lt;="&amp;Kombiniert[[#This Row],[Date]])</f>
        <v>8.1111111111111106E-2</v>
      </c>
      <c r="Q204" s="8">
        <f>AVERAGEIFS(Kombiniert[LINKE],Kombiniert[Date],"&gt;="&amp;Kombiniert[[#This Row],[Von]],Kombiniert[Date],"&lt;="&amp;Kombiniert[[#This Row],[Date]])</f>
        <v>0.10722222222222222</v>
      </c>
      <c r="R204" s="8">
        <f>AVERAGEIFS(Kombiniert[AfD],Kombiniert[Date],"&gt;="&amp;Kombiniert[[#This Row],[Von]],Kombiniert[Date],"&lt;="&amp;Kombiniert[[#This Row],[Date]])</f>
        <v>0.14277777777777778</v>
      </c>
      <c r="S204" s="8">
        <f>AVERAGEIFS(Kombiniert[Sonstige],Kombiniert[Date],"&gt;="&amp;Kombiniert[[#This Row],[Von]],Kombiniert[Date],"&lt;="&amp;Kombiniert[[#This Row],[Date]])</f>
        <v>4.1666666666666664E-2</v>
      </c>
      <c r="T204" s="4">
        <f>SUMIFS(Kombiniert[Befragte],Kombiniert[Date],"&gt;="&amp;Kombiniert[[#This Row],[Von]],Kombiniert[Date],"&lt;="&amp;Kombiniert[[#This Row],[Date]])</f>
        <v>17328</v>
      </c>
      <c r="U204" s="2">
        <f>1/SUMIFS(Kombiniert[[#This Row],[CDU/CSU (14d)]:[AfD (14d)]],Kombiniert[[#This Row],[CDU/CSU (14d)]:[AfD (14d)]],"&gt;="&amp;0.05)</f>
        <v>1.0434782608695652</v>
      </c>
      <c r="V204" s="2">
        <f>1/(SUMIFS(Kombiniert[[#This Row],[CDU/CSU (14d)]:[AfD (14d)]],Kombiniert[[#This Row],[CDU/CSU (14d)]:[AfD (14d)]],"&gt;="&amp;0.05)-Kombiniert[[#This Row],[FDP (14d)]])</f>
        <v>1.1399620012666245</v>
      </c>
    </row>
    <row r="205" spans="1:22" x14ac:dyDescent="0.35">
      <c r="A205" s="1">
        <v>43253</v>
      </c>
      <c r="B205" s="2">
        <v>0.32</v>
      </c>
      <c r="C205" s="2">
        <v>0.18</v>
      </c>
      <c r="D205" s="2">
        <v>0.13</v>
      </c>
      <c r="E205" s="2">
        <v>7.0000000000000007E-2</v>
      </c>
      <c r="F205" s="2">
        <v>0.11</v>
      </c>
      <c r="G205" s="2">
        <v>0.15</v>
      </c>
      <c r="H205" s="2">
        <v>0.04</v>
      </c>
      <c r="I205" s="2">
        <v>1397</v>
      </c>
      <c r="J205" s="2" t="s">
        <v>203</v>
      </c>
      <c r="K205" t="s">
        <v>90</v>
      </c>
      <c r="L205" s="1">
        <f>Kombiniert[[#This Row],[Date]]-13</f>
        <v>43240</v>
      </c>
      <c r="M205" s="8">
        <f>AVERAGEIFS(Kombiniert[CDU/CSU],Kombiniert[Date],"&gt;="&amp;Kombiniert[[#This Row],[Von]],Kombiniert[Date],"&lt;="&amp;Kombiniert[[#This Row],[Date]])</f>
        <v>0.32785714285714285</v>
      </c>
      <c r="N205" s="3">
        <f>AVERAGEIFS(Kombiniert[SPD],Kombiniert[Date],"&gt;="&amp;Kombiniert[[#This Row],[Von]],Kombiniert[Date],"&lt;="&amp;Kombiniert[[#This Row],[Date]])</f>
        <v>0.17357142857142854</v>
      </c>
      <c r="O205" s="8">
        <f>AVERAGEIFS(Kombiniert[GRÜNE],Kombiniert[Date],"&gt;="&amp;Kombiniert[[#This Row],[Von]],Kombiniert[Date],"&lt;="&amp;Kombiniert[[#This Row],[Date]])</f>
        <v>0.12142857142857143</v>
      </c>
      <c r="P205" s="8">
        <f>AVERAGEIFS(Kombiniert[FDP],Kombiniert[Date],"&gt;="&amp;Kombiniert[[#This Row],[Von]],Kombiniert[Date],"&lt;="&amp;Kombiniert[[#This Row],[Date]])</f>
        <v>0.08</v>
      </c>
      <c r="Q205" s="8">
        <f>AVERAGEIFS(Kombiniert[LINKE],Kombiniert[Date],"&gt;="&amp;Kombiniert[[#This Row],[Von]],Kombiniert[Date],"&lt;="&amp;Kombiniert[[#This Row],[Date]])</f>
        <v>0.10857142857142857</v>
      </c>
      <c r="R205" s="8">
        <f>AVERAGEIFS(Kombiniert[AfD],Kombiniert[Date],"&gt;="&amp;Kombiniert[[#This Row],[Von]],Kombiniert[Date],"&lt;="&amp;Kombiniert[[#This Row],[Date]])</f>
        <v>0.14571428571428571</v>
      </c>
      <c r="S205" s="8">
        <f>AVERAGEIFS(Kombiniert[Sonstige],Kombiniert[Date],"&gt;="&amp;Kombiniert[[#This Row],[Von]],Kombiniert[Date],"&lt;="&amp;Kombiniert[[#This Row],[Date]])</f>
        <v>4.2857142857142864E-2</v>
      </c>
      <c r="T205" s="4">
        <f>SUMIFS(Kombiniert[Befragte],Kombiniert[Date],"&gt;="&amp;Kombiniert[[#This Row],[Von]],Kombiniert[Date],"&lt;="&amp;Kombiniert[[#This Row],[Date]])</f>
        <v>13513</v>
      </c>
      <c r="U205" s="2">
        <f>1/SUMIFS(Kombiniert[[#This Row],[CDU/CSU (14d)]:[AfD (14d)]],Kombiniert[[#This Row],[CDU/CSU (14d)]:[AfD (14d)]],"&gt;="&amp;0.05)</f>
        <v>1.0447761194029852</v>
      </c>
      <c r="V205" s="2">
        <f>1/(SUMIFS(Kombiniert[[#This Row],[CDU/CSU (14d)]:[AfD (14d)]],Kombiniert[[#This Row],[CDU/CSU (14d)]:[AfD (14d)]],"&gt;="&amp;0.05)-Kombiniert[[#This Row],[FDP (14d)]])</f>
        <v>1.1400651465798048</v>
      </c>
    </row>
    <row r="206" spans="1:22" x14ac:dyDescent="0.35">
      <c r="A206" s="1">
        <v>43246</v>
      </c>
      <c r="B206" s="2">
        <v>0.33</v>
      </c>
      <c r="C206" s="2">
        <v>0.17</v>
      </c>
      <c r="D206" s="2">
        <v>0.13</v>
      </c>
      <c r="E206" s="2">
        <v>0.08</v>
      </c>
      <c r="F206" s="2">
        <v>0.11</v>
      </c>
      <c r="G206" s="2">
        <v>0.14000000000000001</v>
      </c>
      <c r="H206" s="2">
        <v>0.04</v>
      </c>
      <c r="I206" s="2">
        <v>1946</v>
      </c>
      <c r="J206" s="2" t="s">
        <v>204</v>
      </c>
      <c r="K206" t="s">
        <v>90</v>
      </c>
      <c r="L206" s="1">
        <f>Kombiniert[[#This Row],[Date]]-13</f>
        <v>43233</v>
      </c>
      <c r="M206" s="8">
        <f>AVERAGEIFS(Kombiniert[CDU/CSU],Kombiniert[Date],"&gt;="&amp;Kombiniert[[#This Row],[Von]],Kombiniert[Date],"&lt;="&amp;Kombiniert[[#This Row],[Date]])</f>
        <v>0.33222222222222231</v>
      </c>
      <c r="N206" s="3">
        <f>AVERAGEIFS(Kombiniert[SPD],Kombiniert[Date],"&gt;="&amp;Kombiniert[[#This Row],[Von]],Kombiniert[Date],"&lt;="&amp;Kombiniert[[#This Row],[Date]])</f>
        <v>0.17611111111111108</v>
      </c>
      <c r="O206" s="8">
        <f>AVERAGEIFS(Kombiniert[GRÜNE],Kombiniert[Date],"&gt;="&amp;Kombiniert[[#This Row],[Von]],Kombiniert[Date],"&lt;="&amp;Kombiniert[[#This Row],[Date]])</f>
        <v>0.12111111111111111</v>
      </c>
      <c r="P206" s="8">
        <f>AVERAGEIFS(Kombiniert[FDP],Kombiniert[Date],"&gt;="&amp;Kombiniert[[#This Row],[Von]],Kombiniert[Date],"&lt;="&amp;Kombiniert[[#This Row],[Date]])</f>
        <v>8.4444444444444433E-2</v>
      </c>
      <c r="Q206" s="8">
        <f>AVERAGEIFS(Kombiniert[LINKE],Kombiniert[Date],"&gt;="&amp;Kombiniert[[#This Row],[Von]],Kombiniert[Date],"&lt;="&amp;Kombiniert[[#This Row],[Date]])</f>
        <v>0.1011111111111111</v>
      </c>
      <c r="R206" s="8">
        <f>AVERAGEIFS(Kombiniert[AfD],Kombiniert[Date],"&gt;="&amp;Kombiniert[[#This Row],[Von]],Kombiniert[Date],"&lt;="&amp;Kombiniert[[#This Row],[Date]])</f>
        <v>0.13944444444444445</v>
      </c>
      <c r="S206" s="8">
        <f>AVERAGEIFS(Kombiniert[Sonstige],Kombiniert[Date],"&gt;="&amp;Kombiniert[[#This Row],[Von]],Kombiniert[Date],"&lt;="&amp;Kombiniert[[#This Row],[Date]])</f>
        <v>4.5555555555555551E-2</v>
      </c>
      <c r="T206" s="4">
        <f>SUMIFS(Kombiniert[Befragte],Kombiniert[Date],"&gt;="&amp;Kombiniert[[#This Row],[Von]],Kombiniert[Date],"&lt;="&amp;Kombiniert[[#This Row],[Date]])</f>
        <v>15085</v>
      </c>
      <c r="U206" s="2">
        <f>1/SUMIFS(Kombiniert[[#This Row],[CDU/CSU (14d)]:[AfD (14d)]],Kombiniert[[#This Row],[CDU/CSU (14d)]:[AfD (14d)]],"&gt;="&amp;0.05)</f>
        <v>1.0477299185098952</v>
      </c>
      <c r="V206" s="2">
        <f>1/(SUMIFS(Kombiniert[[#This Row],[CDU/CSU (14d)]:[AfD (14d)]],Kombiniert[[#This Row],[CDU/CSU (14d)]:[AfD (14d)]],"&gt;="&amp;0.05)-Kombiniert[[#This Row],[FDP (14d)]])</f>
        <v>1.1494252873563218</v>
      </c>
    </row>
    <row r="207" spans="1:22" x14ac:dyDescent="0.35">
      <c r="A207" s="1">
        <v>43239</v>
      </c>
      <c r="B207" s="2">
        <v>0.33</v>
      </c>
      <c r="C207" s="2">
        <v>0.17</v>
      </c>
      <c r="D207" s="2">
        <v>0.13</v>
      </c>
      <c r="E207" s="2">
        <v>0.09</v>
      </c>
      <c r="F207" s="2">
        <v>0.1</v>
      </c>
      <c r="G207" s="2">
        <v>0.14000000000000001</v>
      </c>
      <c r="H207" s="2">
        <v>0.04</v>
      </c>
      <c r="I207" s="2">
        <v>2030</v>
      </c>
      <c r="J207" s="2" t="s">
        <v>205</v>
      </c>
      <c r="K207" t="s">
        <v>90</v>
      </c>
      <c r="L207" s="1">
        <f>Kombiniert[[#This Row],[Date]]-13</f>
        <v>43226</v>
      </c>
      <c r="M207" s="8">
        <f>AVERAGEIFS(Kombiniert[CDU/CSU],Kombiniert[Date],"&gt;="&amp;Kombiniert[[#This Row],[Von]],Kombiniert[Date],"&lt;="&amp;Kombiniert[[#This Row],[Date]])</f>
        <v>0.33181818181818185</v>
      </c>
      <c r="N207" s="3">
        <f>AVERAGEIFS(Kombiniert[SPD],Kombiniert[Date],"&gt;="&amp;Kombiniert[[#This Row],[Von]],Kombiniert[Date],"&lt;="&amp;Kombiniert[[#This Row],[Date]])</f>
        <v>0.17636363636363633</v>
      </c>
      <c r="O207" s="8">
        <f>AVERAGEIFS(Kombiniert[GRÜNE],Kombiniert[Date],"&gt;="&amp;Kombiniert[[#This Row],[Von]],Kombiniert[Date],"&lt;="&amp;Kombiniert[[#This Row],[Date]])</f>
        <v>0.12181818181818181</v>
      </c>
      <c r="P207" s="8">
        <f>AVERAGEIFS(Kombiniert[FDP],Kombiniert[Date],"&gt;="&amp;Kombiniert[[#This Row],[Von]],Kombiniert[Date],"&lt;="&amp;Kombiniert[[#This Row],[Date]])</f>
        <v>8.4999999999999978E-2</v>
      </c>
      <c r="Q207" s="8">
        <f>AVERAGEIFS(Kombiniert[LINKE],Kombiniert[Date],"&gt;="&amp;Kombiniert[[#This Row],[Von]],Kombiniert[Date],"&lt;="&amp;Kombiniert[[#This Row],[Date]])</f>
        <v>9.8636363636363633E-2</v>
      </c>
      <c r="R207" s="8">
        <f>AVERAGEIFS(Kombiniert[AfD],Kombiniert[Date],"&gt;="&amp;Kombiniert[[#This Row],[Von]],Kombiniert[Date],"&lt;="&amp;Kombiniert[[#This Row],[Date]])</f>
        <v>0.13954545454545456</v>
      </c>
      <c r="S207" s="8">
        <f>AVERAGEIFS(Kombiniert[Sonstige],Kombiniert[Date],"&gt;="&amp;Kombiniert[[#This Row],[Von]],Kombiniert[Date],"&lt;="&amp;Kombiniert[[#This Row],[Date]])</f>
        <v>4.6818181818181821E-2</v>
      </c>
      <c r="T207" s="4">
        <f>SUMIFS(Kombiniert[Befragte],Kombiniert[Date],"&gt;="&amp;Kombiniert[[#This Row],[Von]],Kombiniert[Date],"&lt;="&amp;Kombiniert[[#This Row],[Date]])</f>
        <v>18160</v>
      </c>
      <c r="U207" s="2">
        <f>1/SUMIFS(Kombiniert[[#This Row],[CDU/CSU (14d)]:[AfD (14d)]],Kombiniert[[#This Row],[CDU/CSU (14d)]:[AfD (14d)]],"&gt;="&amp;0.05)</f>
        <v>1.0491177873152122</v>
      </c>
      <c r="V207" s="2">
        <f>1/(SUMIFS(Kombiniert[[#This Row],[CDU/CSU (14d)]:[AfD (14d)]],Kombiniert[[#This Row],[CDU/CSU (14d)]:[AfD (14d)]],"&gt;="&amp;0.05)-Kombiniert[[#This Row],[FDP (14d)]])</f>
        <v>1.1518324607329844</v>
      </c>
    </row>
    <row r="208" spans="1:22" x14ac:dyDescent="0.35">
      <c r="A208" s="1">
        <v>43232</v>
      </c>
      <c r="B208" s="2">
        <v>0.33</v>
      </c>
      <c r="C208" s="2">
        <v>0.17</v>
      </c>
      <c r="D208" s="2">
        <v>0.12</v>
      </c>
      <c r="E208" s="2">
        <v>0.09</v>
      </c>
      <c r="F208" s="2">
        <v>0.1</v>
      </c>
      <c r="G208" s="2">
        <v>0.14000000000000001</v>
      </c>
      <c r="H208" s="2">
        <v>0.05</v>
      </c>
      <c r="I208" s="2">
        <v>1489</v>
      </c>
      <c r="J208" s="2" t="s">
        <v>206</v>
      </c>
      <c r="K208" t="s">
        <v>90</v>
      </c>
      <c r="L208" s="1">
        <f>Kombiniert[[#This Row],[Date]]-13</f>
        <v>43219</v>
      </c>
      <c r="M208" s="8">
        <f>AVERAGEIFS(Kombiniert[CDU/CSU],Kombiniert[Date],"&gt;="&amp;Kombiniert[[#This Row],[Von]],Kombiniert[Date],"&lt;="&amp;Kombiniert[[#This Row],[Date]])</f>
        <v>0.33214285714285718</v>
      </c>
      <c r="N208" s="3">
        <f>AVERAGEIFS(Kombiniert[SPD],Kombiniert[Date],"&gt;="&amp;Kombiniert[[#This Row],[Von]],Kombiniert[Date],"&lt;="&amp;Kombiniert[[#This Row],[Date]])</f>
        <v>0.17285714285714282</v>
      </c>
      <c r="O208" s="8">
        <f>AVERAGEIFS(Kombiniert[GRÜNE],Kombiniert[Date],"&gt;="&amp;Kombiniert[[#This Row],[Von]],Kombiniert[Date],"&lt;="&amp;Kombiniert[[#This Row],[Date]])</f>
        <v>0.12</v>
      </c>
      <c r="P208" s="8">
        <f>AVERAGEIFS(Kombiniert[FDP],Kombiniert[Date],"&gt;="&amp;Kombiniert[[#This Row],[Von]],Kombiniert[Date],"&lt;="&amp;Kombiniert[[#This Row],[Date]])</f>
        <v>8.4999999999999992E-2</v>
      </c>
      <c r="Q208" s="8">
        <f>AVERAGEIFS(Kombiniert[LINKE],Kombiniert[Date],"&gt;="&amp;Kombiniert[[#This Row],[Von]],Kombiniert[Date],"&lt;="&amp;Kombiniert[[#This Row],[Date]])</f>
        <v>9.9999999999999992E-2</v>
      </c>
      <c r="R208" s="8">
        <f>AVERAGEIFS(Kombiniert[AfD],Kombiniert[Date],"&gt;="&amp;Kombiniert[[#This Row],[Von]],Kombiniert[Date],"&lt;="&amp;Kombiniert[[#This Row],[Date]])</f>
        <v>0.14285714285714285</v>
      </c>
      <c r="S208" s="8">
        <f>AVERAGEIFS(Kombiniert[Sonstige],Kombiniert[Date],"&gt;="&amp;Kombiniert[[#This Row],[Von]],Kombiniert[Date],"&lt;="&amp;Kombiniert[[#This Row],[Date]])</f>
        <v>4.7142857142857139E-2</v>
      </c>
      <c r="T208" s="4">
        <f>SUMIFS(Kombiniert[Befragte],Kombiniert[Date],"&gt;="&amp;Kombiniert[[#This Row],[Von]],Kombiniert[Date],"&lt;="&amp;Kombiniert[[#This Row],[Date]])</f>
        <v>12672</v>
      </c>
      <c r="U208" s="2">
        <f>1/SUMIFS(Kombiniert[[#This Row],[CDU/CSU (14d)]:[AfD (14d)]],Kombiniert[[#This Row],[CDU/CSU (14d)]:[AfD (14d)]],"&gt;="&amp;0.05)</f>
        <v>1.0494752623688155</v>
      </c>
      <c r="V208" s="2">
        <f>1/(SUMIFS(Kombiniert[[#This Row],[CDU/CSU (14d)]:[AfD (14d)]],Kombiniert[[#This Row],[CDU/CSU (14d)]:[AfD (14d)]],"&gt;="&amp;0.05)-Kombiniert[[#This Row],[FDP (14d)]])</f>
        <v>1.1522633744855966</v>
      </c>
    </row>
    <row r="209" spans="1:22" x14ac:dyDescent="0.35">
      <c r="A209" s="1">
        <v>43225</v>
      </c>
      <c r="B209" s="2">
        <v>0.34</v>
      </c>
      <c r="C209" s="2">
        <v>0.17</v>
      </c>
      <c r="D209" s="2">
        <v>0.12</v>
      </c>
      <c r="E209" s="2">
        <v>0.08</v>
      </c>
      <c r="F209" s="2">
        <v>0.1</v>
      </c>
      <c r="G209" s="2">
        <v>0.14000000000000001</v>
      </c>
      <c r="H209" s="2">
        <v>0.05</v>
      </c>
      <c r="I209" s="2">
        <v>1507</v>
      </c>
      <c r="J209" s="2" t="s">
        <v>207</v>
      </c>
      <c r="K209" t="s">
        <v>90</v>
      </c>
      <c r="L209" s="1">
        <f>Kombiniert[[#This Row],[Date]]-13</f>
        <v>43212</v>
      </c>
      <c r="M209" s="8">
        <f>AVERAGEIFS(Kombiniert[CDU/CSU],Kombiniert[Date],"&gt;="&amp;Kombiniert[[#This Row],[Von]],Kombiniert[Date],"&lt;="&amp;Kombiniert[[#This Row],[Date]])</f>
        <v>0.33227272727272728</v>
      </c>
      <c r="N209" s="3">
        <f>AVERAGEIFS(Kombiniert[SPD],Kombiniert[Date],"&gt;="&amp;Kombiniert[[#This Row],[Von]],Kombiniert[Date],"&lt;="&amp;Kombiniert[[#This Row],[Date]])</f>
        <v>0.18045454545454542</v>
      </c>
      <c r="O209" s="8">
        <f>AVERAGEIFS(Kombiniert[GRÜNE],Kombiniert[Date],"&gt;="&amp;Kombiniert[[#This Row],[Von]],Kombiniert[Date],"&lt;="&amp;Kombiniert[[#This Row],[Date]])</f>
        <v>0.12045454545454547</v>
      </c>
      <c r="P209" s="8">
        <f>AVERAGEIFS(Kombiniert[FDP],Kombiniert[Date],"&gt;="&amp;Kombiniert[[#This Row],[Von]],Kombiniert[Date],"&lt;="&amp;Kombiniert[[#This Row],[Date]])</f>
        <v>8.863636363636361E-2</v>
      </c>
      <c r="Q209" s="8">
        <f>AVERAGEIFS(Kombiniert[LINKE],Kombiniert[Date],"&gt;="&amp;Kombiniert[[#This Row],[Von]],Kombiniert[Date],"&lt;="&amp;Kombiniert[[#This Row],[Date]])</f>
        <v>0.10181818181818182</v>
      </c>
      <c r="R209" s="8">
        <f>AVERAGEIFS(Kombiniert[AfD],Kombiniert[Date],"&gt;="&amp;Kombiniert[[#This Row],[Von]],Kombiniert[Date],"&lt;="&amp;Kombiniert[[#This Row],[Date]])</f>
        <v>0.13545454545454547</v>
      </c>
      <c r="S209" s="8">
        <f>AVERAGEIFS(Kombiniert[Sonstige],Kombiniert[Date],"&gt;="&amp;Kombiniert[[#This Row],[Von]],Kombiniert[Date],"&lt;="&amp;Kombiniert[[#This Row],[Date]])</f>
        <v>4.0909090909090902E-2</v>
      </c>
      <c r="T209" s="4">
        <f>SUMIFS(Kombiniert[Befragte],Kombiniert[Date],"&gt;="&amp;Kombiniert[[#This Row],[Von]],Kombiniert[Date],"&lt;="&amp;Kombiniert[[#This Row],[Date]])</f>
        <v>20200</v>
      </c>
      <c r="U209" s="2">
        <f>1/SUMIFS(Kombiniert[[#This Row],[CDU/CSU (14d)]:[AfD (14d)]],Kombiniert[[#This Row],[CDU/CSU (14d)]:[AfD (14d)]],"&gt;="&amp;0.05)</f>
        <v>1.0426540284360188</v>
      </c>
      <c r="V209" s="2">
        <f>1/(SUMIFS(Kombiniert[[#This Row],[CDU/CSU (14d)]:[AfD (14d)]],Kombiniert[[#This Row],[CDU/CSU (14d)]:[AfD (14d)]],"&gt;="&amp;0.05)-Kombiniert[[#This Row],[FDP (14d)]])</f>
        <v>1.1488250652741514</v>
      </c>
    </row>
    <row r="210" spans="1:22" x14ac:dyDescent="0.35">
      <c r="A210" s="1">
        <v>43218</v>
      </c>
      <c r="B210" s="2">
        <v>0.32</v>
      </c>
      <c r="C210" s="2">
        <v>0.18</v>
      </c>
      <c r="D210" s="2">
        <v>0.12</v>
      </c>
      <c r="E210" s="2">
        <v>0.09</v>
      </c>
      <c r="F210" s="2">
        <v>0.11</v>
      </c>
      <c r="G210" s="2">
        <v>0.14000000000000001</v>
      </c>
      <c r="H210" s="2">
        <v>0.04</v>
      </c>
      <c r="I210" s="2">
        <v>2350</v>
      </c>
      <c r="J210" s="2" t="s">
        <v>208</v>
      </c>
      <c r="K210" t="s">
        <v>90</v>
      </c>
      <c r="L210" s="1">
        <f>Kombiniert[[#This Row],[Date]]-13</f>
        <v>43205</v>
      </c>
      <c r="M210" s="8">
        <f>AVERAGEIFS(Kombiniert[CDU/CSU],Kombiniert[Date],"&gt;="&amp;Kombiniert[[#This Row],[Von]],Kombiniert[Date],"&lt;="&amp;Kombiniert[[#This Row],[Date]])</f>
        <v>0.32818181818181819</v>
      </c>
      <c r="N210" s="3">
        <f>AVERAGEIFS(Kombiniert[SPD],Kombiniert[Date],"&gt;="&amp;Kombiniert[[#This Row],[Von]],Kombiniert[Date],"&lt;="&amp;Kombiniert[[#This Row],[Date]])</f>
        <v>0.1818181818181818</v>
      </c>
      <c r="O210" s="8">
        <f>AVERAGEIFS(Kombiniert[GRÜNE],Kombiniert[Date],"&gt;="&amp;Kombiniert[[#This Row],[Von]],Kombiniert[Date],"&lt;="&amp;Kombiniert[[#This Row],[Date]])</f>
        <v>0.12136363636363635</v>
      </c>
      <c r="P210" s="8">
        <f>AVERAGEIFS(Kombiniert[FDP],Kombiniert[Date],"&gt;="&amp;Kombiniert[[#This Row],[Von]],Kombiniert[Date],"&lt;="&amp;Kombiniert[[#This Row],[Date]])</f>
        <v>9.045454545454544E-2</v>
      </c>
      <c r="Q210" s="8">
        <f>AVERAGEIFS(Kombiniert[LINKE],Kombiniert[Date],"&gt;="&amp;Kombiniert[[#This Row],[Von]],Kombiniert[Date],"&lt;="&amp;Kombiniert[[#This Row],[Date]])</f>
        <v>0.10318181818181818</v>
      </c>
      <c r="R210" s="8">
        <f>AVERAGEIFS(Kombiniert[AfD],Kombiniert[Date],"&gt;="&amp;Kombiniert[[#This Row],[Von]],Kombiniert[Date],"&lt;="&amp;Kombiniert[[#This Row],[Date]])</f>
        <v>0.1359090909090909</v>
      </c>
      <c r="S210" s="8">
        <f>AVERAGEIFS(Kombiniert[Sonstige],Kombiniert[Date],"&gt;="&amp;Kombiniert[[#This Row],[Von]],Kombiniert[Date],"&lt;="&amp;Kombiniert[[#This Row],[Date]])</f>
        <v>3.9090909090909093E-2</v>
      </c>
      <c r="T210" s="4">
        <f>SUMIFS(Kombiniert[Befragte],Kombiniert[Date],"&gt;="&amp;Kombiniert[[#This Row],[Von]],Kombiniert[Date],"&lt;="&amp;Kombiniert[[#This Row],[Date]])</f>
        <v>20123</v>
      </c>
      <c r="U210" s="2">
        <f>1/SUMIFS(Kombiniert[[#This Row],[CDU/CSU (14d)]:[AfD (14d)]],Kombiniert[[#This Row],[CDU/CSU (14d)]:[AfD (14d)]],"&gt;="&amp;0.05)</f>
        <v>1.0406811731315044</v>
      </c>
      <c r="V210" s="2">
        <f>1/(SUMIFS(Kombiniert[[#This Row],[CDU/CSU (14d)]:[AfD (14d)]],Kombiniert[[#This Row],[CDU/CSU (14d)]:[AfD (14d)]],"&gt;="&amp;0.05)-Kombiniert[[#This Row],[FDP (14d)]])</f>
        <v>1.1488250652741516</v>
      </c>
    </row>
    <row r="211" spans="1:22" x14ac:dyDescent="0.35">
      <c r="A211" s="1">
        <v>43211</v>
      </c>
      <c r="B211" s="2">
        <v>0.33</v>
      </c>
      <c r="C211" s="2">
        <v>0.18</v>
      </c>
      <c r="D211" s="2">
        <v>0.12</v>
      </c>
      <c r="E211" s="2">
        <v>0.09</v>
      </c>
      <c r="F211" s="2">
        <v>0.11</v>
      </c>
      <c r="G211" s="2">
        <v>0.13</v>
      </c>
      <c r="H211" s="2">
        <v>0.04</v>
      </c>
      <c r="I211" s="2">
        <v>2437</v>
      </c>
      <c r="J211" s="2" t="s">
        <v>209</v>
      </c>
      <c r="K211" t="s">
        <v>90</v>
      </c>
      <c r="L211" s="1">
        <f>Kombiniert[[#This Row],[Date]]-13</f>
        <v>43198</v>
      </c>
      <c r="M211" s="8">
        <f>AVERAGEIFS(Kombiniert[CDU/CSU],Kombiniert[Date],"&gt;="&amp;Kombiniert[[#This Row],[Von]],Kombiniert[Date],"&lt;="&amp;Kombiniert[[#This Row],[Date]])</f>
        <v>0.32571428571428573</v>
      </c>
      <c r="N211" s="3">
        <f>AVERAGEIFS(Kombiniert[SPD],Kombiniert[Date],"&gt;="&amp;Kombiniert[[#This Row],[Von]],Kombiniert[Date],"&lt;="&amp;Kombiniert[[#This Row],[Date]])</f>
        <v>0.18142857142857144</v>
      </c>
      <c r="O211" s="8">
        <f>AVERAGEIFS(Kombiniert[GRÜNE],Kombiniert[Date],"&gt;="&amp;Kombiniert[[#This Row],[Von]],Kombiniert[Date],"&lt;="&amp;Kombiniert[[#This Row],[Date]])</f>
        <v>0.12</v>
      </c>
      <c r="P211" s="8">
        <f>AVERAGEIFS(Kombiniert[FDP],Kombiniert[Date],"&gt;="&amp;Kombiniert[[#This Row],[Von]],Kombiniert[Date],"&lt;="&amp;Kombiniert[[#This Row],[Date]])</f>
        <v>0.09</v>
      </c>
      <c r="Q211" s="8">
        <f>AVERAGEIFS(Kombiniert[LINKE],Kombiniert[Date],"&gt;="&amp;Kombiniert[[#This Row],[Von]],Kombiniert[Date],"&lt;="&amp;Kombiniert[[#This Row],[Date]])</f>
        <v>0.10571428571428572</v>
      </c>
      <c r="R211" s="8">
        <f>AVERAGEIFS(Kombiniert[AfD],Kombiniert[Date],"&gt;="&amp;Kombiniert[[#This Row],[Von]],Kombiniert[Date],"&lt;="&amp;Kombiniert[[#This Row],[Date]])</f>
        <v>0.13928571428571429</v>
      </c>
      <c r="S211" s="8">
        <f>AVERAGEIFS(Kombiniert[Sonstige],Kombiniert[Date],"&gt;="&amp;Kombiniert[[#This Row],[Von]],Kombiniert[Date],"&lt;="&amp;Kombiniert[[#This Row],[Date]])</f>
        <v>3.785714285714286E-2</v>
      </c>
      <c r="T211" s="4">
        <f>SUMIFS(Kombiniert[Befragte],Kombiniert[Date],"&gt;="&amp;Kombiniert[[#This Row],[Von]],Kombiniert[Date],"&lt;="&amp;Kombiniert[[#This Row],[Date]])</f>
        <v>13029</v>
      </c>
      <c r="U211" s="2">
        <f>1/SUMIFS(Kombiniert[[#This Row],[CDU/CSU (14d)]:[AfD (14d)]],Kombiniert[[#This Row],[CDU/CSU (14d)]:[AfD (14d)]],"&gt;="&amp;0.05)</f>
        <v>1.0393466963622866</v>
      </c>
      <c r="V211" s="2">
        <f>1/(SUMIFS(Kombiniert[[#This Row],[CDU/CSU (14d)]:[AfD (14d)]],Kombiniert[[#This Row],[CDU/CSU (14d)]:[AfD (14d)]],"&gt;="&amp;0.05)-Kombiniert[[#This Row],[FDP (14d)]])</f>
        <v>1.1466011466011465</v>
      </c>
    </row>
    <row r="212" spans="1:22" x14ac:dyDescent="0.35">
      <c r="A212" s="1">
        <v>43204</v>
      </c>
      <c r="B212" s="2">
        <v>0.33</v>
      </c>
      <c r="C212" s="2">
        <v>0.18</v>
      </c>
      <c r="D212" s="2">
        <v>0.11</v>
      </c>
      <c r="E212" s="2">
        <v>0.09</v>
      </c>
      <c r="F212" s="2">
        <v>0.11</v>
      </c>
      <c r="G212" s="2">
        <v>0.14000000000000001</v>
      </c>
      <c r="H212" s="2">
        <v>0.04</v>
      </c>
      <c r="I212" s="2">
        <v>1786</v>
      </c>
      <c r="J212" s="2" t="s">
        <v>210</v>
      </c>
      <c r="K212" t="s">
        <v>90</v>
      </c>
      <c r="L212" s="1">
        <f>Kombiniert[[#This Row],[Date]]-13</f>
        <v>43191</v>
      </c>
      <c r="M212" s="8">
        <f>AVERAGEIFS(Kombiniert[CDU/CSU],Kombiniert[Date],"&gt;="&amp;Kombiniert[[#This Row],[Von]],Kombiniert[Date],"&lt;="&amp;Kombiniert[[#This Row],[Date]])</f>
        <v>0.328125</v>
      </c>
      <c r="N212" s="3">
        <f>AVERAGEIFS(Kombiniert[SPD],Kombiniert[Date],"&gt;="&amp;Kombiniert[[#This Row],[Von]],Kombiniert[Date],"&lt;="&amp;Kombiniert[[#This Row],[Date]])</f>
        <v>0.18312499999999998</v>
      </c>
      <c r="O212" s="8">
        <f>AVERAGEIFS(Kombiniert[GRÜNE],Kombiniert[Date],"&gt;="&amp;Kombiniert[[#This Row],[Von]],Kombiniert[Date],"&lt;="&amp;Kombiniert[[#This Row],[Date]])</f>
        <v>0.11687499999999999</v>
      </c>
      <c r="P212" s="8">
        <f>AVERAGEIFS(Kombiniert[FDP],Kombiniert[Date],"&gt;="&amp;Kombiniert[[#This Row],[Von]],Kombiniert[Date],"&lt;="&amp;Kombiniert[[#This Row],[Date]])</f>
        <v>8.8749999999999996E-2</v>
      </c>
      <c r="Q212" s="8">
        <f>AVERAGEIFS(Kombiniert[LINKE],Kombiniert[Date],"&gt;="&amp;Kombiniert[[#This Row],[Von]],Kombiniert[Date],"&lt;="&amp;Kombiniert[[#This Row],[Date]])</f>
        <v>0.10625</v>
      </c>
      <c r="R212" s="8">
        <f>AVERAGEIFS(Kombiniert[AfD],Kombiniert[Date],"&gt;="&amp;Kombiniert[[#This Row],[Von]],Kombiniert[Date],"&lt;="&amp;Kombiniert[[#This Row],[Date]])</f>
        <v>0.136875</v>
      </c>
      <c r="S212" s="8">
        <f>AVERAGEIFS(Kombiniert[Sonstige],Kombiniert[Date],"&gt;="&amp;Kombiniert[[#This Row],[Von]],Kombiniert[Date],"&lt;="&amp;Kombiniert[[#This Row],[Date]])</f>
        <v>4.0000000000000008E-2</v>
      </c>
      <c r="T212" s="4">
        <f>SUMIFS(Kombiniert[Befragte],Kombiniert[Date],"&gt;="&amp;Kombiniert[[#This Row],[Von]],Kombiniert[Date],"&lt;="&amp;Kombiniert[[#This Row],[Date]])</f>
        <v>13495</v>
      </c>
      <c r="U212" s="2">
        <f>1/SUMIFS(Kombiniert[[#This Row],[CDU/CSU (14d)]:[AfD (14d)]],Kombiniert[[#This Row],[CDU/CSU (14d)]:[AfD (14d)]],"&gt;="&amp;0.05)</f>
        <v>1.0416666666666667</v>
      </c>
      <c r="V212" s="2">
        <f>1/(SUMIFS(Kombiniert[[#This Row],[CDU/CSU (14d)]:[AfD (14d)]],Kombiniert[[#This Row],[CDU/CSU (14d)]:[AfD (14d)]],"&gt;="&amp;0.05)-Kombiniert[[#This Row],[FDP (14d)]])</f>
        <v>1.1477761836441895</v>
      </c>
    </row>
    <row r="213" spans="1:22" x14ac:dyDescent="0.35">
      <c r="A213" s="1">
        <v>43197</v>
      </c>
      <c r="B213" s="2">
        <v>0.34</v>
      </c>
      <c r="C213" s="2">
        <v>0.17</v>
      </c>
      <c r="D213" s="2">
        <v>0.12</v>
      </c>
      <c r="E213" s="2">
        <v>0.08</v>
      </c>
      <c r="F213" s="2">
        <v>0.11</v>
      </c>
      <c r="G213" s="2">
        <v>0.13</v>
      </c>
      <c r="H213" s="2">
        <v>0.05</v>
      </c>
      <c r="I213" s="2">
        <v>1414</v>
      </c>
      <c r="J213" s="2" t="s">
        <v>211</v>
      </c>
      <c r="K213" t="s">
        <v>90</v>
      </c>
      <c r="L213" s="1">
        <f>Kombiniert[[#This Row],[Date]]-13</f>
        <v>43184</v>
      </c>
      <c r="M213" s="8">
        <f>AVERAGEIFS(Kombiniert[CDU/CSU],Kombiniert[Date],"&gt;="&amp;Kombiniert[[#This Row],[Von]],Kombiniert[Date],"&lt;="&amp;Kombiniert[[#This Row],[Date]])</f>
        <v>0.330625</v>
      </c>
      <c r="N213" s="3">
        <f>AVERAGEIFS(Kombiniert[SPD],Kombiniert[Date],"&gt;="&amp;Kombiniert[[#This Row],[Von]],Kombiniert[Date],"&lt;="&amp;Kombiniert[[#This Row],[Date]])</f>
        <v>0.17874999999999996</v>
      </c>
      <c r="O213" s="8">
        <f>AVERAGEIFS(Kombiniert[GRÜNE],Kombiniert[Date],"&gt;="&amp;Kombiniert[[#This Row],[Von]],Kombiniert[Date],"&lt;="&amp;Kombiniert[[#This Row],[Date]])</f>
        <v>0.11312499999999999</v>
      </c>
      <c r="P213" s="8">
        <f>AVERAGEIFS(Kombiniert[FDP],Kombiniert[Date],"&gt;="&amp;Kombiniert[[#This Row],[Von]],Kombiniert[Date],"&lt;="&amp;Kombiniert[[#This Row],[Date]])</f>
        <v>8.8749999999999982E-2</v>
      </c>
      <c r="Q213" s="8">
        <f>AVERAGEIFS(Kombiniert[LINKE],Kombiniert[Date],"&gt;="&amp;Kombiniert[[#This Row],[Von]],Kombiniert[Date],"&lt;="&amp;Kombiniert[[#This Row],[Date]])</f>
        <v>0.10875</v>
      </c>
      <c r="R213" s="8">
        <f>AVERAGEIFS(Kombiniert[AfD],Kombiniert[Date],"&gt;="&amp;Kombiniert[[#This Row],[Von]],Kombiniert[Date],"&lt;="&amp;Kombiniert[[#This Row],[Date]])</f>
        <v>0.13750000000000001</v>
      </c>
      <c r="S213" s="8">
        <f>AVERAGEIFS(Kombiniert[Sonstige],Kombiniert[Date],"&gt;="&amp;Kombiniert[[#This Row],[Von]],Kombiniert[Date],"&lt;="&amp;Kombiniert[[#This Row],[Date]])</f>
        <v>4.2500000000000003E-2</v>
      </c>
      <c r="T213" s="4">
        <f>SUMIFS(Kombiniert[Befragte],Kombiniert[Date],"&gt;="&amp;Kombiniert[[#This Row],[Von]],Kombiniert[Date],"&lt;="&amp;Kombiniert[[#This Row],[Date]])</f>
        <v>13611</v>
      </c>
      <c r="U213" s="2">
        <f>1/SUMIFS(Kombiniert[[#This Row],[CDU/CSU (14d)]:[AfD (14d)]],Kombiniert[[#This Row],[CDU/CSU (14d)]:[AfD (14d)]],"&gt;="&amp;0.05)</f>
        <v>1.0443864229765012</v>
      </c>
      <c r="V213" s="2">
        <f>1/(SUMIFS(Kombiniert[[#This Row],[CDU/CSU (14d)]:[AfD (14d)]],Kombiniert[[#This Row],[CDU/CSU (14d)]:[AfD (14d)]],"&gt;="&amp;0.05)-Kombiniert[[#This Row],[FDP (14d)]])</f>
        <v>1.1510791366906474</v>
      </c>
    </row>
    <row r="214" spans="1:22" x14ac:dyDescent="0.35">
      <c r="A214" s="1">
        <v>43190</v>
      </c>
      <c r="B214" s="2">
        <v>0.34</v>
      </c>
      <c r="C214" s="2">
        <v>0.18</v>
      </c>
      <c r="D214" s="2">
        <v>0.12</v>
      </c>
      <c r="E214" s="2">
        <v>0.08</v>
      </c>
      <c r="F214" s="2">
        <v>0.11</v>
      </c>
      <c r="G214" s="2">
        <v>0.12</v>
      </c>
      <c r="H214" s="2">
        <v>0.05</v>
      </c>
      <c r="I214" s="2">
        <v>1982</v>
      </c>
      <c r="J214" s="2" t="s">
        <v>212</v>
      </c>
      <c r="K214" t="s">
        <v>90</v>
      </c>
      <c r="L214" s="1">
        <f>Kombiniert[[#This Row],[Date]]-13</f>
        <v>43177</v>
      </c>
      <c r="M214" s="8">
        <f>AVERAGEIFS(Kombiniert[CDU/CSU],Kombiniert[Date],"&gt;="&amp;Kombiniert[[#This Row],[Von]],Kombiniert[Date],"&lt;="&amp;Kombiniert[[#This Row],[Date]])</f>
        <v>0.33050000000000002</v>
      </c>
      <c r="N214" s="3">
        <f>AVERAGEIFS(Kombiniert[SPD],Kombiniert[Date],"&gt;="&amp;Kombiniert[[#This Row],[Von]],Kombiniert[Date],"&lt;="&amp;Kombiniert[[#This Row],[Date]])</f>
        <v>0.18049999999999997</v>
      </c>
      <c r="O214" s="8">
        <f>AVERAGEIFS(Kombiniert[GRÜNE],Kombiniert[Date],"&gt;="&amp;Kombiniert[[#This Row],[Von]],Kombiniert[Date],"&lt;="&amp;Kombiniert[[#This Row],[Date]])</f>
        <v>0.11400000000000002</v>
      </c>
      <c r="P214" s="8">
        <f>AVERAGEIFS(Kombiniert[FDP],Kombiniert[Date],"&gt;="&amp;Kombiniert[[#This Row],[Von]],Kombiniert[Date],"&lt;="&amp;Kombiniert[[#This Row],[Date]])</f>
        <v>9.1999999999999985E-2</v>
      </c>
      <c r="Q214" s="8">
        <f>AVERAGEIFS(Kombiniert[LINKE],Kombiniert[Date],"&gt;="&amp;Kombiniert[[#This Row],[Von]],Kombiniert[Date],"&lt;="&amp;Kombiniert[[#This Row],[Date]])</f>
        <v>0.10700000000000001</v>
      </c>
      <c r="R214" s="8">
        <f>AVERAGEIFS(Kombiniert[AfD],Kombiniert[Date],"&gt;="&amp;Kombiniert[[#This Row],[Von]],Kombiniert[Date],"&lt;="&amp;Kombiniert[[#This Row],[Date]])</f>
        <v>0.13549999999999998</v>
      </c>
      <c r="S214" s="8">
        <f>AVERAGEIFS(Kombiniert[Sonstige],Kombiniert[Date],"&gt;="&amp;Kombiniert[[#This Row],[Von]],Kombiniert[Date],"&lt;="&amp;Kombiniert[[#This Row],[Date]])</f>
        <v>4.0499999999999994E-2</v>
      </c>
      <c r="T214" s="4">
        <f>SUMIFS(Kombiniert[Befragte],Kombiniert[Date],"&gt;="&amp;Kombiniert[[#This Row],[Von]],Kombiniert[Date],"&lt;="&amp;Kombiniert[[#This Row],[Date]])</f>
        <v>17452</v>
      </c>
      <c r="U214" s="2">
        <f>1/SUMIFS(Kombiniert[[#This Row],[CDU/CSU (14d)]:[AfD (14d)]],Kombiniert[[#This Row],[CDU/CSU (14d)]:[AfD (14d)]],"&gt;="&amp;0.05)</f>
        <v>1.0422094841063054</v>
      </c>
      <c r="V214" s="2">
        <f>1/(SUMIFS(Kombiniert[[#This Row],[CDU/CSU (14d)]:[AfD (14d)]],Kombiniert[[#This Row],[CDU/CSU (14d)]:[AfD (14d)]],"&gt;="&amp;0.05)-Kombiniert[[#This Row],[FDP (14d)]])</f>
        <v>1.1527377521613833</v>
      </c>
    </row>
    <row r="215" spans="1:22" x14ac:dyDescent="0.35">
      <c r="A215" s="1">
        <v>43183</v>
      </c>
      <c r="B215" s="2">
        <v>0.34</v>
      </c>
      <c r="C215" s="2">
        <v>0.18</v>
      </c>
      <c r="D215" s="2">
        <v>0.12</v>
      </c>
      <c r="E215" s="2">
        <v>0.09</v>
      </c>
      <c r="F215" s="2">
        <v>0.1</v>
      </c>
      <c r="G215" s="2">
        <v>0.13</v>
      </c>
      <c r="H215" s="2">
        <v>0.04</v>
      </c>
      <c r="I215" s="2">
        <v>1972</v>
      </c>
      <c r="J215" s="2" t="s">
        <v>213</v>
      </c>
      <c r="K215" t="s">
        <v>90</v>
      </c>
      <c r="L215" s="1">
        <f>Kombiniert[[#This Row],[Date]]-13</f>
        <v>43170</v>
      </c>
      <c r="M215" s="8">
        <f>AVERAGEIFS(Kombiniert[CDU/CSU],Kombiniert[Date],"&gt;="&amp;Kombiniert[[#This Row],[Von]],Kombiniert[Date],"&lt;="&amp;Kombiniert[[#This Row],[Date]])</f>
        <v>0.32909090909090905</v>
      </c>
      <c r="N215" s="3">
        <f>AVERAGEIFS(Kombiniert[SPD],Kombiniert[Date],"&gt;="&amp;Kombiniert[[#This Row],[Von]],Kombiniert[Date],"&lt;="&amp;Kombiniert[[#This Row],[Date]])</f>
        <v>0.18454545454545454</v>
      </c>
      <c r="O215" s="8">
        <f>AVERAGEIFS(Kombiniert[GRÜNE],Kombiniert[Date],"&gt;="&amp;Kombiniert[[#This Row],[Von]],Kombiniert[Date],"&lt;="&amp;Kombiniert[[#This Row],[Date]])</f>
        <v>0.11499999999999999</v>
      </c>
      <c r="P215" s="8">
        <f>AVERAGEIFS(Kombiniert[FDP],Kombiniert[Date],"&gt;="&amp;Kombiniert[[#This Row],[Von]],Kombiniert[Date],"&lt;="&amp;Kombiniert[[#This Row],[Date]])</f>
        <v>9.227272727272727E-2</v>
      </c>
      <c r="Q215" s="8">
        <f>AVERAGEIFS(Kombiniert[LINKE],Kombiniert[Date],"&gt;="&amp;Kombiniert[[#This Row],[Von]],Kombiniert[Date],"&lt;="&amp;Kombiniert[[#This Row],[Date]])</f>
        <v>0.10545454545454547</v>
      </c>
      <c r="R215" s="8">
        <f>AVERAGEIFS(Kombiniert[AfD],Kombiniert[Date],"&gt;="&amp;Kombiniert[[#This Row],[Von]],Kombiniert[Date],"&lt;="&amp;Kombiniert[[#This Row],[Date]])</f>
        <v>0.13409090909090907</v>
      </c>
      <c r="S215" s="8">
        <f>AVERAGEIFS(Kombiniert[Sonstige],Kombiniert[Date],"&gt;="&amp;Kombiniert[[#This Row],[Von]],Kombiniert[Date],"&lt;="&amp;Kombiniert[[#This Row],[Date]])</f>
        <v>3.954545454545455E-2</v>
      </c>
      <c r="T215" s="4">
        <f>SUMIFS(Kombiniert[Befragte],Kombiniert[Date],"&gt;="&amp;Kombiniert[[#This Row],[Von]],Kombiniert[Date],"&lt;="&amp;Kombiniert[[#This Row],[Date]])</f>
        <v>20052</v>
      </c>
      <c r="U215" s="2">
        <f>1/SUMIFS(Kombiniert[[#This Row],[CDU/CSU (14d)]:[AfD (14d)]],Kombiniert[[#This Row],[CDU/CSU (14d)]:[AfD (14d)]],"&gt;="&amp;0.05)</f>
        <v>1.0411736867013726</v>
      </c>
      <c r="V215" s="2">
        <f>1/(SUMIFS(Kombiniert[[#This Row],[CDU/CSU (14d)]:[AfD (14d)]],Kombiniert[[#This Row],[CDU/CSU (14d)]:[AfD (14d)]],"&gt;="&amp;0.05)-Kombiniert[[#This Row],[FDP (14d)]])</f>
        <v>1.1518324607329844</v>
      </c>
    </row>
    <row r="216" spans="1:22" x14ac:dyDescent="0.35">
      <c r="A216" s="1">
        <v>43176</v>
      </c>
      <c r="B216" s="2">
        <v>0.33</v>
      </c>
      <c r="C216" s="2">
        <v>0.19</v>
      </c>
      <c r="D216" s="2">
        <v>0.11</v>
      </c>
      <c r="E216" s="2">
        <v>0.09</v>
      </c>
      <c r="F216" s="2">
        <v>0.1</v>
      </c>
      <c r="G216" s="2">
        <v>0.14000000000000001</v>
      </c>
      <c r="H216" s="2">
        <v>0.04</v>
      </c>
      <c r="I216" s="2">
        <v>1959</v>
      </c>
      <c r="J216" s="2" t="s">
        <v>214</v>
      </c>
      <c r="K216" t="s">
        <v>90</v>
      </c>
      <c r="L216" s="1">
        <f>Kombiniert[[#This Row],[Date]]-13</f>
        <v>43163</v>
      </c>
      <c r="M216" s="8">
        <f>AVERAGEIFS(Kombiniert[CDU/CSU],Kombiniert[Date],"&gt;="&amp;Kombiniert[[#This Row],[Von]],Kombiniert[Date],"&lt;="&amp;Kombiniert[[#This Row],[Date]])</f>
        <v>0.33124999999999999</v>
      </c>
      <c r="N216" s="3">
        <f>AVERAGEIFS(Kombiniert[SPD],Kombiniert[Date],"&gt;="&amp;Kombiniert[[#This Row],[Von]],Kombiniert[Date],"&lt;="&amp;Kombiniert[[#This Row],[Date]])</f>
        <v>0.18187499999999998</v>
      </c>
      <c r="O216" s="8">
        <f>AVERAGEIFS(Kombiniert[GRÜNE],Kombiniert[Date],"&gt;="&amp;Kombiniert[[#This Row],[Von]],Kombiniert[Date],"&lt;="&amp;Kombiniert[[#This Row],[Date]])</f>
        <v>0.11749999999999999</v>
      </c>
      <c r="P216" s="8">
        <f>AVERAGEIFS(Kombiniert[FDP],Kombiniert[Date],"&gt;="&amp;Kombiniert[[#This Row],[Von]],Kombiniert[Date],"&lt;="&amp;Kombiniert[[#This Row],[Date]])</f>
        <v>8.9374999999999982E-2</v>
      </c>
      <c r="Q216" s="8">
        <f>AVERAGEIFS(Kombiniert[LINKE],Kombiniert[Date],"&gt;="&amp;Kombiniert[[#This Row],[Von]],Kombiniert[Date],"&lt;="&amp;Kombiniert[[#This Row],[Date]])</f>
        <v>0.105</v>
      </c>
      <c r="R216" s="8">
        <f>AVERAGEIFS(Kombiniert[AfD],Kombiniert[Date],"&gt;="&amp;Kombiniert[[#This Row],[Von]],Kombiniert[Date],"&lt;="&amp;Kombiniert[[#This Row],[Date]])</f>
        <v>0.13500000000000001</v>
      </c>
      <c r="S216" s="8">
        <f>AVERAGEIFS(Kombiniert[Sonstige],Kombiniert[Date],"&gt;="&amp;Kombiniert[[#This Row],[Von]],Kombiniert[Date],"&lt;="&amp;Kombiniert[[#This Row],[Date]])</f>
        <v>4.0000000000000008E-2</v>
      </c>
      <c r="T216" s="4">
        <f>SUMIFS(Kombiniert[Befragte],Kombiniert[Date],"&gt;="&amp;Kombiniert[[#This Row],[Von]],Kombiniert[Date],"&lt;="&amp;Kombiniert[[#This Row],[Date]])</f>
        <v>14638</v>
      </c>
      <c r="U216" s="2">
        <f>1/SUMIFS(Kombiniert[[#This Row],[CDU/CSU (14d)]:[AfD (14d)]],Kombiniert[[#This Row],[CDU/CSU (14d)]:[AfD (14d)]],"&gt;="&amp;0.05)</f>
        <v>1.0416666666666667</v>
      </c>
      <c r="V216" s="2">
        <f>1/(SUMIFS(Kombiniert[[#This Row],[CDU/CSU (14d)]:[AfD (14d)]],Kombiniert[[#This Row],[CDU/CSU (14d)]:[AfD (14d)]],"&gt;="&amp;0.05)-Kombiniert[[#This Row],[FDP (14d)]])</f>
        <v>1.1486001435750179</v>
      </c>
    </row>
    <row r="217" spans="1:22" x14ac:dyDescent="0.35">
      <c r="A217" s="1">
        <v>43169</v>
      </c>
      <c r="B217" s="2">
        <v>0.33</v>
      </c>
      <c r="C217" s="2">
        <v>0.19</v>
      </c>
      <c r="D217" s="2">
        <v>0.12</v>
      </c>
      <c r="E217" s="2">
        <v>0.08</v>
      </c>
      <c r="F217" s="2">
        <v>0.1</v>
      </c>
      <c r="G217" s="2">
        <v>0.13</v>
      </c>
      <c r="H217" s="2">
        <v>0.05</v>
      </c>
      <c r="I217" s="2">
        <v>1869</v>
      </c>
      <c r="J217" s="2" t="s">
        <v>215</v>
      </c>
      <c r="K217" t="s">
        <v>90</v>
      </c>
      <c r="L217" s="1">
        <f>Kombiniert[[#This Row],[Date]]-13</f>
        <v>43156</v>
      </c>
      <c r="M217" s="8">
        <f>AVERAGEIFS(Kombiniert[CDU/CSU],Kombiniert[Date],"&gt;="&amp;Kombiniert[[#This Row],[Von]],Kombiniert[Date],"&lt;="&amp;Kombiniert[[#This Row],[Date]])</f>
        <v>0.333125</v>
      </c>
      <c r="N217" s="3">
        <f>AVERAGEIFS(Kombiniert[SPD],Kombiniert[Date],"&gt;="&amp;Kombiniert[[#This Row],[Von]],Kombiniert[Date],"&lt;="&amp;Kombiniert[[#This Row],[Date]])</f>
        <v>0.17062499999999997</v>
      </c>
      <c r="O217" s="8">
        <f>AVERAGEIFS(Kombiniert[GRÜNE],Kombiniert[Date],"&gt;="&amp;Kombiniert[[#This Row],[Von]],Kombiniert[Date],"&lt;="&amp;Kombiniert[[#This Row],[Date]])</f>
        <v>0.11874999999999999</v>
      </c>
      <c r="P217" s="8">
        <f>AVERAGEIFS(Kombiniert[FDP],Kombiniert[Date],"&gt;="&amp;Kombiniert[[#This Row],[Von]],Kombiniert[Date],"&lt;="&amp;Kombiniert[[#This Row],[Date]])</f>
        <v>8.8749999999999982E-2</v>
      </c>
      <c r="Q217" s="8">
        <f>AVERAGEIFS(Kombiniert[LINKE],Kombiniert[Date],"&gt;="&amp;Kombiniert[[#This Row],[Von]],Kombiniert[Date],"&lt;="&amp;Kombiniert[[#This Row],[Date]])</f>
        <v>0.105</v>
      </c>
      <c r="R217" s="8">
        <f>AVERAGEIFS(Kombiniert[AfD],Kombiniert[Date],"&gt;="&amp;Kombiniert[[#This Row],[Von]],Kombiniert[Date],"&lt;="&amp;Kombiniert[[#This Row],[Date]])</f>
        <v>0.14499999999999999</v>
      </c>
      <c r="S217" s="8">
        <f>AVERAGEIFS(Kombiniert[Sonstige],Kombiniert[Date],"&gt;="&amp;Kombiniert[[#This Row],[Von]],Kombiniert[Date],"&lt;="&amp;Kombiniert[[#This Row],[Date]])</f>
        <v>3.875E-2</v>
      </c>
      <c r="T217" s="4">
        <f>SUMIFS(Kombiniert[Befragte],Kombiniert[Date],"&gt;="&amp;Kombiniert[[#This Row],[Von]],Kombiniert[Date],"&lt;="&amp;Kombiniert[[#This Row],[Date]])</f>
        <v>12968</v>
      </c>
      <c r="U217" s="2">
        <f>1/SUMIFS(Kombiniert[[#This Row],[CDU/CSU (14d)]:[AfD (14d)]],Kombiniert[[#This Row],[CDU/CSU (14d)]:[AfD (14d)]],"&gt;="&amp;0.05)</f>
        <v>1.0403120936280885</v>
      </c>
      <c r="V217" s="2">
        <f>1/(SUMIFS(Kombiniert[[#This Row],[CDU/CSU (14d)]:[AfD (14d)]],Kombiniert[[#This Row],[CDU/CSU (14d)]:[AfD (14d)]],"&gt;="&amp;0.05)-Kombiniert[[#This Row],[FDP (14d)]])</f>
        <v>1.1461318051575933</v>
      </c>
    </row>
    <row r="218" spans="1:22" x14ac:dyDescent="0.35">
      <c r="A218" s="1">
        <v>43162</v>
      </c>
      <c r="B218" s="2">
        <v>0.33</v>
      </c>
      <c r="C218" s="2">
        <v>0.16</v>
      </c>
      <c r="D218" s="2">
        <v>0.12</v>
      </c>
      <c r="E218" s="2">
        <v>0.09</v>
      </c>
      <c r="F218" s="2">
        <v>0.11</v>
      </c>
      <c r="G218" s="2">
        <v>0.15</v>
      </c>
      <c r="H218" s="2">
        <v>0.04</v>
      </c>
      <c r="I218" s="2">
        <v>1890</v>
      </c>
      <c r="J218" s="2" t="s">
        <v>216</v>
      </c>
      <c r="K218" t="s">
        <v>90</v>
      </c>
      <c r="L218" s="1">
        <f>Kombiniert[[#This Row],[Date]]-13</f>
        <v>43149</v>
      </c>
      <c r="M218" s="8">
        <f>AVERAGEIFS(Kombiniert[CDU/CSU],Kombiniert[Date],"&gt;="&amp;Kombiniert[[#This Row],[Von]],Kombiniert[Date],"&lt;="&amp;Kombiniert[[#This Row],[Date]])</f>
        <v>0.33227272727272728</v>
      </c>
      <c r="N218" s="3">
        <f>AVERAGEIFS(Kombiniert[SPD],Kombiniert[Date],"&gt;="&amp;Kombiniert[[#This Row],[Von]],Kombiniert[Date],"&lt;="&amp;Kombiniert[[#This Row],[Date]])</f>
        <v>0.16863636363636361</v>
      </c>
      <c r="O218" s="8">
        <f>AVERAGEIFS(Kombiniert[GRÜNE],Kombiniert[Date],"&gt;="&amp;Kombiniert[[#This Row],[Von]],Kombiniert[Date],"&lt;="&amp;Kombiniert[[#This Row],[Date]])</f>
        <v>0.11909090909090909</v>
      </c>
      <c r="P218" s="8">
        <f>AVERAGEIFS(Kombiniert[FDP],Kombiniert[Date],"&gt;="&amp;Kombiniert[[#This Row],[Von]],Kombiniert[Date],"&lt;="&amp;Kombiniert[[#This Row],[Date]])</f>
        <v>9.0909090909090884E-2</v>
      </c>
      <c r="Q218" s="8">
        <f>AVERAGEIFS(Kombiniert[LINKE],Kombiniert[Date],"&gt;="&amp;Kombiniert[[#This Row],[Von]],Kombiniert[Date],"&lt;="&amp;Kombiniert[[#This Row],[Date]])</f>
        <v>0.1040909090909091</v>
      </c>
      <c r="R218" s="8">
        <f>AVERAGEIFS(Kombiniert[AfD],Kombiniert[Date],"&gt;="&amp;Kombiniert[[#This Row],[Von]],Kombiniert[Date],"&lt;="&amp;Kombiniert[[#This Row],[Date]])</f>
        <v>0.14545454545454545</v>
      </c>
      <c r="S218" s="8">
        <f>AVERAGEIFS(Kombiniert[Sonstige],Kombiniert[Date],"&gt;="&amp;Kombiniert[[#This Row],[Von]],Kombiniert[Date],"&lt;="&amp;Kombiniert[[#This Row],[Date]])</f>
        <v>3.9545454545454543E-2</v>
      </c>
      <c r="T218" s="4">
        <f>SUMIFS(Kombiniert[Befragte],Kombiniert[Date],"&gt;="&amp;Kombiniert[[#This Row],[Von]],Kombiniert[Date],"&lt;="&amp;Kombiniert[[#This Row],[Date]])</f>
        <v>18759</v>
      </c>
      <c r="U218" s="2">
        <f>1/SUMIFS(Kombiniert[[#This Row],[CDU/CSU (14d)]:[AfD (14d)]],Kombiniert[[#This Row],[CDU/CSU (14d)]:[AfD (14d)]],"&gt;="&amp;0.05)</f>
        <v>1.0411736867013726</v>
      </c>
      <c r="V218" s="2">
        <f>1/(SUMIFS(Kombiniert[[#This Row],[CDU/CSU (14d)]:[AfD (14d)]],Kombiniert[[#This Row],[CDU/CSU (14d)]:[AfD (14d)]],"&gt;="&amp;0.05)-Kombiniert[[#This Row],[FDP (14d)]])</f>
        <v>1.1500261369576581</v>
      </c>
    </row>
    <row r="219" spans="1:22" x14ac:dyDescent="0.35">
      <c r="A219" s="1">
        <v>43155</v>
      </c>
      <c r="B219" s="2">
        <v>0.33</v>
      </c>
      <c r="C219" s="2">
        <v>0.17</v>
      </c>
      <c r="D219" s="2">
        <v>0.11</v>
      </c>
      <c r="E219" s="2">
        <v>0.1</v>
      </c>
      <c r="F219" s="2">
        <v>0.11</v>
      </c>
      <c r="G219" s="2">
        <v>0.15</v>
      </c>
      <c r="H219" s="2">
        <v>0.03</v>
      </c>
      <c r="I219" s="2">
        <v>1985</v>
      </c>
      <c r="J219" s="2" t="s">
        <v>217</v>
      </c>
      <c r="K219" t="s">
        <v>90</v>
      </c>
      <c r="L219" s="1">
        <f>Kombiniert[[#This Row],[Date]]-13</f>
        <v>43142</v>
      </c>
      <c r="M219" s="8">
        <f>AVERAGEIFS(Kombiniert[CDU/CSU],Kombiniert[Date],"&gt;="&amp;Kombiniert[[#This Row],[Von]],Kombiniert[Date],"&lt;="&amp;Kombiniert[[#This Row],[Date]])</f>
        <v>0.32849999999999996</v>
      </c>
      <c r="N219" s="3">
        <f>AVERAGEIFS(Kombiniert[SPD],Kombiniert[Date],"&gt;="&amp;Kombiniert[[#This Row],[Von]],Kombiniert[Date],"&lt;="&amp;Kombiniert[[#This Row],[Date]])</f>
        <v>0.16949999999999998</v>
      </c>
      <c r="O219" s="8">
        <f>AVERAGEIFS(Kombiniert[GRÜNE],Kombiniert[Date],"&gt;="&amp;Kombiniert[[#This Row],[Von]],Kombiniert[Date],"&lt;="&amp;Kombiniert[[#This Row],[Date]])</f>
        <v>0.12199999999999997</v>
      </c>
      <c r="P219" s="8">
        <f>AVERAGEIFS(Kombiniert[FDP],Kombiniert[Date],"&gt;="&amp;Kombiniert[[#This Row],[Von]],Kombiniert[Date],"&lt;="&amp;Kombiniert[[#This Row],[Date]])</f>
        <v>9.3499999999999986E-2</v>
      </c>
      <c r="Q219" s="8">
        <f>AVERAGEIFS(Kombiniert[LINKE],Kombiniert[Date],"&gt;="&amp;Kombiniert[[#This Row],[Von]],Kombiniert[Date],"&lt;="&amp;Kombiniert[[#This Row],[Date]])</f>
        <v>0.10400000000000001</v>
      </c>
      <c r="R219" s="8">
        <f>AVERAGEIFS(Kombiniert[AfD],Kombiniert[Date],"&gt;="&amp;Kombiniert[[#This Row],[Von]],Kombiniert[Date],"&lt;="&amp;Kombiniert[[#This Row],[Date]])</f>
        <v>0.14199999999999999</v>
      </c>
      <c r="S219" s="8">
        <f>AVERAGEIFS(Kombiniert[Sonstige],Kombiniert[Date],"&gt;="&amp;Kombiniert[[#This Row],[Von]],Kombiniert[Date],"&lt;="&amp;Kombiniert[[#This Row],[Date]])</f>
        <v>4.0499999999999994E-2</v>
      </c>
      <c r="T219" s="4">
        <f>SUMIFS(Kombiniert[Befragte],Kombiniert[Date],"&gt;="&amp;Kombiniert[[#This Row],[Von]],Kombiniert[Date],"&lt;="&amp;Kombiniert[[#This Row],[Date]])</f>
        <v>17802</v>
      </c>
      <c r="U219" s="2">
        <f>1/SUMIFS(Kombiniert[[#This Row],[CDU/CSU (14d)]:[AfD (14d)]],Kombiniert[[#This Row],[CDU/CSU (14d)]:[AfD (14d)]],"&gt;="&amp;0.05)</f>
        <v>1.0422094841063054</v>
      </c>
      <c r="V219" s="2">
        <f>1/(SUMIFS(Kombiniert[[#This Row],[CDU/CSU (14d)]:[AfD (14d)]],Kombiniert[[#This Row],[CDU/CSU (14d)]:[AfD (14d)]],"&gt;="&amp;0.05)-Kombiniert[[#This Row],[FDP (14d)]])</f>
        <v>1.1547344110854505</v>
      </c>
    </row>
    <row r="220" spans="1:22" x14ac:dyDescent="0.35">
      <c r="A220" s="1">
        <v>43148</v>
      </c>
      <c r="B220" s="2">
        <v>0.33</v>
      </c>
      <c r="C220" s="2">
        <v>0.19</v>
      </c>
      <c r="D220" s="2">
        <v>0.11</v>
      </c>
      <c r="E220" s="2">
        <v>0.09</v>
      </c>
      <c r="F220" s="2">
        <v>0.1</v>
      </c>
      <c r="G220" s="2">
        <v>0.14000000000000001</v>
      </c>
      <c r="H220" s="2">
        <v>0.04</v>
      </c>
      <c r="I220" s="2">
        <v>1478</v>
      </c>
      <c r="J220" s="2" t="s">
        <v>218</v>
      </c>
      <c r="K220" t="s">
        <v>90</v>
      </c>
      <c r="L220" s="1">
        <f>Kombiniert[[#This Row],[Date]]-13</f>
        <v>43135</v>
      </c>
      <c r="M220" s="8">
        <f>AVERAGEIFS(Kombiniert[CDU/CSU],Kombiniert[Date],"&gt;="&amp;Kombiniert[[#This Row],[Von]],Kombiniert[Date],"&lt;="&amp;Kombiniert[[#This Row],[Date]])</f>
        <v>0.32222222222222224</v>
      </c>
      <c r="N220" s="3">
        <f>AVERAGEIFS(Kombiniert[SPD],Kombiniert[Date],"&gt;="&amp;Kombiniert[[#This Row],[Von]],Kombiniert[Date],"&lt;="&amp;Kombiniert[[#This Row],[Date]])</f>
        <v>0.17611111111111108</v>
      </c>
      <c r="O220" s="8">
        <f>AVERAGEIFS(Kombiniert[GRÜNE],Kombiniert[Date],"&gt;="&amp;Kombiniert[[#This Row],[Von]],Kombiniert[Date],"&lt;="&amp;Kombiniert[[#This Row],[Date]])</f>
        <v>0.125</v>
      </c>
      <c r="P220" s="8">
        <f>AVERAGEIFS(Kombiniert[FDP],Kombiniert[Date],"&gt;="&amp;Kombiniert[[#This Row],[Von]],Kombiniert[Date],"&lt;="&amp;Kombiniert[[#This Row],[Date]])</f>
        <v>9.3888888888888869E-2</v>
      </c>
      <c r="Q220" s="8">
        <f>AVERAGEIFS(Kombiniert[LINKE],Kombiniert[Date],"&gt;="&amp;Kombiniert[[#This Row],[Von]],Kombiniert[Date],"&lt;="&amp;Kombiniert[[#This Row],[Date]])</f>
        <v>0.10055555555555555</v>
      </c>
      <c r="R220" s="8">
        <f>AVERAGEIFS(Kombiniert[AfD],Kombiniert[Date],"&gt;="&amp;Kombiniert[[#This Row],[Von]],Kombiniert[Date],"&lt;="&amp;Kombiniert[[#This Row],[Date]])</f>
        <v>0.13777777777777778</v>
      </c>
      <c r="S220" s="8">
        <f>AVERAGEIFS(Kombiniert[Sonstige],Kombiniert[Date],"&gt;="&amp;Kombiniert[[#This Row],[Von]],Kombiniert[Date],"&lt;="&amp;Kombiniert[[#This Row],[Date]])</f>
        <v>4.4444444444444432E-2</v>
      </c>
      <c r="T220" s="4">
        <f>SUMIFS(Kombiniert[Befragte],Kombiniert[Date],"&gt;="&amp;Kombiniert[[#This Row],[Von]],Kombiniert[Date],"&lt;="&amp;Kombiniert[[#This Row],[Date]])</f>
        <v>15365</v>
      </c>
      <c r="U220" s="2">
        <f>1/SUMIFS(Kombiniert[[#This Row],[CDU/CSU (14d)]:[AfD (14d)]],Kombiniert[[#This Row],[CDU/CSU (14d)]:[AfD (14d)]],"&gt;="&amp;0.05)</f>
        <v>1.0465116279069768</v>
      </c>
      <c r="V220" s="2">
        <f>1/(SUMIFS(Kombiniert[[#This Row],[CDU/CSU (14d)]:[AfD (14d)]],Kombiniert[[#This Row],[CDU/CSU (14d)]:[AfD (14d)]],"&gt;="&amp;0.05)-Kombiniert[[#This Row],[FDP (14d)]])</f>
        <v>1.1605415860735011</v>
      </c>
    </row>
    <row r="221" spans="1:22" x14ac:dyDescent="0.35">
      <c r="A221" s="1">
        <v>43141</v>
      </c>
      <c r="B221" s="2">
        <v>0.34</v>
      </c>
      <c r="C221" s="2">
        <v>0.2</v>
      </c>
      <c r="D221" s="2">
        <v>0.11</v>
      </c>
      <c r="E221" s="2">
        <v>0.09</v>
      </c>
      <c r="F221" s="2">
        <v>0.09</v>
      </c>
      <c r="G221" s="2">
        <v>0.12</v>
      </c>
      <c r="H221" s="2">
        <v>0.05</v>
      </c>
      <c r="I221" s="2">
        <v>1226</v>
      </c>
      <c r="J221" s="2" t="s">
        <v>219</v>
      </c>
      <c r="K221" t="s">
        <v>90</v>
      </c>
      <c r="L221" s="1">
        <f>Kombiniert[[#This Row],[Date]]-13</f>
        <v>43128</v>
      </c>
      <c r="M221" s="8">
        <f>AVERAGEIFS(Kombiniert[CDU/CSU],Kombiniert[Date],"&gt;="&amp;Kombiniert[[#This Row],[Von]],Kombiniert[Date],"&lt;="&amp;Kombiniert[[#This Row],[Date]])</f>
        <v>0.32500000000000007</v>
      </c>
      <c r="N221" s="3">
        <f>AVERAGEIFS(Kombiniert[SPD],Kombiniert[Date],"&gt;="&amp;Kombiniert[[#This Row],[Von]],Kombiniert[Date],"&lt;="&amp;Kombiniert[[#This Row],[Date]])</f>
        <v>0.18349999999999997</v>
      </c>
      <c r="O221" s="8">
        <f>AVERAGEIFS(Kombiniert[GRÜNE],Kombiniert[Date],"&gt;="&amp;Kombiniert[[#This Row],[Von]],Kombiniert[Date],"&lt;="&amp;Kombiniert[[#This Row],[Date]])</f>
        <v>0.12150000000000001</v>
      </c>
      <c r="P221" s="8">
        <f>AVERAGEIFS(Kombiniert[FDP],Kombiniert[Date],"&gt;="&amp;Kombiniert[[#This Row],[Von]],Kombiniert[Date],"&lt;="&amp;Kombiniert[[#This Row],[Date]])</f>
        <v>9.0999999999999998E-2</v>
      </c>
      <c r="Q221" s="8">
        <f>AVERAGEIFS(Kombiniert[LINKE],Kombiniert[Date],"&gt;="&amp;Kombiniert[[#This Row],[Von]],Kombiniert[Date],"&lt;="&amp;Kombiniert[[#This Row],[Date]])</f>
        <v>0.10100000000000001</v>
      </c>
      <c r="R221" s="8">
        <f>AVERAGEIFS(Kombiniert[AfD],Kombiniert[Date],"&gt;="&amp;Kombiniert[[#This Row],[Von]],Kombiniert[Date],"&lt;="&amp;Kombiniert[[#This Row],[Date]])</f>
        <v>0.13399999999999998</v>
      </c>
      <c r="S221" s="8">
        <f>AVERAGEIFS(Kombiniert[Sonstige],Kombiniert[Date],"&gt;="&amp;Kombiniert[[#This Row],[Von]],Kombiniert[Date],"&lt;="&amp;Kombiniert[[#This Row],[Date]])</f>
        <v>4.3999999999999997E-2</v>
      </c>
      <c r="T221" s="4">
        <f>SUMIFS(Kombiniert[Befragte],Kombiniert[Date],"&gt;="&amp;Kombiniert[[#This Row],[Von]],Kombiniert[Date],"&lt;="&amp;Kombiniert[[#This Row],[Date]])</f>
        <v>16406</v>
      </c>
      <c r="U221" s="2">
        <f>1/SUMIFS(Kombiniert[[#This Row],[CDU/CSU (14d)]:[AfD (14d)]],Kombiniert[[#This Row],[CDU/CSU (14d)]:[AfD (14d)]],"&gt;="&amp;0.05)</f>
        <v>1.0460251046025104</v>
      </c>
      <c r="V221" s="2">
        <f>1/(SUMIFS(Kombiniert[[#This Row],[CDU/CSU (14d)]:[AfD (14d)]],Kombiniert[[#This Row],[CDU/CSU (14d)]:[AfD (14d)]],"&gt;="&amp;0.05)-Kombiniert[[#This Row],[FDP (14d)]])</f>
        <v>1.1560693641618496</v>
      </c>
    </row>
    <row r="222" spans="1:22" x14ac:dyDescent="0.35">
      <c r="A222" s="1">
        <v>43134</v>
      </c>
      <c r="B222" s="2">
        <v>0.33</v>
      </c>
      <c r="C222" s="2">
        <v>0.2</v>
      </c>
      <c r="D222" s="2">
        <v>0.11</v>
      </c>
      <c r="E222" s="2">
        <v>0.09</v>
      </c>
      <c r="F222" s="2">
        <v>0.1</v>
      </c>
      <c r="G222" s="2">
        <v>0.13</v>
      </c>
      <c r="H222" s="2">
        <v>0.04</v>
      </c>
      <c r="I222" s="2">
        <v>1247</v>
      </c>
      <c r="J222" s="2" t="s">
        <v>220</v>
      </c>
      <c r="K222" t="s">
        <v>90</v>
      </c>
      <c r="L222" s="1">
        <f>Kombiniert[[#This Row],[Date]]-13</f>
        <v>43121</v>
      </c>
      <c r="M222" s="8">
        <f>AVERAGEIFS(Kombiniert[CDU/CSU],Kombiniert[Date],"&gt;="&amp;Kombiniert[[#This Row],[Von]],Kombiniert[Date],"&lt;="&amp;Kombiniert[[#This Row],[Date]])</f>
        <v>0.33250000000000002</v>
      </c>
      <c r="N222" s="3">
        <f>AVERAGEIFS(Kombiniert[SPD],Kombiniert[Date],"&gt;="&amp;Kombiniert[[#This Row],[Von]],Kombiniert[Date],"&lt;="&amp;Kombiniert[[#This Row],[Date]])</f>
        <v>0.18708333333333335</v>
      </c>
      <c r="O222" s="8">
        <f>AVERAGEIFS(Kombiniert[GRÜNE],Kombiniert[Date],"&gt;="&amp;Kombiniert[[#This Row],[Von]],Kombiniert[Date],"&lt;="&amp;Kombiniert[[#This Row],[Date]])</f>
        <v>0.11291666666666668</v>
      </c>
      <c r="P222" s="8">
        <f>AVERAGEIFS(Kombiniert[FDP],Kombiniert[Date],"&gt;="&amp;Kombiniert[[#This Row],[Von]],Kombiniert[Date],"&lt;="&amp;Kombiniert[[#This Row],[Date]])</f>
        <v>8.8333333333333333E-2</v>
      </c>
      <c r="Q222" s="8">
        <f>AVERAGEIFS(Kombiniert[LINKE],Kombiniert[Date],"&gt;="&amp;Kombiniert[[#This Row],[Von]],Kombiniert[Date],"&lt;="&amp;Kombiniert[[#This Row],[Date]])</f>
        <v>0.10375000000000001</v>
      </c>
      <c r="R222" s="8">
        <f>AVERAGEIFS(Kombiniert[AfD],Kombiniert[Date],"&gt;="&amp;Kombiniert[[#This Row],[Von]],Kombiniert[Date],"&lt;="&amp;Kombiniert[[#This Row],[Date]])</f>
        <v>0.13000000000000003</v>
      </c>
      <c r="S222" s="8">
        <f>AVERAGEIFS(Kombiniert[Sonstige],Kombiniert[Date],"&gt;="&amp;Kombiniert[[#This Row],[Von]],Kombiniert[Date],"&lt;="&amp;Kombiniert[[#This Row],[Date]])</f>
        <v>4.5416666666666668E-2</v>
      </c>
      <c r="T222" s="4">
        <f>SUMIFS(Kombiniert[Befragte],Kombiniert[Date],"&gt;="&amp;Kombiniert[[#This Row],[Von]],Kombiniert[Date],"&lt;="&amp;Kombiniert[[#This Row],[Date]])</f>
        <v>18924</v>
      </c>
      <c r="U222" s="2">
        <f>1/SUMIFS(Kombiniert[[#This Row],[CDU/CSU (14d)]:[AfD (14d)]],Kombiniert[[#This Row],[CDU/CSU (14d)]:[AfD (14d)]],"&gt;="&amp;0.05)</f>
        <v>1.0475774770842425</v>
      </c>
      <c r="V222" s="2">
        <f>1/(SUMIFS(Kombiniert[[#This Row],[CDU/CSU (14d)]:[AfD (14d)]],Kombiniert[[#This Row],[CDU/CSU (14d)]:[AfD (14d)]],"&gt;="&amp;0.05)-Kombiniert[[#This Row],[FDP (14d)]])</f>
        <v>1.1544011544011543</v>
      </c>
    </row>
    <row r="223" spans="1:22" x14ac:dyDescent="0.35">
      <c r="A223" s="1">
        <v>43127</v>
      </c>
      <c r="B223" s="2">
        <v>0.34</v>
      </c>
      <c r="C223" s="2">
        <v>0.2</v>
      </c>
      <c r="D223" s="2">
        <v>0.11</v>
      </c>
      <c r="E223" s="2">
        <v>0.08</v>
      </c>
      <c r="F223" s="2">
        <v>0.1</v>
      </c>
      <c r="G223" s="2">
        <v>0.12</v>
      </c>
      <c r="H223" s="2">
        <v>0.05</v>
      </c>
      <c r="I223" s="2">
        <v>1513</v>
      </c>
      <c r="J223" s="2" t="s">
        <v>221</v>
      </c>
      <c r="K223" t="s">
        <v>90</v>
      </c>
      <c r="L223" s="1">
        <f>Kombiniert[[#This Row],[Date]]-13</f>
        <v>43114</v>
      </c>
      <c r="M223" s="8">
        <f>AVERAGEIFS(Kombiniert[CDU/CSU],Kombiniert[Date],"&gt;="&amp;Kombiniert[[#This Row],[Von]],Kombiniert[Date],"&lt;="&amp;Kombiniert[[#This Row],[Date]])</f>
        <v>0.33250000000000002</v>
      </c>
      <c r="N223" s="3">
        <f>AVERAGEIFS(Kombiniert[SPD],Kombiniert[Date],"&gt;="&amp;Kombiniert[[#This Row],[Von]],Kombiniert[Date],"&lt;="&amp;Kombiniert[[#This Row],[Date]])</f>
        <v>0.19124999999999995</v>
      </c>
      <c r="O223" s="8">
        <f>AVERAGEIFS(Kombiniert[GRÜNE],Kombiniert[Date],"&gt;="&amp;Kombiniert[[#This Row],[Von]],Kombiniert[Date],"&lt;="&amp;Kombiniert[[#This Row],[Date]])</f>
        <v>0.11041666666666668</v>
      </c>
      <c r="P223" s="8">
        <f>AVERAGEIFS(Kombiniert[FDP],Kombiniert[Date],"&gt;="&amp;Kombiniert[[#This Row],[Von]],Kombiniert[Date],"&lt;="&amp;Kombiniert[[#This Row],[Date]])</f>
        <v>8.7083333333333332E-2</v>
      </c>
      <c r="Q223" s="8">
        <f>AVERAGEIFS(Kombiniert[LINKE],Kombiniert[Date],"&gt;="&amp;Kombiniert[[#This Row],[Von]],Kombiniert[Date],"&lt;="&amp;Kombiniert[[#This Row],[Date]])</f>
        <v>0.10166666666666667</v>
      </c>
      <c r="R223" s="8">
        <f>AVERAGEIFS(Kombiniert[AfD],Kombiniert[Date],"&gt;="&amp;Kombiniert[[#This Row],[Von]],Kombiniert[Date],"&lt;="&amp;Kombiniert[[#This Row],[Date]])</f>
        <v>0.12583333333333335</v>
      </c>
      <c r="S223" s="8">
        <f>AVERAGEIFS(Kombiniert[Sonstige],Kombiniert[Date],"&gt;="&amp;Kombiniert[[#This Row],[Von]],Kombiniert[Date],"&lt;="&amp;Kombiniert[[#This Row],[Date]])</f>
        <v>5.1250000000000011E-2</v>
      </c>
      <c r="T223" s="4">
        <f>SUMIFS(Kombiniert[Befragte],Kombiniert[Date],"&gt;="&amp;Kombiniert[[#This Row],[Von]],Kombiniert[Date],"&lt;="&amp;Kombiniert[[#This Row],[Date]])</f>
        <v>19051</v>
      </c>
      <c r="U223" s="2">
        <f>1/SUMIFS(Kombiniert[[#This Row],[CDU/CSU (14d)]:[AfD (14d)]],Kombiniert[[#This Row],[CDU/CSU (14d)]:[AfD (14d)]],"&gt;="&amp;0.05)</f>
        <v>1.0540184453227932</v>
      </c>
      <c r="V223" s="2">
        <f>1/(SUMIFS(Kombiniert[[#This Row],[CDU/CSU (14d)]:[AfD (14d)]],Kombiniert[[#This Row],[CDU/CSU (14d)]:[AfD (14d)]],"&gt;="&amp;0.05)-Kombiniert[[#This Row],[FDP (14d)]])</f>
        <v>1.1605415860735009</v>
      </c>
    </row>
    <row r="224" spans="1:22" x14ac:dyDescent="0.35">
      <c r="A224" s="1">
        <v>43120</v>
      </c>
      <c r="B224" s="2">
        <v>0.33</v>
      </c>
      <c r="C224" s="2">
        <v>0.21</v>
      </c>
      <c r="D224" s="2">
        <v>0.1</v>
      </c>
      <c r="E224" s="2">
        <v>0.08</v>
      </c>
      <c r="F224" s="2">
        <v>0.1</v>
      </c>
      <c r="G224" s="2">
        <v>0.13</v>
      </c>
      <c r="H224" s="2">
        <v>0.05</v>
      </c>
      <c r="I224" s="2">
        <v>1419</v>
      </c>
      <c r="J224" s="2" t="s">
        <v>222</v>
      </c>
      <c r="K224" t="s">
        <v>90</v>
      </c>
      <c r="L224" s="1">
        <f>Kombiniert[[#This Row],[Date]]-13</f>
        <v>43107</v>
      </c>
      <c r="M224" s="8">
        <f>AVERAGEIFS(Kombiniert[CDU/CSU],Kombiniert[Date],"&gt;="&amp;Kombiniert[[#This Row],[Von]],Kombiniert[Date],"&lt;="&amp;Kombiniert[[#This Row],[Date]])</f>
        <v>0.33</v>
      </c>
      <c r="N224" s="3">
        <f>AVERAGEIFS(Kombiniert[SPD],Kombiniert[Date],"&gt;="&amp;Kombiniert[[#This Row],[Von]],Kombiniert[Date],"&lt;="&amp;Kombiniert[[#This Row],[Date]])</f>
        <v>0.19750000000000001</v>
      </c>
      <c r="O224" s="8">
        <f>AVERAGEIFS(Kombiniert[GRÜNE],Kombiniert[Date],"&gt;="&amp;Kombiniert[[#This Row],[Von]],Kombiniert[Date],"&lt;="&amp;Kombiniert[[#This Row],[Date]])</f>
        <v>0.11125</v>
      </c>
      <c r="P224" s="8">
        <f>AVERAGEIFS(Kombiniert[FDP],Kombiniert[Date],"&gt;="&amp;Kombiniert[[#This Row],[Von]],Kombiniert[Date],"&lt;="&amp;Kombiniert[[#This Row],[Date]])</f>
        <v>8.6874999999999994E-2</v>
      </c>
      <c r="Q224" s="8">
        <f>AVERAGEIFS(Kombiniert[LINKE],Kombiniert[Date],"&gt;="&amp;Kombiniert[[#This Row],[Von]],Kombiniert[Date],"&lt;="&amp;Kombiniert[[#This Row],[Date]])</f>
        <v>9.9374999999999991E-2</v>
      </c>
      <c r="R224" s="8">
        <f>AVERAGEIFS(Kombiniert[AfD],Kombiniert[Date],"&gt;="&amp;Kombiniert[[#This Row],[Von]],Kombiniert[Date],"&lt;="&amp;Kombiniert[[#This Row],[Date]])</f>
        <v>0.123125</v>
      </c>
      <c r="S224" s="8">
        <f>AVERAGEIFS(Kombiniert[Sonstige],Kombiniert[Date],"&gt;="&amp;Kombiniert[[#This Row],[Von]],Kombiniert[Date],"&lt;="&amp;Kombiniert[[#This Row],[Date]])</f>
        <v>5.1874999999999998E-2</v>
      </c>
      <c r="T224" s="4">
        <f>SUMIFS(Kombiniert[Befragte],Kombiniert[Date],"&gt;="&amp;Kombiniert[[#This Row],[Von]],Kombiniert[Date],"&lt;="&amp;Kombiniert[[#This Row],[Date]])</f>
        <v>14686</v>
      </c>
      <c r="U224" s="2">
        <f>1/SUMIFS(Kombiniert[[#This Row],[CDU/CSU (14d)]:[AfD (14d)]],Kombiniert[[#This Row],[CDU/CSU (14d)]:[AfD (14d)]],"&gt;="&amp;0.05)</f>
        <v>1.054713249835201</v>
      </c>
      <c r="V224" s="2">
        <f>1/(SUMIFS(Kombiniert[[#This Row],[CDU/CSU (14d)]:[AfD (14d)]],Kombiniert[[#This Row],[CDU/CSU (14d)]:[AfD (14d)]],"&gt;="&amp;0.05)-Kombiniert[[#This Row],[FDP (14d)]])</f>
        <v>1.1611030478955007</v>
      </c>
    </row>
    <row r="225" spans="1:22" x14ac:dyDescent="0.35">
      <c r="A225" s="1">
        <v>43113</v>
      </c>
      <c r="B225" s="2">
        <v>0.34</v>
      </c>
      <c r="C225" s="2">
        <v>0.21</v>
      </c>
      <c r="D225" s="2">
        <v>0.11</v>
      </c>
      <c r="E225" s="2">
        <v>0.08</v>
      </c>
      <c r="F225" s="2">
        <v>0.09</v>
      </c>
      <c r="G225" s="2">
        <v>0.13</v>
      </c>
      <c r="H225" s="2">
        <v>0.04</v>
      </c>
      <c r="I225" s="2">
        <v>1899</v>
      </c>
      <c r="J225" s="2" t="s">
        <v>223</v>
      </c>
      <c r="K225" t="s">
        <v>90</v>
      </c>
      <c r="L225" s="1">
        <f>Kombiniert[[#This Row],[Date]]-13</f>
        <v>43100</v>
      </c>
      <c r="M225" s="8">
        <f>AVERAGEIFS(Kombiniert[CDU/CSU],Kombiniert[Date],"&gt;="&amp;Kombiniert[[#This Row],[Von]],Kombiniert[Date],"&lt;="&amp;Kombiniert[[#This Row],[Date]])</f>
        <v>0.32857142857142863</v>
      </c>
      <c r="N225" s="3">
        <f>AVERAGEIFS(Kombiniert[SPD],Kombiniert[Date],"&gt;="&amp;Kombiniert[[#This Row],[Von]],Kombiniert[Date],"&lt;="&amp;Kombiniert[[#This Row],[Date]])</f>
        <v>0.20142857142857146</v>
      </c>
      <c r="O225" s="8">
        <f>AVERAGEIFS(Kombiniert[GRÜNE],Kombiniert[Date],"&gt;="&amp;Kombiniert[[#This Row],[Von]],Kombiniert[Date],"&lt;="&amp;Kombiniert[[#This Row],[Date]])</f>
        <v>0.10999999999999999</v>
      </c>
      <c r="P225" s="8">
        <f>AVERAGEIFS(Kombiniert[FDP],Kombiniert[Date],"&gt;="&amp;Kombiniert[[#This Row],[Von]],Kombiniert[Date],"&lt;="&amp;Kombiniert[[#This Row],[Date]])</f>
        <v>9.1428571428571415E-2</v>
      </c>
      <c r="Q225" s="8">
        <f>AVERAGEIFS(Kombiniert[LINKE],Kombiniert[Date],"&gt;="&amp;Kombiniert[[#This Row],[Von]],Kombiniert[Date],"&lt;="&amp;Kombiniert[[#This Row],[Date]])</f>
        <v>9.7142857142857128E-2</v>
      </c>
      <c r="R225" s="8">
        <f>AVERAGEIFS(Kombiniert[AfD],Kombiniert[Date],"&gt;="&amp;Kombiniert[[#This Row],[Von]],Kombiniert[Date],"&lt;="&amp;Kombiniert[[#This Row],[Date]])</f>
        <v>0.12642857142857142</v>
      </c>
      <c r="S225" s="8">
        <f>AVERAGEIFS(Kombiniert[Sonstige],Kombiniert[Date],"&gt;="&amp;Kombiniert[[#This Row],[Von]],Kombiniert[Date],"&lt;="&amp;Kombiniert[[#This Row],[Date]])</f>
        <v>4.4999999999999998E-2</v>
      </c>
      <c r="T225" s="4">
        <f>SUMIFS(Kombiniert[Befragte],Kombiniert[Date],"&gt;="&amp;Kombiniert[[#This Row],[Von]],Kombiniert[Date],"&lt;="&amp;Kombiniert[[#This Row],[Date]])</f>
        <v>11893</v>
      </c>
      <c r="U225" s="2">
        <f>1/SUMIFS(Kombiniert[[#This Row],[CDU/CSU (14d)]:[AfD (14d)]],Kombiniert[[#This Row],[CDU/CSU (14d)]:[AfD (14d)]],"&gt;="&amp;0.05)</f>
        <v>1.0471204188481675</v>
      </c>
      <c r="V225" s="2">
        <f>1/(SUMIFS(Kombiniert[[#This Row],[CDU/CSU (14d)]:[AfD (14d)]],Kombiniert[[#This Row],[CDU/CSU (14d)]:[AfD (14d)]],"&gt;="&amp;0.05)-Kombiniert[[#This Row],[FDP (14d)]])</f>
        <v>1.1579818031430935</v>
      </c>
    </row>
    <row r="226" spans="1:22" x14ac:dyDescent="0.35">
      <c r="A226" s="1">
        <v>43106</v>
      </c>
      <c r="B226" s="2">
        <v>0.33</v>
      </c>
      <c r="C226" s="2">
        <v>0.2</v>
      </c>
      <c r="D226" s="2">
        <v>0.12</v>
      </c>
      <c r="E226" s="2">
        <v>0.09</v>
      </c>
      <c r="F226" s="2">
        <v>0.09</v>
      </c>
      <c r="G226" s="2">
        <v>0.12</v>
      </c>
      <c r="H226" s="2">
        <v>0.05</v>
      </c>
      <c r="I226" s="2">
        <v>1440</v>
      </c>
      <c r="J226" s="2" t="s">
        <v>224</v>
      </c>
      <c r="K226" t="s">
        <v>90</v>
      </c>
      <c r="L226" s="1">
        <f>Kombiniert[[#This Row],[Date]]-13</f>
        <v>43093</v>
      </c>
      <c r="M226" s="8">
        <f>AVERAGEIFS(Kombiniert[CDU/CSU],Kombiniert[Date],"&gt;="&amp;Kombiniert[[#This Row],[Von]],Kombiniert[Date],"&lt;="&amp;Kombiniert[[#This Row],[Date]])</f>
        <v>0.32916666666666666</v>
      </c>
      <c r="N226" s="3">
        <f>AVERAGEIFS(Kombiniert[SPD],Kombiniert[Date],"&gt;="&amp;Kombiniert[[#This Row],[Von]],Kombiniert[Date],"&lt;="&amp;Kombiniert[[#This Row],[Date]])</f>
        <v>0.20083333333333334</v>
      </c>
      <c r="O226" s="8">
        <f>AVERAGEIFS(Kombiniert[GRÜNE],Kombiniert[Date],"&gt;="&amp;Kombiniert[[#This Row],[Von]],Kombiniert[Date],"&lt;="&amp;Kombiniert[[#This Row],[Date]])</f>
        <v>0.10999999999999999</v>
      </c>
      <c r="P226" s="8">
        <f>AVERAGEIFS(Kombiniert[FDP],Kombiniert[Date],"&gt;="&amp;Kombiniert[[#This Row],[Von]],Kombiniert[Date],"&lt;="&amp;Kombiniert[[#This Row],[Date]])</f>
        <v>8.9999999999999983E-2</v>
      </c>
      <c r="Q226" s="8">
        <f>AVERAGEIFS(Kombiniert[LINKE],Kombiniert[Date],"&gt;="&amp;Kombiniert[[#This Row],[Von]],Kombiniert[Date],"&lt;="&amp;Kombiniert[[#This Row],[Date]])</f>
        <v>9.8333333333333328E-2</v>
      </c>
      <c r="R226" s="8">
        <f>AVERAGEIFS(Kombiniert[AfD],Kombiniert[Date],"&gt;="&amp;Kombiniert[[#This Row],[Von]],Kombiniert[Date],"&lt;="&amp;Kombiniert[[#This Row],[Date]])</f>
        <v>0.12833333333333333</v>
      </c>
      <c r="S226" s="8">
        <f>AVERAGEIFS(Kombiniert[Sonstige],Kombiniert[Date],"&gt;="&amp;Kombiniert[[#This Row],[Von]],Kombiniert[Date],"&lt;="&amp;Kombiniert[[#This Row],[Date]])</f>
        <v>4.3333333333333335E-2</v>
      </c>
      <c r="T226" s="4">
        <f>SUMIFS(Kombiniert[Befragte],Kombiniert[Date],"&gt;="&amp;Kombiniert[[#This Row],[Von]],Kombiniert[Date],"&lt;="&amp;Kombiniert[[#This Row],[Date]])</f>
        <v>9956</v>
      </c>
      <c r="U226" s="2">
        <f>1/SUMIFS(Kombiniert[[#This Row],[CDU/CSU (14d)]:[AfD (14d)]],Kombiniert[[#This Row],[CDU/CSU (14d)]:[AfD (14d)]],"&gt;="&amp;0.05)</f>
        <v>1.0452961672473868</v>
      </c>
      <c r="V226" s="2">
        <f>1/(SUMIFS(Kombiniert[[#This Row],[CDU/CSU (14d)]:[AfD (14d)]],Kombiniert[[#This Row],[CDU/CSU (14d)]:[AfD (14d)]],"&gt;="&amp;0.05)-Kombiniert[[#This Row],[FDP (14d)]])</f>
        <v>1.1538461538461537</v>
      </c>
    </row>
    <row r="227" spans="1:22" x14ac:dyDescent="0.35">
      <c r="A227" s="1">
        <v>43092</v>
      </c>
      <c r="B227" s="2">
        <v>0.33</v>
      </c>
      <c r="C227" s="2">
        <v>0.21</v>
      </c>
      <c r="D227" s="2">
        <v>0.11</v>
      </c>
      <c r="E227" s="2">
        <v>0.08</v>
      </c>
      <c r="F227" s="2">
        <v>0.1</v>
      </c>
      <c r="G227" s="2">
        <v>0.12</v>
      </c>
      <c r="H227" s="2">
        <v>0.05</v>
      </c>
      <c r="I227" s="2">
        <v>1861</v>
      </c>
      <c r="J227" s="2" t="s">
        <v>225</v>
      </c>
      <c r="K227" t="s">
        <v>90</v>
      </c>
      <c r="L227" s="1">
        <f>Kombiniert[[#This Row],[Date]]-13</f>
        <v>43079</v>
      </c>
      <c r="M227" s="8">
        <f>AVERAGEIFS(Kombiniert[CDU/CSU],Kombiniert[Date],"&gt;="&amp;Kombiniert[[#This Row],[Von]],Kombiniert[Date],"&lt;="&amp;Kombiniert[[#This Row],[Date]])</f>
        <v>0.32700000000000001</v>
      </c>
      <c r="N227" s="3">
        <f>AVERAGEIFS(Kombiniert[SPD],Kombiniert[Date],"&gt;="&amp;Kombiniert[[#This Row],[Von]],Kombiniert[Date],"&lt;="&amp;Kombiniert[[#This Row],[Date]])</f>
        <v>0.20750000000000002</v>
      </c>
      <c r="O227" s="8">
        <f>AVERAGEIFS(Kombiniert[GRÜNE],Kombiniert[Date],"&gt;="&amp;Kombiniert[[#This Row],[Von]],Kombiniert[Date],"&lt;="&amp;Kombiniert[[#This Row],[Date]])</f>
        <v>0.1115</v>
      </c>
      <c r="P227" s="8">
        <f>AVERAGEIFS(Kombiniert[FDP],Kombiniert[Date],"&gt;="&amp;Kombiniert[[#This Row],[Von]],Kombiniert[Date],"&lt;="&amp;Kombiniert[[#This Row],[Date]])</f>
        <v>8.7499999999999994E-2</v>
      </c>
      <c r="Q227" s="8">
        <f>AVERAGEIFS(Kombiniert[LINKE],Kombiniert[Date],"&gt;="&amp;Kombiniert[[#This Row],[Von]],Kombiniert[Date],"&lt;="&amp;Kombiniert[[#This Row],[Date]])</f>
        <v>9.6499999999999989E-2</v>
      </c>
      <c r="R227" s="8">
        <f>AVERAGEIFS(Kombiniert[AfD],Kombiniert[Date],"&gt;="&amp;Kombiniert[[#This Row],[Von]],Kombiniert[Date],"&lt;="&amp;Kombiniert[[#This Row],[Date]])</f>
        <v>0.12350000000000001</v>
      </c>
      <c r="S227" s="8">
        <f>AVERAGEIFS(Kombiniert[Sonstige],Kombiniert[Date],"&gt;="&amp;Kombiniert[[#This Row],[Von]],Kombiniert[Date],"&lt;="&amp;Kombiniert[[#This Row],[Date]])</f>
        <v>4.65E-2</v>
      </c>
      <c r="T227" s="4">
        <f>SUMIFS(Kombiniert[Befragte],Kombiniert[Date],"&gt;="&amp;Kombiniert[[#This Row],[Von]],Kombiniert[Date],"&lt;="&amp;Kombiniert[[#This Row],[Date]])</f>
        <v>19012</v>
      </c>
      <c r="U227" s="2">
        <f>1/SUMIFS(Kombiniert[[#This Row],[CDU/CSU (14d)]:[AfD (14d)]],Kombiniert[[#This Row],[CDU/CSU (14d)]:[AfD (14d)]],"&gt;="&amp;0.05)</f>
        <v>1.0487676979549028</v>
      </c>
      <c r="V227" s="2">
        <f>1/(SUMIFS(Kombiniert[[#This Row],[CDU/CSU (14d)]:[AfD (14d)]],Kombiniert[[#This Row],[CDU/CSU (14d)]:[AfD (14d)]],"&gt;="&amp;0.05)-Kombiniert[[#This Row],[FDP (14d)]])</f>
        <v>1.1547344110854503</v>
      </c>
    </row>
    <row r="228" spans="1:22" x14ac:dyDescent="0.35">
      <c r="A228" s="1">
        <v>43085</v>
      </c>
      <c r="B228" s="2">
        <v>0.32</v>
      </c>
      <c r="C228" s="2">
        <v>0.22</v>
      </c>
      <c r="D228" s="2">
        <v>0.11</v>
      </c>
      <c r="E228" s="2">
        <v>0.08</v>
      </c>
      <c r="F228" s="2">
        <v>0.09</v>
      </c>
      <c r="G228" s="2">
        <v>0.13</v>
      </c>
      <c r="H228" s="2">
        <v>0.05</v>
      </c>
      <c r="I228" s="2">
        <v>1865</v>
      </c>
      <c r="J228" s="2" t="s">
        <v>226</v>
      </c>
      <c r="K228" t="s">
        <v>90</v>
      </c>
      <c r="L228" s="1">
        <f>Kombiniert[[#This Row],[Date]]-13</f>
        <v>43072</v>
      </c>
      <c r="M228" s="8">
        <f>AVERAGEIFS(Kombiniert[CDU/CSU],Kombiniert[Date],"&gt;="&amp;Kombiniert[[#This Row],[Von]],Kombiniert[Date],"&lt;="&amp;Kombiniert[[#This Row],[Date]])</f>
        <v>0.32499999999999996</v>
      </c>
      <c r="N228" s="3">
        <f>AVERAGEIFS(Kombiniert[SPD],Kombiniert[Date],"&gt;="&amp;Kombiniert[[#This Row],[Von]],Kombiniert[Date],"&lt;="&amp;Kombiniert[[#This Row],[Date]])</f>
        <v>0.21000000000000005</v>
      </c>
      <c r="O228" s="8">
        <f>AVERAGEIFS(Kombiniert[GRÜNE],Kombiniert[Date],"&gt;="&amp;Kombiniert[[#This Row],[Von]],Kombiniert[Date],"&lt;="&amp;Kombiniert[[#This Row],[Date]])</f>
        <v>0.11375</v>
      </c>
      <c r="P228" s="8">
        <f>AVERAGEIFS(Kombiniert[FDP],Kombiniert[Date],"&gt;="&amp;Kombiniert[[#This Row],[Von]],Kombiniert[Date],"&lt;="&amp;Kombiniert[[#This Row],[Date]])</f>
        <v>8.666666666666667E-2</v>
      </c>
      <c r="Q228" s="8">
        <f>AVERAGEIFS(Kombiniert[LINKE],Kombiniert[Date],"&gt;="&amp;Kombiniert[[#This Row],[Von]],Kombiniert[Date],"&lt;="&amp;Kombiniert[[#This Row],[Date]])</f>
        <v>9.6250000000000002E-2</v>
      </c>
      <c r="R228" s="8">
        <f>AVERAGEIFS(Kombiniert[AfD],Kombiniert[Date],"&gt;="&amp;Kombiniert[[#This Row],[Von]],Kombiniert[Date],"&lt;="&amp;Kombiniert[[#This Row],[Date]])</f>
        <v>0.12208333333333332</v>
      </c>
      <c r="S228" s="8">
        <f>AVERAGEIFS(Kombiniert[Sonstige],Kombiniert[Date],"&gt;="&amp;Kombiniert[[#This Row],[Von]],Kombiniert[Date],"&lt;="&amp;Kombiniert[[#This Row],[Date]])</f>
        <v>4.6249999999999993E-2</v>
      </c>
      <c r="T228" s="4">
        <f>SUMIFS(Kombiniert[Befragte],Kombiniert[Date],"&gt;="&amp;Kombiniert[[#This Row],[Von]],Kombiniert[Date],"&lt;="&amp;Kombiniert[[#This Row],[Date]])</f>
        <v>21786</v>
      </c>
      <c r="U228" s="2">
        <f>1/SUMIFS(Kombiniert[[#This Row],[CDU/CSU (14d)]:[AfD (14d)]],Kombiniert[[#This Row],[CDU/CSU (14d)]:[AfD (14d)]],"&gt;="&amp;0.05)</f>
        <v>1.0484927916120577</v>
      </c>
      <c r="V228" s="2">
        <f>1/(SUMIFS(Kombiniert[[#This Row],[CDU/CSU (14d)]:[AfD (14d)]],Kombiniert[[#This Row],[CDU/CSU (14d)]:[AfD (14d)]],"&gt;="&amp;0.05)-Kombiniert[[#This Row],[FDP (14d)]])</f>
        <v>1.1532916866890917</v>
      </c>
    </row>
    <row r="229" spans="1:22" x14ac:dyDescent="0.35">
      <c r="A229" s="1">
        <v>43078</v>
      </c>
      <c r="B229" s="2">
        <v>0.33</v>
      </c>
      <c r="C229" s="2">
        <v>0.21</v>
      </c>
      <c r="D229" s="2">
        <v>0.11</v>
      </c>
      <c r="E229" s="2">
        <v>0.09</v>
      </c>
      <c r="F229" s="2">
        <v>0.1</v>
      </c>
      <c r="G229" s="2">
        <v>0.12</v>
      </c>
      <c r="H229" s="2">
        <v>0.04</v>
      </c>
      <c r="I229" s="2">
        <v>1880</v>
      </c>
      <c r="J229" s="2" t="s">
        <v>227</v>
      </c>
      <c r="K229" t="s">
        <v>90</v>
      </c>
      <c r="L229" s="1">
        <f>Kombiniert[[#This Row],[Date]]-13</f>
        <v>43065</v>
      </c>
      <c r="M229" s="8">
        <f>AVERAGEIFS(Kombiniert[CDU/CSU],Kombiniert[Date],"&gt;="&amp;Kombiniert[[#This Row],[Von]],Kombiniert[Date],"&lt;="&amp;Kombiniert[[#This Row],[Date]])</f>
        <v>0.32454545454545453</v>
      </c>
      <c r="N229" s="3">
        <f>AVERAGEIFS(Kombiniert[SPD],Kombiniert[Date],"&gt;="&amp;Kombiniert[[#This Row],[Von]],Kombiniert[Date],"&lt;="&amp;Kombiniert[[#This Row],[Date]])</f>
        <v>0.21136363636363634</v>
      </c>
      <c r="O229" s="8">
        <f>AVERAGEIFS(Kombiniert[GRÜNE],Kombiniert[Date],"&gt;="&amp;Kombiniert[[#This Row],[Von]],Kombiniert[Date],"&lt;="&amp;Kombiniert[[#This Row],[Date]])</f>
        <v>0.10909090909090911</v>
      </c>
      <c r="P229" s="8">
        <f>AVERAGEIFS(Kombiniert[FDP],Kombiniert[Date],"&gt;="&amp;Kombiniert[[#This Row],[Von]],Kombiniert[Date],"&lt;="&amp;Kombiniert[[#This Row],[Date]])</f>
        <v>9.2727272727272728E-2</v>
      </c>
      <c r="Q229" s="8">
        <f>AVERAGEIFS(Kombiniert[LINKE],Kombiniert[Date],"&gt;="&amp;Kombiniert[[#This Row],[Von]],Kombiniert[Date],"&lt;="&amp;Kombiniert[[#This Row],[Date]])</f>
        <v>9.7272727272727261E-2</v>
      </c>
      <c r="R229" s="8">
        <f>AVERAGEIFS(Kombiniert[AfD],Kombiniert[Date],"&gt;="&amp;Kombiniert[[#This Row],[Von]],Kombiniert[Date],"&lt;="&amp;Kombiniert[[#This Row],[Date]])</f>
        <v>0.12090909090909087</v>
      </c>
      <c r="S229" s="8">
        <f>AVERAGEIFS(Kombiniert[Sonstige],Kombiniert[Date],"&gt;="&amp;Kombiniert[[#This Row],[Von]],Kombiniert[Date],"&lt;="&amp;Kombiniert[[#This Row],[Date]])</f>
        <v>4.4090909090909083E-2</v>
      </c>
      <c r="T229" s="4">
        <f>SUMIFS(Kombiniert[Befragte],Kombiniert[Date],"&gt;="&amp;Kombiniert[[#This Row],[Von]],Kombiniert[Date],"&lt;="&amp;Kombiniert[[#This Row],[Date]])</f>
        <v>19580</v>
      </c>
      <c r="U229" s="2">
        <f>1/SUMIFS(Kombiniert[[#This Row],[CDU/CSU (14d)]:[AfD (14d)]],Kombiniert[[#This Row],[CDU/CSU (14d)]:[AfD (14d)]],"&gt;="&amp;0.05)</f>
        <v>1.0461245839277222</v>
      </c>
      <c r="V229" s="2">
        <f>1/(SUMIFS(Kombiniert[[#This Row],[CDU/CSU (14d)]:[AfD (14d)]],Kombiniert[[#This Row],[CDU/CSU (14d)]:[AfD (14d)]],"&gt;="&amp;0.05)-Kombiniert[[#This Row],[FDP (14d)]])</f>
        <v>1.1585044760400212</v>
      </c>
    </row>
    <row r="230" spans="1:22" x14ac:dyDescent="0.35">
      <c r="A230" s="1">
        <v>43071</v>
      </c>
      <c r="B230" s="2">
        <v>0.33</v>
      </c>
      <c r="C230" s="2">
        <v>0.21</v>
      </c>
      <c r="D230" s="2">
        <v>0.1</v>
      </c>
      <c r="E230" s="2">
        <v>0.09</v>
      </c>
      <c r="F230" s="2">
        <v>0.1</v>
      </c>
      <c r="G230" s="2">
        <v>0.12</v>
      </c>
      <c r="H230" s="2">
        <v>0.05</v>
      </c>
      <c r="I230" s="2">
        <v>1888</v>
      </c>
      <c r="J230" s="2" t="s">
        <v>228</v>
      </c>
      <c r="K230" t="s">
        <v>90</v>
      </c>
      <c r="L230" s="1">
        <f>Kombiniert[[#This Row],[Date]]-13</f>
        <v>43058</v>
      </c>
      <c r="M230" s="8">
        <f>AVERAGEIFS(Kombiniert[CDU/CSU],Kombiniert[Date],"&gt;="&amp;Kombiniert[[#This Row],[Von]],Kombiniert[Date],"&lt;="&amp;Kombiniert[[#This Row],[Date]])</f>
        <v>0.31999999999999995</v>
      </c>
      <c r="N230" s="3">
        <f>AVERAGEIFS(Kombiniert[SPD],Kombiniert[Date],"&gt;="&amp;Kombiniert[[#This Row],[Von]],Kombiniert[Date],"&lt;="&amp;Kombiniert[[#This Row],[Date]])</f>
        <v>0.21041666666666667</v>
      </c>
      <c r="O230" s="8">
        <f>AVERAGEIFS(Kombiniert[GRÜNE],Kombiniert[Date],"&gt;="&amp;Kombiniert[[#This Row],[Von]],Kombiniert[Date],"&lt;="&amp;Kombiniert[[#This Row],[Date]])</f>
        <v>0.10541666666666667</v>
      </c>
      <c r="P230" s="8">
        <f>AVERAGEIFS(Kombiniert[FDP],Kombiniert[Date],"&gt;="&amp;Kombiniert[[#This Row],[Von]],Kombiniert[Date],"&lt;="&amp;Kombiniert[[#This Row],[Date]])</f>
        <v>0.10166666666666668</v>
      </c>
      <c r="Q230" s="8">
        <f>AVERAGEIFS(Kombiniert[LINKE],Kombiniert[Date],"&gt;="&amp;Kombiniert[[#This Row],[Von]],Kombiniert[Date],"&lt;="&amp;Kombiniert[[#This Row],[Date]])</f>
        <v>9.7916666666666666E-2</v>
      </c>
      <c r="R230" s="8">
        <f>AVERAGEIFS(Kombiniert[AfD],Kombiniert[Date],"&gt;="&amp;Kombiniert[[#This Row],[Von]],Kombiniert[Date],"&lt;="&amp;Kombiniert[[#This Row],[Date]])</f>
        <v>0.12166666666666666</v>
      </c>
      <c r="S230" s="8">
        <f>AVERAGEIFS(Kombiniert[Sonstige],Kombiniert[Date],"&gt;="&amp;Kombiniert[[#This Row],[Von]],Kombiniert[Date],"&lt;="&amp;Kombiniert[[#This Row],[Date]])</f>
        <v>4.2916666666666679E-2</v>
      </c>
      <c r="T230" s="4">
        <f>SUMIFS(Kombiniert[Befragte],Kombiniert[Date],"&gt;="&amp;Kombiniert[[#This Row],[Von]],Kombiniert[Date],"&lt;="&amp;Kombiniert[[#This Row],[Date]])</f>
        <v>19928</v>
      </c>
      <c r="U230" s="2">
        <f>1/SUMIFS(Kombiniert[[#This Row],[CDU/CSU (14d)]:[AfD (14d)]],Kombiniert[[#This Row],[CDU/CSU (14d)]:[AfD (14d)]],"&gt;="&amp;0.05)</f>
        <v>1.0448410970831519</v>
      </c>
      <c r="V230" s="2">
        <f>1/(SUMIFS(Kombiniert[[#This Row],[CDU/CSU (14d)]:[AfD (14d)]],Kombiniert[[#This Row],[CDU/CSU (14d)]:[AfD (14d)]],"&gt;="&amp;0.05)-Kombiniert[[#This Row],[FDP (14d)]])</f>
        <v>1.1690209449585971</v>
      </c>
    </row>
    <row r="231" spans="1:22" x14ac:dyDescent="0.35">
      <c r="A231" s="1">
        <v>43064</v>
      </c>
      <c r="B231" s="2">
        <v>0.33</v>
      </c>
      <c r="C231" s="2">
        <v>0.22</v>
      </c>
      <c r="D231" s="2">
        <v>0.1</v>
      </c>
      <c r="E231" s="2">
        <v>0.09</v>
      </c>
      <c r="F231" s="2">
        <v>0.1</v>
      </c>
      <c r="G231" s="2">
        <v>0.11</v>
      </c>
      <c r="H231" s="2">
        <v>0.05</v>
      </c>
      <c r="I231" s="2">
        <v>1225</v>
      </c>
      <c r="J231" s="2" t="s">
        <v>229</v>
      </c>
      <c r="K231" t="s">
        <v>90</v>
      </c>
      <c r="L231" s="1">
        <f>Kombiniert[[#This Row],[Date]]-13</f>
        <v>43051</v>
      </c>
      <c r="M231" s="8">
        <f>AVERAGEIFS(Kombiniert[CDU/CSU],Kombiniert[Date],"&gt;="&amp;Kombiniert[[#This Row],[Von]],Kombiniert[Date],"&lt;="&amp;Kombiniert[[#This Row],[Date]])</f>
        <v>0.31666666666666665</v>
      </c>
      <c r="N231" s="3">
        <f>AVERAGEIFS(Kombiniert[SPD],Kombiniert[Date],"&gt;="&amp;Kombiniert[[#This Row],[Von]],Kombiniert[Date],"&lt;="&amp;Kombiniert[[#This Row],[Date]])</f>
        <v>0.2091666666666667</v>
      </c>
      <c r="O231" s="8">
        <f>AVERAGEIFS(Kombiniert[GRÜNE],Kombiniert[Date],"&gt;="&amp;Kombiniert[[#This Row],[Von]],Kombiniert[Date],"&lt;="&amp;Kombiniert[[#This Row],[Date]])</f>
        <v>0.10541666666666667</v>
      </c>
      <c r="P231" s="8">
        <f>AVERAGEIFS(Kombiniert[FDP],Kombiniert[Date],"&gt;="&amp;Kombiniert[[#This Row],[Von]],Kombiniert[Date],"&lt;="&amp;Kombiniert[[#This Row],[Date]])</f>
        <v>0.10625000000000001</v>
      </c>
      <c r="Q231" s="8">
        <f>AVERAGEIFS(Kombiniert[LINKE],Kombiniert[Date],"&gt;="&amp;Kombiniert[[#This Row],[Von]],Kombiniert[Date],"&lt;="&amp;Kombiniert[[#This Row],[Date]])</f>
        <v>9.7499999999999989E-2</v>
      </c>
      <c r="R231" s="8">
        <f>AVERAGEIFS(Kombiniert[AfD],Kombiniert[Date],"&gt;="&amp;Kombiniert[[#This Row],[Von]],Kombiniert[Date],"&lt;="&amp;Kombiniert[[#This Row],[Date]])</f>
        <v>0.12291666666666669</v>
      </c>
      <c r="S231" s="8">
        <f>AVERAGEIFS(Kombiniert[Sonstige],Kombiniert[Date],"&gt;="&amp;Kombiniert[[#This Row],[Von]],Kombiniert[Date],"&lt;="&amp;Kombiniert[[#This Row],[Date]])</f>
        <v>4.2083333333333334E-2</v>
      </c>
      <c r="T231" s="4">
        <f>SUMIFS(Kombiniert[Befragte],Kombiniert[Date],"&gt;="&amp;Kombiniert[[#This Row],[Von]],Kombiniert[Date],"&lt;="&amp;Kombiniert[[#This Row],[Date]])</f>
        <v>19742</v>
      </c>
      <c r="U231" s="2">
        <f>1/SUMIFS(Kombiniert[[#This Row],[CDU/CSU (14d)]:[AfD (14d)]],Kombiniert[[#This Row],[CDU/CSU (14d)]:[AfD (14d)]],"&gt;="&amp;0.05)</f>
        <v>1.0439321444106133</v>
      </c>
      <c r="V231" s="2">
        <f>1/(SUMIFS(Kombiniert[[#This Row],[CDU/CSU (14d)]:[AfD (14d)]],Kombiniert[[#This Row],[CDU/CSU (14d)]:[AfD (14d)]],"&gt;="&amp;0.05)-Kombiniert[[#This Row],[FDP (14d)]])</f>
        <v>1.1741682974559686</v>
      </c>
    </row>
    <row r="232" spans="1:22" x14ac:dyDescent="0.35">
      <c r="A232" s="1">
        <v>43057</v>
      </c>
      <c r="B232" s="2">
        <v>0.31</v>
      </c>
      <c r="C232" s="2">
        <v>0.21</v>
      </c>
      <c r="D232" s="2">
        <v>0.11</v>
      </c>
      <c r="E232" s="2">
        <v>0.1</v>
      </c>
      <c r="F232" s="2">
        <v>0.09</v>
      </c>
      <c r="G232" s="2">
        <v>0.13</v>
      </c>
      <c r="H232" s="2">
        <v>0.05</v>
      </c>
      <c r="I232" s="2">
        <v>1842</v>
      </c>
      <c r="J232" s="2" t="s">
        <v>230</v>
      </c>
      <c r="K232" t="s">
        <v>90</v>
      </c>
      <c r="L232" s="1">
        <f>Kombiniert[[#This Row],[Date]]-13</f>
        <v>43044</v>
      </c>
      <c r="M232" s="8">
        <f>AVERAGEIFS(Kombiniert[CDU/CSU],Kombiniert[Date],"&gt;="&amp;Kombiniert[[#This Row],[Von]],Kombiniert[Date],"&lt;="&amp;Kombiniert[[#This Row],[Date]])</f>
        <v>0.3133333333333333</v>
      </c>
      <c r="N232" s="3">
        <f>AVERAGEIFS(Kombiniert[SPD],Kombiniert[Date],"&gt;="&amp;Kombiniert[[#This Row],[Von]],Kombiniert[Date],"&lt;="&amp;Kombiniert[[#This Row],[Date]])</f>
        <v>0.21</v>
      </c>
      <c r="O232" s="8">
        <f>AVERAGEIFS(Kombiniert[GRÜNE],Kombiniert[Date],"&gt;="&amp;Kombiniert[[#This Row],[Von]],Kombiniert[Date],"&lt;="&amp;Kombiniert[[#This Row],[Date]])</f>
        <v>0.10277777777777777</v>
      </c>
      <c r="P232" s="8">
        <f>AVERAGEIFS(Kombiniert[FDP],Kombiniert[Date],"&gt;="&amp;Kombiniert[[#This Row],[Von]],Kombiniert[Date],"&lt;="&amp;Kombiniert[[#This Row],[Date]])</f>
        <v>0.10888888888888888</v>
      </c>
      <c r="Q232" s="8">
        <f>AVERAGEIFS(Kombiniert[LINKE],Kombiniert[Date],"&gt;="&amp;Kombiniert[[#This Row],[Von]],Kombiniert[Date],"&lt;="&amp;Kombiniert[[#This Row],[Date]])</f>
        <v>9.5555555555555546E-2</v>
      </c>
      <c r="R232" s="8">
        <f>AVERAGEIFS(Kombiniert[AfD],Kombiniert[Date],"&gt;="&amp;Kombiniert[[#This Row],[Von]],Kombiniert[Date],"&lt;="&amp;Kombiniert[[#This Row],[Date]])</f>
        <v>0.12555555555555553</v>
      </c>
      <c r="S232" s="8">
        <f>AVERAGEIFS(Kombiniert[Sonstige],Kombiniert[Date],"&gt;="&amp;Kombiniert[[#This Row],[Von]],Kombiniert[Date],"&lt;="&amp;Kombiniert[[#This Row],[Date]])</f>
        <v>4.3888888888888887E-2</v>
      </c>
      <c r="T232" s="4">
        <f>SUMIFS(Kombiniert[Befragte],Kombiniert[Date],"&gt;="&amp;Kombiniert[[#This Row],[Von]],Kombiniert[Date],"&lt;="&amp;Kombiniert[[#This Row],[Date]])</f>
        <v>16007</v>
      </c>
      <c r="U232" s="2">
        <f>1/SUMIFS(Kombiniert[[#This Row],[CDU/CSU (14d)]:[AfD (14d)]],Kombiniert[[#This Row],[CDU/CSU (14d)]:[AfD (14d)]],"&gt;="&amp;0.05)</f>
        <v>1.0459035444509008</v>
      </c>
      <c r="V232" s="2">
        <f>1/(SUMIFS(Kombiniert[[#This Row],[CDU/CSU (14d)]:[AfD (14d)]],Kombiniert[[#This Row],[CDU/CSU (14d)]:[AfD (14d)]],"&gt;="&amp;0.05)-Kombiniert[[#This Row],[FDP (14d)]])</f>
        <v>1.1803278688524592</v>
      </c>
    </row>
    <row r="233" spans="1:22" x14ac:dyDescent="0.35">
      <c r="A233" s="1">
        <v>43050</v>
      </c>
      <c r="B233" s="2">
        <v>0.3</v>
      </c>
      <c r="C233" s="2">
        <v>0.22</v>
      </c>
      <c r="D233" s="2">
        <v>0.1</v>
      </c>
      <c r="E233" s="2">
        <v>0.11</v>
      </c>
      <c r="F233" s="2">
        <v>0.1</v>
      </c>
      <c r="G233" s="2">
        <v>0.13</v>
      </c>
      <c r="H233" s="2">
        <v>0.04</v>
      </c>
      <c r="I233" s="2">
        <v>1392</v>
      </c>
      <c r="J233" s="2" t="s">
        <v>231</v>
      </c>
      <c r="K233" t="s">
        <v>90</v>
      </c>
      <c r="L233" s="1">
        <f>Kombiniert[[#This Row],[Date]]-13</f>
        <v>43037</v>
      </c>
      <c r="M233" s="8">
        <f>AVERAGEIFS(Kombiniert[CDU/CSU],Kombiniert[Date],"&gt;="&amp;Kombiniert[[#This Row],[Von]],Kombiniert[Date],"&lt;="&amp;Kombiniert[[#This Row],[Date]])</f>
        <v>0.31142857142857144</v>
      </c>
      <c r="N233" s="3">
        <f>AVERAGEIFS(Kombiniert[SPD],Kombiniert[Date],"&gt;="&amp;Kombiniert[[#This Row],[Von]],Kombiniert[Date],"&lt;="&amp;Kombiniert[[#This Row],[Date]])</f>
        <v>0.21142857142857144</v>
      </c>
      <c r="O233" s="8">
        <f>AVERAGEIFS(Kombiniert[GRÜNE],Kombiniert[Date],"&gt;="&amp;Kombiniert[[#This Row],[Von]],Kombiniert[Date],"&lt;="&amp;Kombiniert[[#This Row],[Date]])</f>
        <v>0.10214285714285713</v>
      </c>
      <c r="P233" s="8">
        <f>AVERAGEIFS(Kombiniert[FDP],Kombiniert[Date],"&gt;="&amp;Kombiniert[[#This Row],[Von]],Kombiniert[Date],"&lt;="&amp;Kombiniert[[#This Row],[Date]])</f>
        <v>0.10928571428571429</v>
      </c>
      <c r="Q233" s="8">
        <f>AVERAGEIFS(Kombiniert[LINKE],Kombiniert[Date],"&gt;="&amp;Kombiniert[[#This Row],[Von]],Kombiniert[Date],"&lt;="&amp;Kombiniert[[#This Row],[Date]])</f>
        <v>9.6428571428571419E-2</v>
      </c>
      <c r="R233" s="8">
        <f>AVERAGEIFS(Kombiniert[AfD],Kombiniert[Date],"&gt;="&amp;Kombiniert[[#This Row],[Von]],Kombiniert[Date],"&lt;="&amp;Kombiniert[[#This Row],[Date]])</f>
        <v>0.125</v>
      </c>
      <c r="S233" s="8">
        <f>AVERAGEIFS(Kombiniert[Sonstige],Kombiniert[Date],"&gt;="&amp;Kombiniert[[#This Row],[Von]],Kombiniert[Date],"&lt;="&amp;Kombiniert[[#This Row],[Date]])</f>
        <v>4.4285714285714282E-2</v>
      </c>
      <c r="T233" s="4">
        <f>SUMIFS(Kombiniert[Befragte],Kombiniert[Date],"&gt;="&amp;Kombiniert[[#This Row],[Von]],Kombiniert[Date],"&lt;="&amp;Kombiniert[[#This Row],[Date]])</f>
        <v>11925</v>
      </c>
      <c r="U233" s="2">
        <f>1/SUMIFS(Kombiniert[[#This Row],[CDU/CSU (14d)]:[AfD (14d)]],Kombiniert[[#This Row],[CDU/CSU (14d)]:[AfD (14d)]],"&gt;="&amp;0.05)</f>
        <v>1.0463378176382661</v>
      </c>
      <c r="V233" s="2">
        <f>1/(SUMIFS(Kombiniert[[#This Row],[CDU/CSU (14d)]:[AfD (14d)]],Kombiniert[[#This Row],[CDU/CSU (14d)]:[AfD (14d)]],"&gt;="&amp;0.05)-Kombiniert[[#This Row],[FDP (14d)]])</f>
        <v>1.1814345991561181</v>
      </c>
    </row>
    <row r="234" spans="1:22" x14ac:dyDescent="0.35">
      <c r="A234" s="1">
        <v>43043</v>
      </c>
      <c r="B234" s="2">
        <v>0.31</v>
      </c>
      <c r="C234" s="2">
        <v>0.21</v>
      </c>
      <c r="D234" s="2">
        <v>0.11</v>
      </c>
      <c r="E234" s="2">
        <v>0.1</v>
      </c>
      <c r="F234" s="2">
        <v>0.1</v>
      </c>
      <c r="G234" s="2">
        <v>0.12</v>
      </c>
      <c r="H234" s="2">
        <v>0.05</v>
      </c>
      <c r="I234" s="2">
        <v>1476</v>
      </c>
      <c r="J234" s="2" t="s">
        <v>232</v>
      </c>
      <c r="K234" t="s">
        <v>90</v>
      </c>
      <c r="L234" s="1">
        <f>Kombiniert[[#This Row],[Date]]-13</f>
        <v>43030</v>
      </c>
      <c r="M234" s="8">
        <f>AVERAGEIFS(Kombiniert[CDU/CSU],Kombiniert[Date],"&gt;="&amp;Kombiniert[[#This Row],[Von]],Kombiniert[Date],"&lt;="&amp;Kombiniert[[#This Row],[Date]])</f>
        <v>0.32</v>
      </c>
      <c r="N234" s="3">
        <f>AVERAGEIFS(Kombiniert[SPD],Kombiniert[Date],"&gt;="&amp;Kombiniert[[#This Row],[Von]],Kombiniert[Date],"&lt;="&amp;Kombiniert[[#This Row],[Date]])</f>
        <v>0.21062499999999998</v>
      </c>
      <c r="O234" s="8">
        <f>AVERAGEIFS(Kombiniert[GRÜNE],Kombiniert[Date],"&gt;="&amp;Kombiniert[[#This Row],[Von]],Kombiniert[Date],"&lt;="&amp;Kombiniert[[#This Row],[Date]])</f>
        <v>0.10187499999999999</v>
      </c>
      <c r="P234" s="8">
        <f>AVERAGEIFS(Kombiniert[FDP],Kombiniert[Date],"&gt;="&amp;Kombiniert[[#This Row],[Von]],Kombiniert[Date],"&lt;="&amp;Kombiniert[[#This Row],[Date]])</f>
        <v>0.1075</v>
      </c>
      <c r="Q234" s="8">
        <f>AVERAGEIFS(Kombiniert[LINKE],Kombiniert[Date],"&gt;="&amp;Kombiniert[[#This Row],[Von]],Kombiniert[Date],"&lt;="&amp;Kombiniert[[#This Row],[Date]])</f>
        <v>9.4999999999999987E-2</v>
      </c>
      <c r="R234" s="8">
        <f>AVERAGEIFS(Kombiniert[AfD],Kombiniert[Date],"&gt;="&amp;Kombiniert[[#This Row],[Von]],Kombiniert[Date],"&lt;="&amp;Kombiniert[[#This Row],[Date]])</f>
        <v>0.12</v>
      </c>
      <c r="S234" s="8">
        <f>AVERAGEIFS(Kombiniert[Sonstige],Kombiniert[Date],"&gt;="&amp;Kombiniert[[#This Row],[Von]],Kombiniert[Date],"&lt;="&amp;Kombiniert[[#This Row],[Date]])</f>
        <v>4.4999999999999991E-2</v>
      </c>
      <c r="T234" s="4">
        <f>SUMIFS(Kombiniert[Befragte],Kombiniert[Date],"&gt;="&amp;Kombiniert[[#This Row],[Von]],Kombiniert[Date],"&lt;="&amp;Kombiniert[[#This Row],[Date]])</f>
        <v>13580</v>
      </c>
      <c r="U234" s="2">
        <f>1/SUMIFS(Kombiniert[[#This Row],[CDU/CSU (14d)]:[AfD (14d)]],Kombiniert[[#This Row],[CDU/CSU (14d)]:[AfD (14d)]],"&gt;="&amp;0.05)</f>
        <v>1.0471204188481675</v>
      </c>
      <c r="V234" s="2">
        <f>1/(SUMIFS(Kombiniert[[#This Row],[CDU/CSU (14d)]:[AfD (14d)]],Kombiniert[[#This Row],[CDU/CSU (14d)]:[AfD (14d)]],"&gt;="&amp;0.05)-Kombiniert[[#This Row],[FDP (14d)]])</f>
        <v>1.1799410029498525</v>
      </c>
    </row>
    <row r="235" spans="1:22" x14ac:dyDescent="0.35">
      <c r="A235" s="1">
        <v>43036</v>
      </c>
      <c r="B235" s="2">
        <v>0.31</v>
      </c>
      <c r="C235" s="2">
        <v>0.22</v>
      </c>
      <c r="D235" s="2">
        <v>0.1</v>
      </c>
      <c r="E235" s="2">
        <v>0.11</v>
      </c>
      <c r="F235" s="2">
        <v>0.09</v>
      </c>
      <c r="G235" s="2">
        <v>0.12</v>
      </c>
      <c r="H235" s="2">
        <v>0.05</v>
      </c>
      <c r="I235" s="2">
        <v>2296</v>
      </c>
      <c r="J235" s="2" t="s">
        <v>233</v>
      </c>
      <c r="K235" t="s">
        <v>90</v>
      </c>
      <c r="L235" s="1">
        <f>Kombiniert[[#This Row],[Date]]-13</f>
        <v>43023</v>
      </c>
      <c r="M235" s="8">
        <f>AVERAGEIFS(Kombiniert[CDU/CSU],Kombiniert[Date],"&gt;="&amp;Kombiniert[[#This Row],[Von]],Kombiniert[Date],"&lt;="&amp;Kombiniert[[#This Row],[Date]])</f>
        <v>0.31900000000000001</v>
      </c>
      <c r="N235" s="3">
        <f>AVERAGEIFS(Kombiniert[SPD],Kombiniert[Date],"&gt;="&amp;Kombiniert[[#This Row],[Von]],Kombiniert[Date],"&lt;="&amp;Kombiniert[[#This Row],[Date]])</f>
        <v>0.21099999999999999</v>
      </c>
      <c r="O235" s="8">
        <f>AVERAGEIFS(Kombiniert[GRÜNE],Kombiniert[Date],"&gt;="&amp;Kombiniert[[#This Row],[Von]],Kombiniert[Date],"&lt;="&amp;Kombiniert[[#This Row],[Date]])</f>
        <v>9.9999999999999992E-2</v>
      </c>
      <c r="P235" s="8">
        <f>AVERAGEIFS(Kombiniert[FDP],Kombiniert[Date],"&gt;="&amp;Kombiniert[[#This Row],[Von]],Kombiniert[Date],"&lt;="&amp;Kombiniert[[#This Row],[Date]])</f>
        <v>0.10999999999999999</v>
      </c>
      <c r="Q235" s="8">
        <f>AVERAGEIFS(Kombiniert[LINKE],Kombiniert[Date],"&gt;="&amp;Kombiniert[[#This Row],[Von]],Kombiniert[Date],"&lt;="&amp;Kombiniert[[#This Row],[Date]])</f>
        <v>9.2999999999999985E-2</v>
      </c>
      <c r="R235" s="8">
        <f>AVERAGEIFS(Kombiniert[AfD],Kombiniert[Date],"&gt;="&amp;Kombiniert[[#This Row],[Von]],Kombiniert[Date],"&lt;="&amp;Kombiniert[[#This Row],[Date]])</f>
        <v>0.12199999999999997</v>
      </c>
      <c r="S235" s="8">
        <f>AVERAGEIFS(Kombiniert[Sonstige],Kombiniert[Date],"&gt;="&amp;Kombiniert[[#This Row],[Von]],Kombiniert[Date],"&lt;="&amp;Kombiniert[[#This Row],[Date]])</f>
        <v>4.4999999999999991E-2</v>
      </c>
      <c r="T235" s="4">
        <f>SUMIFS(Kombiniert[Befragte],Kombiniert[Date],"&gt;="&amp;Kombiniert[[#This Row],[Von]],Kombiniert[Date],"&lt;="&amp;Kombiniert[[#This Row],[Date]])</f>
        <v>17427</v>
      </c>
      <c r="U235" s="2">
        <f>1/SUMIFS(Kombiniert[[#This Row],[CDU/CSU (14d)]:[AfD (14d)]],Kombiniert[[#This Row],[CDU/CSU (14d)]:[AfD (14d)]],"&gt;="&amp;0.05)</f>
        <v>1.0471204188481675</v>
      </c>
      <c r="V235" s="2">
        <f>1/(SUMIFS(Kombiniert[[#This Row],[CDU/CSU (14d)]:[AfD (14d)]],Kombiniert[[#This Row],[CDU/CSU (14d)]:[AfD (14d)]],"&gt;="&amp;0.05)-Kombiniert[[#This Row],[FDP (14d)]])</f>
        <v>1.1834319526627219</v>
      </c>
    </row>
    <row r="236" spans="1:22" x14ac:dyDescent="0.35">
      <c r="A236" s="1">
        <v>43029</v>
      </c>
      <c r="B236" s="2">
        <v>0.32</v>
      </c>
      <c r="C236" s="2">
        <v>0.21</v>
      </c>
      <c r="D236" s="2">
        <v>0.1</v>
      </c>
      <c r="E236" s="2">
        <v>0.11</v>
      </c>
      <c r="F236" s="2">
        <v>0.09</v>
      </c>
      <c r="G236" s="2">
        <v>0.12</v>
      </c>
      <c r="H236" s="2">
        <v>0.05</v>
      </c>
      <c r="I236" s="2">
        <v>2304</v>
      </c>
      <c r="J236" s="2" t="s">
        <v>234</v>
      </c>
      <c r="K236" t="s">
        <v>90</v>
      </c>
      <c r="L236" s="1">
        <f>Kombiniert[[#This Row],[Date]]-13</f>
        <v>43016</v>
      </c>
      <c r="M236" s="8">
        <f>AVERAGEIFS(Kombiniert[CDU/CSU],Kombiniert[Date],"&gt;="&amp;Kombiniert[[#This Row],[Von]],Kombiniert[Date],"&lt;="&amp;Kombiniert[[#This Row],[Date]])</f>
        <v>0.31599999999999995</v>
      </c>
      <c r="N236" s="3">
        <f>AVERAGEIFS(Kombiniert[SPD],Kombiniert[Date],"&gt;="&amp;Kombiniert[[#This Row],[Von]],Kombiniert[Date],"&lt;="&amp;Kombiniert[[#This Row],[Date]])</f>
        <v>0.20849999999999999</v>
      </c>
      <c r="O236" s="8">
        <f>AVERAGEIFS(Kombiniert[GRÜNE],Kombiniert[Date],"&gt;="&amp;Kombiniert[[#This Row],[Von]],Kombiniert[Date],"&lt;="&amp;Kombiniert[[#This Row],[Date]])</f>
        <v>0.10149999999999999</v>
      </c>
      <c r="P236" s="8">
        <f>AVERAGEIFS(Kombiniert[FDP],Kombiniert[Date],"&gt;="&amp;Kombiniert[[#This Row],[Von]],Kombiniert[Date],"&lt;="&amp;Kombiniert[[#This Row],[Date]])</f>
        <v>0.11100000000000002</v>
      </c>
      <c r="Q236" s="8">
        <f>AVERAGEIFS(Kombiniert[LINKE],Kombiniert[Date],"&gt;="&amp;Kombiniert[[#This Row],[Von]],Kombiniert[Date],"&lt;="&amp;Kombiniert[[#This Row],[Date]])</f>
        <v>9.3999999999999986E-2</v>
      </c>
      <c r="R236" s="8">
        <f>AVERAGEIFS(Kombiniert[AfD],Kombiniert[Date],"&gt;="&amp;Kombiniert[[#This Row],[Von]],Kombiniert[Date],"&lt;="&amp;Kombiniert[[#This Row],[Date]])</f>
        <v>0.12199999999999997</v>
      </c>
      <c r="S236" s="8">
        <f>AVERAGEIFS(Kombiniert[Sonstige],Kombiniert[Date],"&gt;="&amp;Kombiniert[[#This Row],[Von]],Kombiniert[Date],"&lt;="&amp;Kombiniert[[#This Row],[Date]])</f>
        <v>4.7E-2</v>
      </c>
      <c r="T236" s="4">
        <f>SUMIFS(Kombiniert[Befragte],Kombiniert[Date],"&gt;="&amp;Kombiniert[[#This Row],[Von]],Kombiniert[Date],"&lt;="&amp;Kombiniert[[#This Row],[Date]])</f>
        <v>17509</v>
      </c>
      <c r="U236" s="2">
        <f>1/SUMIFS(Kombiniert[[#This Row],[CDU/CSU (14d)]:[AfD (14d)]],Kombiniert[[#This Row],[CDU/CSU (14d)]:[AfD (14d)]],"&gt;="&amp;0.05)</f>
        <v>1.0493179433368311</v>
      </c>
      <c r="V236" s="2">
        <f>1/(SUMIFS(Kombiniert[[#This Row],[CDU/CSU (14d)]:[AfD (14d)]],Kombiniert[[#This Row],[CDU/CSU (14d)]:[AfD (14d)]],"&gt;="&amp;0.05)-Kombiniert[[#This Row],[FDP (14d)]])</f>
        <v>1.1876484560570071</v>
      </c>
    </row>
    <row r="237" spans="1:22" x14ac:dyDescent="0.35">
      <c r="A237" s="1">
        <v>43022</v>
      </c>
      <c r="B237" s="2">
        <v>0.31</v>
      </c>
      <c r="C237" s="2">
        <v>0.21</v>
      </c>
      <c r="D237" s="2">
        <v>0.1</v>
      </c>
      <c r="E237" s="2">
        <v>0.11</v>
      </c>
      <c r="F237" s="2">
        <v>0.1</v>
      </c>
      <c r="G237" s="2">
        <v>0.12</v>
      </c>
      <c r="H237" s="2">
        <v>0.05</v>
      </c>
      <c r="I237" s="2">
        <v>1960</v>
      </c>
      <c r="J237" s="2" t="s">
        <v>235</v>
      </c>
      <c r="K237" t="s">
        <v>90</v>
      </c>
      <c r="L237" s="1">
        <f>Kombiniert[[#This Row],[Date]]-13</f>
        <v>43009</v>
      </c>
      <c r="M237" s="8">
        <f>AVERAGEIFS(Kombiniert[CDU/CSU],Kombiniert[Date],"&gt;="&amp;Kombiniert[[#This Row],[Von]],Kombiniert[Date],"&lt;="&amp;Kombiniert[[#This Row],[Date]])</f>
        <v>0.31625000000000003</v>
      </c>
      <c r="N237" s="3">
        <f>AVERAGEIFS(Kombiniert[SPD],Kombiniert[Date],"&gt;="&amp;Kombiniert[[#This Row],[Von]],Kombiniert[Date],"&lt;="&amp;Kombiniert[[#This Row],[Date]])</f>
        <v>0.20874999999999999</v>
      </c>
      <c r="O237" s="8">
        <f>AVERAGEIFS(Kombiniert[GRÜNE],Kombiniert[Date],"&gt;="&amp;Kombiniert[[#This Row],[Von]],Kombiniert[Date],"&lt;="&amp;Kombiniert[[#This Row],[Date]])</f>
        <v>9.9999999999999992E-2</v>
      </c>
      <c r="P237" s="8">
        <f>AVERAGEIFS(Kombiniert[FDP],Kombiniert[Date],"&gt;="&amp;Kombiniert[[#This Row],[Von]],Kombiniert[Date],"&lt;="&amp;Kombiniert[[#This Row],[Date]])</f>
        <v>0.11</v>
      </c>
      <c r="Q237" s="8">
        <f>AVERAGEIFS(Kombiniert[LINKE],Kombiniert[Date],"&gt;="&amp;Kombiniert[[#This Row],[Von]],Kombiniert[Date],"&lt;="&amp;Kombiniert[[#This Row],[Date]])</f>
        <v>9.6249999999999988E-2</v>
      </c>
      <c r="R237" s="8">
        <f>AVERAGEIFS(Kombiniert[AfD],Kombiniert[Date],"&gt;="&amp;Kombiniert[[#This Row],[Von]],Kombiniert[Date],"&lt;="&amp;Kombiniert[[#This Row],[Date]])</f>
        <v>0.12125</v>
      </c>
      <c r="S237" s="8">
        <f>AVERAGEIFS(Kombiniert[Sonstige],Kombiniert[Date],"&gt;="&amp;Kombiniert[[#This Row],[Von]],Kombiniert[Date],"&lt;="&amp;Kombiniert[[#This Row],[Date]])</f>
        <v>4.7500000000000001E-2</v>
      </c>
      <c r="T237" s="4">
        <f>SUMIFS(Kombiniert[Befragte],Kombiniert[Date],"&gt;="&amp;Kombiniert[[#This Row],[Von]],Kombiniert[Date],"&lt;="&amp;Kombiniert[[#This Row],[Date]])</f>
        <v>13228</v>
      </c>
      <c r="U237" s="2">
        <f>1/SUMIFS(Kombiniert[[#This Row],[CDU/CSU (14d)]:[AfD (14d)]],Kombiniert[[#This Row],[CDU/CSU (14d)]:[AfD (14d)]],"&gt;="&amp;0.05)</f>
        <v>1.0498687664041997</v>
      </c>
      <c r="V237" s="2">
        <f>1/(SUMIFS(Kombiniert[[#This Row],[CDU/CSU (14d)]:[AfD (14d)]],Kombiniert[[#This Row],[CDU/CSU (14d)]:[AfD (14d)]],"&gt;="&amp;0.05)-Kombiniert[[#This Row],[FDP (14d)]])</f>
        <v>1.1869436201780417</v>
      </c>
    </row>
    <row r="238" spans="1:22" x14ac:dyDescent="0.35">
      <c r="A238" s="1">
        <v>43015</v>
      </c>
      <c r="B238" s="2">
        <v>0.32</v>
      </c>
      <c r="C238" s="2">
        <v>0.22</v>
      </c>
      <c r="D238" s="2">
        <v>0.09</v>
      </c>
      <c r="E238" s="2">
        <v>0.1</v>
      </c>
      <c r="F238" s="2">
        <v>0.1</v>
      </c>
      <c r="G238" s="2">
        <v>0.12</v>
      </c>
      <c r="H238" s="2">
        <v>0.05</v>
      </c>
      <c r="I238" s="2">
        <v>1490</v>
      </c>
      <c r="J238" s="2" t="s">
        <v>236</v>
      </c>
      <c r="K238" t="s">
        <v>90</v>
      </c>
      <c r="L238" s="1">
        <f>Kombiniert[[#This Row],[Date]]-13</f>
        <v>43002</v>
      </c>
      <c r="M238" s="8">
        <f>AVERAGEIFS(Kombiniert[CDU/CSU],Kombiniert[Date],"&gt;="&amp;Kombiniert[[#This Row],[Von]],Kombiniert[Date],"&lt;="&amp;Kombiniert[[#This Row],[Date]])</f>
        <v>0.32</v>
      </c>
      <c r="N238" s="3">
        <f>AVERAGEIFS(Kombiniert[SPD],Kombiniert[Date],"&gt;="&amp;Kombiniert[[#This Row],[Von]],Kombiniert[Date],"&lt;="&amp;Kombiniert[[#This Row],[Date]])</f>
        <v>0.21000000000000002</v>
      </c>
      <c r="O238" s="8">
        <f>AVERAGEIFS(Kombiniert[GRÜNE],Kombiniert[Date],"&gt;="&amp;Kombiniert[[#This Row],[Von]],Kombiniert[Date],"&lt;="&amp;Kombiniert[[#This Row],[Date]])</f>
        <v>0.1</v>
      </c>
      <c r="P238" s="8">
        <f>AVERAGEIFS(Kombiniert[FDP],Kombiniert[Date],"&gt;="&amp;Kombiniert[[#This Row],[Von]],Kombiniert[Date],"&lt;="&amp;Kombiniert[[#This Row],[Date]])</f>
        <v>0.10800000000000001</v>
      </c>
      <c r="Q238" s="8">
        <f>AVERAGEIFS(Kombiniert[LINKE],Kombiniert[Date],"&gt;="&amp;Kombiniert[[#This Row],[Von]],Kombiniert[Date],"&lt;="&amp;Kombiniert[[#This Row],[Date]])</f>
        <v>9.8000000000000004E-2</v>
      </c>
      <c r="R238" s="8">
        <f>AVERAGEIFS(Kombiniert[AfD],Kombiniert[Date],"&gt;="&amp;Kombiniert[[#This Row],[Von]],Kombiniert[Date],"&lt;="&amp;Kombiniert[[#This Row],[Date]])</f>
        <v>0.122</v>
      </c>
      <c r="S238" s="8">
        <f>AVERAGEIFS(Kombiniert[Sonstige],Kombiniert[Date],"&gt;="&amp;Kombiniert[[#This Row],[Von]],Kombiniert[Date],"&lt;="&amp;Kombiniert[[#This Row],[Date]])</f>
        <v>4.2000000000000003E-2</v>
      </c>
      <c r="T238" s="4">
        <f>SUMIFS(Kombiniert[Befragte],Kombiniert[Date],"&gt;="&amp;Kombiniert[[#This Row],[Von]],Kombiniert[Date],"&lt;="&amp;Kombiniert[[#This Row],[Date]])</f>
        <v>7029</v>
      </c>
      <c r="U238" s="2">
        <f>1/SUMIFS(Kombiniert[[#This Row],[CDU/CSU (14d)]:[AfD (14d)]],Kombiniert[[#This Row],[CDU/CSU (14d)]:[AfD (14d)]],"&gt;="&amp;0.05)</f>
        <v>1.0438413361169103</v>
      </c>
      <c r="V238" s="2">
        <f>1/(SUMIFS(Kombiniert[[#This Row],[CDU/CSU (14d)]:[AfD (14d)]],Kombiniert[[#This Row],[CDU/CSU (14d)]:[AfD (14d)]],"&gt;="&amp;0.05)-Kombiniert[[#This Row],[FDP (14d)]])</f>
        <v>1.1764705882352942</v>
      </c>
    </row>
    <row r="239" spans="1:22" x14ac:dyDescent="0.35">
      <c r="A239" s="1">
        <v>43008</v>
      </c>
      <c r="B239" s="2">
        <v>0.33</v>
      </c>
      <c r="C239" s="2">
        <v>0.21</v>
      </c>
      <c r="D239" s="2">
        <v>0.1</v>
      </c>
      <c r="E239" s="2">
        <v>0.11</v>
      </c>
      <c r="F239" s="2">
        <v>0.1</v>
      </c>
      <c r="G239" s="2">
        <v>0.12</v>
      </c>
      <c r="H239" s="2">
        <v>0.03</v>
      </c>
      <c r="I239" s="2">
        <v>1038</v>
      </c>
      <c r="J239" s="2" t="s">
        <v>237</v>
      </c>
      <c r="K239" t="s">
        <v>90</v>
      </c>
      <c r="L239" s="1">
        <f>Kombiniert[[#This Row],[Date]]-13</f>
        <v>42995</v>
      </c>
      <c r="M239" s="8">
        <f>AVERAGEIFS(Kombiniert[CDU/CSU],Kombiniert[Date],"&gt;="&amp;Kombiniert[[#This Row],[Von]],Kombiniert[Date],"&lt;="&amp;Kombiniert[[#This Row],[Date]])</f>
        <v>0.35049999999999992</v>
      </c>
      <c r="N239" s="3">
        <f>AVERAGEIFS(Kombiniert[SPD],Kombiniert[Date],"&gt;="&amp;Kombiniert[[#This Row],[Von]],Kombiniert[Date],"&lt;="&amp;Kombiniert[[#This Row],[Date]])</f>
        <v>0.219</v>
      </c>
      <c r="O239" s="8">
        <f>AVERAGEIFS(Kombiniert[GRÜNE],Kombiniert[Date],"&gt;="&amp;Kombiniert[[#This Row],[Von]],Kombiniert[Date],"&lt;="&amp;Kombiniert[[#This Row],[Date]])</f>
        <v>8.2000000000000003E-2</v>
      </c>
      <c r="P239" s="8">
        <f>AVERAGEIFS(Kombiniert[FDP],Kombiniert[Date],"&gt;="&amp;Kombiniert[[#This Row],[Von]],Kombiniert[Date],"&lt;="&amp;Kombiniert[[#This Row],[Date]])</f>
        <v>9.6999999999999989E-2</v>
      </c>
      <c r="Q239" s="8">
        <f>AVERAGEIFS(Kombiniert[LINKE],Kombiniert[Date],"&gt;="&amp;Kombiniert[[#This Row],[Von]],Kombiniert[Date],"&lt;="&amp;Kombiniert[[#This Row],[Date]])</f>
        <v>9.9999999999999992E-2</v>
      </c>
      <c r="R239" s="8">
        <f>AVERAGEIFS(Kombiniert[AfD],Kombiniert[Date],"&gt;="&amp;Kombiniert[[#This Row],[Von]],Kombiniert[Date],"&lt;="&amp;Kombiniert[[#This Row],[Date]])</f>
        <v>0.10900000000000001</v>
      </c>
      <c r="S239" s="8">
        <f>AVERAGEIFS(Kombiniert[Sonstige],Kombiniert[Date],"&gt;="&amp;Kombiniert[[#This Row],[Von]],Kombiniert[Date],"&lt;="&amp;Kombiniert[[#This Row],[Date]])</f>
        <v>4.2499999999999996E-2</v>
      </c>
      <c r="T239" s="4">
        <f>SUMIFS(Kombiniert[Befragte],Kombiniert[Date],"&gt;="&amp;Kombiniert[[#This Row],[Von]],Kombiniert[Date],"&lt;="&amp;Kombiniert[[#This Row],[Date]])</f>
        <v>17025</v>
      </c>
      <c r="U239" s="2">
        <f>1/SUMIFS(Kombiniert[[#This Row],[CDU/CSU (14d)]:[AfD (14d)]],Kombiniert[[#This Row],[CDU/CSU (14d)]:[AfD (14d)]],"&gt;="&amp;0.05)</f>
        <v>1.0443864229765016</v>
      </c>
      <c r="V239" s="2">
        <f>1/(SUMIFS(Kombiniert[[#This Row],[CDU/CSU (14d)]:[AfD (14d)]],Kombiniert[[#This Row],[CDU/CSU (14d)]:[AfD (14d)]],"&gt;="&amp;0.05)-Kombiniert[[#This Row],[FDP (14d)]])</f>
        <v>1.1621150493898897</v>
      </c>
    </row>
    <row r="240" spans="1:22" x14ac:dyDescent="0.35">
      <c r="A240" s="1">
        <v>43000</v>
      </c>
      <c r="B240" s="2">
        <v>0.35</v>
      </c>
      <c r="C240" s="2">
        <v>0.22</v>
      </c>
      <c r="D240" s="2">
        <v>0.08</v>
      </c>
      <c r="E240" s="2">
        <v>0.09</v>
      </c>
      <c r="F240" s="2">
        <v>0.1</v>
      </c>
      <c r="G240" s="2">
        <v>0.11</v>
      </c>
      <c r="H240" s="2">
        <v>0.05</v>
      </c>
      <c r="I240" s="2">
        <v>1994</v>
      </c>
      <c r="J240" s="2" t="s">
        <v>238</v>
      </c>
      <c r="K240" t="s">
        <v>90</v>
      </c>
      <c r="L240" s="1">
        <f>Kombiniert[[#This Row],[Date]]-13</f>
        <v>42987</v>
      </c>
      <c r="M240" s="8">
        <f>AVERAGEIFS(Kombiniert[CDU/CSU],Kombiniert[Date],"&gt;="&amp;Kombiniert[[#This Row],[Von]],Kombiniert[Date],"&lt;="&amp;Kombiniert[[#This Row],[Date]])</f>
        <v>0.36071428571428577</v>
      </c>
      <c r="N240" s="3">
        <f>AVERAGEIFS(Kombiniert[SPD],Kombiniert[Date],"&gt;="&amp;Kombiniert[[#This Row],[Von]],Kombiniert[Date],"&lt;="&amp;Kombiniert[[#This Row],[Date]])</f>
        <v>0.22321428571428573</v>
      </c>
      <c r="O240" s="8">
        <f>AVERAGEIFS(Kombiniert[GRÜNE],Kombiniert[Date],"&gt;="&amp;Kombiniert[[#This Row],[Von]],Kombiniert[Date],"&lt;="&amp;Kombiniert[[#This Row],[Date]])</f>
        <v>7.6071428571428581E-2</v>
      </c>
      <c r="P240" s="8">
        <f>AVERAGEIFS(Kombiniert[FDP],Kombiniert[Date],"&gt;="&amp;Kombiniert[[#This Row],[Von]],Kombiniert[Date],"&lt;="&amp;Kombiniert[[#This Row],[Date]])</f>
        <v>9.178571428571429E-2</v>
      </c>
      <c r="Q240" s="8">
        <f>AVERAGEIFS(Kombiniert[LINKE],Kombiniert[Date],"&gt;="&amp;Kombiniert[[#This Row],[Von]],Kombiniert[Date],"&lt;="&amp;Kombiniert[[#This Row],[Date]])</f>
        <v>9.8928571428571435E-2</v>
      </c>
      <c r="R240" s="8">
        <f>AVERAGEIFS(Kombiniert[AfD],Kombiniert[Date],"&gt;="&amp;Kombiniert[[#This Row],[Von]],Kombiniert[Date],"&lt;="&amp;Kombiniert[[#This Row],[Date]])</f>
        <v>0.10500000000000001</v>
      </c>
      <c r="S240" s="8">
        <f>AVERAGEIFS(Kombiniert[Sonstige],Kombiniert[Date],"&gt;="&amp;Kombiniert[[#This Row],[Von]],Kombiniert[Date],"&lt;="&amp;Kombiniert[[#This Row],[Date]])</f>
        <v>4.4285714285714282E-2</v>
      </c>
      <c r="T240" s="4">
        <f>SUMIFS(Kombiniert[Befragte],Kombiniert[Date],"&gt;="&amp;Kombiniert[[#This Row],[Von]],Kombiniert[Date],"&lt;="&amp;Kombiniert[[#This Row],[Date]])</f>
        <v>25981</v>
      </c>
      <c r="U240" s="2">
        <f>1/SUMIFS(Kombiniert[[#This Row],[CDU/CSU (14d)]:[AfD (14d)]],Kombiniert[[#This Row],[CDU/CSU (14d)]:[AfD (14d)]],"&gt;="&amp;0.05)</f>
        <v>1.0463378176382661</v>
      </c>
      <c r="V240" s="2">
        <f>1/(SUMIFS(Kombiniert[[#This Row],[CDU/CSU (14d)]:[AfD (14d)]],Kombiniert[[#This Row],[CDU/CSU (14d)]:[AfD (14d)]],"&gt;="&amp;0.05)-Kombiniert[[#This Row],[FDP (14d)]])</f>
        <v>1.1575031004547334</v>
      </c>
    </row>
    <row r="241" spans="1:22" x14ac:dyDescent="0.35">
      <c r="A241" s="1">
        <v>42994</v>
      </c>
      <c r="B241" s="2">
        <v>0.36</v>
      </c>
      <c r="C241" s="2">
        <v>0.22</v>
      </c>
      <c r="D241" s="2">
        <v>0.08</v>
      </c>
      <c r="E241" s="2">
        <v>0.09</v>
      </c>
      <c r="F241" s="2">
        <v>0.1</v>
      </c>
      <c r="G241" s="2">
        <v>0.11</v>
      </c>
      <c r="H241" s="2">
        <v>0.04</v>
      </c>
      <c r="I241" s="2">
        <v>1888</v>
      </c>
      <c r="J241" s="2" t="s">
        <v>239</v>
      </c>
      <c r="K241" t="s">
        <v>90</v>
      </c>
      <c r="L241" s="1">
        <f>Kombiniert[[#This Row],[Date]]-13</f>
        <v>42981</v>
      </c>
      <c r="M241" s="8">
        <f>AVERAGEIFS(Kombiniert[CDU/CSU],Kombiniert[Date],"&gt;="&amp;Kombiniert[[#This Row],[Von]],Kombiniert[Date],"&lt;="&amp;Kombiniert[[#This Row],[Date]])</f>
        <v>0.36708333333333337</v>
      </c>
      <c r="N241" s="3">
        <f>AVERAGEIFS(Kombiniert[SPD],Kombiniert[Date],"&gt;="&amp;Kombiniert[[#This Row],[Von]],Kombiniert[Date],"&lt;="&amp;Kombiniert[[#This Row],[Date]])</f>
        <v>0.22833333333333328</v>
      </c>
      <c r="O241" s="8">
        <f>AVERAGEIFS(Kombiniert[GRÜNE],Kombiniert[Date],"&gt;="&amp;Kombiniert[[#This Row],[Von]],Kombiniert[Date],"&lt;="&amp;Kombiniert[[#This Row],[Date]])</f>
        <v>7.5416666666666646E-2</v>
      </c>
      <c r="P241" s="8">
        <f>AVERAGEIFS(Kombiniert[FDP],Kombiniert[Date],"&gt;="&amp;Kombiniert[[#This Row],[Von]],Kombiniert[Date],"&lt;="&amp;Kombiniert[[#This Row],[Date]])</f>
        <v>8.8333333333333319E-2</v>
      </c>
      <c r="Q241" s="8">
        <f>AVERAGEIFS(Kombiniert[LINKE],Kombiniert[Date],"&gt;="&amp;Kombiniert[[#This Row],[Von]],Kombiniert[Date],"&lt;="&amp;Kombiniert[[#This Row],[Date]])</f>
        <v>9.5416666666666664E-2</v>
      </c>
      <c r="R241" s="8">
        <f>AVERAGEIFS(Kombiniert[AfD],Kombiniert[Date],"&gt;="&amp;Kombiniert[[#This Row],[Von]],Kombiniert[Date],"&lt;="&amp;Kombiniert[[#This Row],[Date]])</f>
        <v>0.10041666666666667</v>
      </c>
      <c r="S241" s="8">
        <f>AVERAGEIFS(Kombiniert[Sonstige],Kombiniert[Date],"&gt;="&amp;Kombiniert[[#This Row],[Von]],Kombiniert[Date],"&lt;="&amp;Kombiniert[[#This Row],[Date]])</f>
        <v>4.5000000000000005E-2</v>
      </c>
      <c r="T241" s="4">
        <f>SUMIFS(Kombiniert[Befragte],Kombiniert[Date],"&gt;="&amp;Kombiniert[[#This Row],[Von]],Kombiniert[Date],"&lt;="&amp;Kombiniert[[#This Row],[Date]])</f>
        <v>22134</v>
      </c>
      <c r="U241" s="2">
        <f>1/SUMIFS(Kombiniert[[#This Row],[CDU/CSU (14d)]:[AfD (14d)]],Kombiniert[[#This Row],[CDU/CSU (14d)]:[AfD (14d)]],"&gt;="&amp;0.05)</f>
        <v>1.0471204188481673</v>
      </c>
      <c r="V241" s="2">
        <f>1/(SUMIFS(Kombiniert[[#This Row],[CDU/CSU (14d)]:[AfD (14d)]],Kombiniert[[#This Row],[CDU/CSU (14d)]:[AfD (14d)]],"&gt;="&amp;0.05)-Kombiniert[[#This Row],[FDP (14d)]])</f>
        <v>1.1538461538461535</v>
      </c>
    </row>
    <row r="242" spans="1:22" x14ac:dyDescent="0.35">
      <c r="A242" s="1">
        <v>42987</v>
      </c>
      <c r="B242" s="2">
        <v>0.37</v>
      </c>
      <c r="C242" s="2">
        <v>0.24</v>
      </c>
      <c r="D242" s="2">
        <v>0.08</v>
      </c>
      <c r="E242" s="2">
        <v>0.08</v>
      </c>
      <c r="F242" s="2">
        <v>0.09</v>
      </c>
      <c r="G242" s="2">
        <v>0.09</v>
      </c>
      <c r="H242" s="2">
        <v>0.05</v>
      </c>
      <c r="I242" s="2">
        <v>1869</v>
      </c>
      <c r="J242" s="2" t="s">
        <v>240</v>
      </c>
      <c r="K242" t="s">
        <v>90</v>
      </c>
      <c r="L242" s="1">
        <f>Kombiniert[[#This Row],[Date]]-13</f>
        <v>42974</v>
      </c>
      <c r="M242" s="8">
        <f>AVERAGEIFS(Kombiniert[CDU/CSU],Kombiniert[Date],"&gt;="&amp;Kombiniert[[#This Row],[Von]],Kombiniert[Date],"&lt;="&amp;Kombiniert[[#This Row],[Date]])</f>
        <v>0.37000000000000005</v>
      </c>
      <c r="N242" s="3">
        <f>AVERAGEIFS(Kombiniert[SPD],Kombiniert[Date],"&gt;="&amp;Kombiniert[[#This Row],[Von]],Kombiniert[Date],"&lt;="&amp;Kombiniert[[#This Row],[Date]])</f>
        <v>0.23541666666666669</v>
      </c>
      <c r="O242" s="8">
        <f>AVERAGEIFS(Kombiniert[GRÜNE],Kombiniert[Date],"&gt;="&amp;Kombiniert[[#This Row],[Von]],Kombiniert[Date],"&lt;="&amp;Kombiniert[[#This Row],[Date]])</f>
        <v>7.4583333333333335E-2</v>
      </c>
      <c r="P242" s="8">
        <f>AVERAGEIFS(Kombiniert[FDP],Kombiniert[Date],"&gt;="&amp;Kombiniert[[#This Row],[Von]],Kombiniert[Date],"&lt;="&amp;Kombiniert[[#This Row],[Date]])</f>
        <v>8.3749999999999991E-2</v>
      </c>
      <c r="Q242" s="8">
        <f>AVERAGEIFS(Kombiniert[LINKE],Kombiniert[Date],"&gt;="&amp;Kombiniert[[#This Row],[Von]],Kombiniert[Date],"&lt;="&amp;Kombiniert[[#This Row],[Date]])</f>
        <v>9.3333333333333324E-2</v>
      </c>
      <c r="R242" s="8">
        <f>AVERAGEIFS(Kombiniert[AfD],Kombiniert[Date],"&gt;="&amp;Kombiniert[[#This Row],[Von]],Kombiniert[Date],"&lt;="&amp;Kombiniert[[#This Row],[Date]])</f>
        <v>9.6250000000000002E-2</v>
      </c>
      <c r="S242" s="8">
        <f>AVERAGEIFS(Kombiniert[Sonstige],Kombiniert[Date],"&gt;="&amp;Kombiniert[[#This Row],[Von]],Kombiniert[Date],"&lt;="&amp;Kombiniert[[#This Row],[Date]])</f>
        <v>4.6666666666666669E-2</v>
      </c>
      <c r="T242" s="4">
        <f>SUMIFS(Kombiniert[Befragte],Kombiniert[Date],"&gt;="&amp;Kombiniert[[#This Row],[Von]],Kombiniert[Date],"&lt;="&amp;Kombiniert[[#This Row],[Date]])</f>
        <v>21976</v>
      </c>
      <c r="U242" s="2">
        <f>1/SUMIFS(Kombiniert[[#This Row],[CDU/CSU (14d)]:[AfD (14d)]],Kombiniert[[#This Row],[CDU/CSU (14d)]:[AfD (14d)]],"&gt;="&amp;0.05)</f>
        <v>1.048951048951049</v>
      </c>
      <c r="V242" s="2">
        <f>1/(SUMIFS(Kombiniert[[#This Row],[CDU/CSU (14d)]:[AfD (14d)]],Kombiniert[[#This Row],[CDU/CSU (14d)]:[AfD (14d)]],"&gt;="&amp;0.05)-Kombiniert[[#This Row],[FDP (14d)]])</f>
        <v>1.1499760421657881</v>
      </c>
    </row>
    <row r="243" spans="1:22" x14ac:dyDescent="0.35">
      <c r="A243" s="1">
        <v>42980</v>
      </c>
      <c r="B243" s="2">
        <v>0.38</v>
      </c>
      <c r="C243" s="2">
        <v>0.24</v>
      </c>
      <c r="D243" s="2">
        <v>0.08</v>
      </c>
      <c r="E243" s="2">
        <v>0.08</v>
      </c>
      <c r="F243" s="2">
        <v>0.09</v>
      </c>
      <c r="G243" s="2">
        <v>0.08</v>
      </c>
      <c r="H243" s="2">
        <v>0.05</v>
      </c>
      <c r="I243" s="2">
        <v>1889</v>
      </c>
      <c r="J243" s="2" t="s">
        <v>241</v>
      </c>
      <c r="K243" t="s">
        <v>90</v>
      </c>
      <c r="L243" s="1">
        <f>Kombiniert[[#This Row],[Date]]-13</f>
        <v>42967</v>
      </c>
      <c r="M243" s="8">
        <f>AVERAGEIFS(Kombiniert[CDU/CSU],Kombiniert[Date],"&gt;="&amp;Kombiniert[[#This Row],[Von]],Kombiniert[Date],"&lt;="&amp;Kombiniert[[#This Row],[Date]])</f>
        <v>0.37681818181818177</v>
      </c>
      <c r="N243" s="3">
        <f>AVERAGEIFS(Kombiniert[SPD],Kombiniert[Date],"&gt;="&amp;Kombiniert[[#This Row],[Von]],Kombiniert[Date],"&lt;="&amp;Kombiniert[[#This Row],[Date]])</f>
        <v>0.23818181818181819</v>
      </c>
      <c r="O243" s="8">
        <f>AVERAGEIFS(Kombiniert[GRÜNE],Kombiniert[Date],"&gt;="&amp;Kombiniert[[#This Row],[Von]],Kombiniert[Date],"&lt;="&amp;Kombiniert[[#This Row],[Date]])</f>
        <v>7.2727272727272751E-2</v>
      </c>
      <c r="P243" s="8">
        <f>AVERAGEIFS(Kombiniert[FDP],Kombiniert[Date],"&gt;="&amp;Kombiniert[[#This Row],[Von]],Kombiniert[Date],"&lt;="&amp;Kombiniert[[#This Row],[Date]])</f>
        <v>8.363636363636362E-2</v>
      </c>
      <c r="Q243" s="8">
        <f>AVERAGEIFS(Kombiniert[LINKE],Kombiniert[Date],"&gt;="&amp;Kombiniert[[#This Row],[Von]],Kombiniert[Date],"&lt;="&amp;Kombiniert[[#This Row],[Date]])</f>
        <v>9.0909090909090884E-2</v>
      </c>
      <c r="R243" s="8">
        <f>AVERAGEIFS(Kombiniert[AfD],Kombiniert[Date],"&gt;="&amp;Kombiniert[[#This Row],[Von]],Kombiniert[Date],"&lt;="&amp;Kombiniert[[#This Row],[Date]])</f>
        <v>9.1818181818181813E-2</v>
      </c>
      <c r="S243" s="8">
        <f>AVERAGEIFS(Kombiniert[Sonstige],Kombiniert[Date],"&gt;="&amp;Kombiniert[[#This Row],[Von]],Kombiniert[Date],"&lt;="&amp;Kombiniert[[#This Row],[Date]])</f>
        <v>4.5909090909090899E-2</v>
      </c>
      <c r="T243" s="4">
        <f>SUMIFS(Kombiniert[Befragte],Kombiniert[Date],"&gt;="&amp;Kombiniert[[#This Row],[Von]],Kombiniert[Date],"&lt;="&amp;Kombiniert[[#This Row],[Date]])</f>
        <v>19884</v>
      </c>
      <c r="U243" s="2">
        <f>1/SUMIFS(Kombiniert[[#This Row],[CDU/CSU (14d)]:[AfD (14d)]],Kombiniert[[#This Row],[CDU/CSU (14d)]:[AfD (14d)]],"&gt;="&amp;0.05)</f>
        <v>1.0481181515007145</v>
      </c>
      <c r="V243" s="2">
        <f>1/(SUMIFS(Kombiniert[[#This Row],[CDU/CSU (14d)]:[AfD (14d)]],Kombiniert[[#This Row],[CDU/CSU (14d)]:[AfD (14d)]],"&gt;="&amp;0.05)-Kombiniert[[#This Row],[FDP (14d)]])</f>
        <v>1.1488250652741514</v>
      </c>
    </row>
    <row r="244" spans="1:22" x14ac:dyDescent="0.35">
      <c r="A244" s="1">
        <v>42973</v>
      </c>
      <c r="B244" s="2">
        <v>0.38</v>
      </c>
      <c r="C244" s="2">
        <v>0.23</v>
      </c>
      <c r="D244" s="2">
        <v>7.0000000000000007E-2</v>
      </c>
      <c r="E244" s="2">
        <v>0.09</v>
      </c>
      <c r="F244" s="2">
        <v>0.09</v>
      </c>
      <c r="G244" s="2">
        <v>0.08</v>
      </c>
      <c r="H244" s="2">
        <v>0.06</v>
      </c>
      <c r="I244" s="2">
        <v>1979</v>
      </c>
      <c r="J244" s="2" t="s">
        <v>242</v>
      </c>
      <c r="K244" t="s">
        <v>90</v>
      </c>
      <c r="L244" s="1">
        <f>Kombiniert[[#This Row],[Date]]-13</f>
        <v>42960</v>
      </c>
      <c r="M244" s="8">
        <f>AVERAGEIFS(Kombiniert[CDU/CSU],Kombiniert[Date],"&gt;="&amp;Kombiniert[[#This Row],[Von]],Kombiniert[Date],"&lt;="&amp;Kombiniert[[#This Row],[Date]])</f>
        <v>0.3805</v>
      </c>
      <c r="N244" s="3">
        <f>AVERAGEIFS(Kombiniert[SPD],Kombiniert[Date],"&gt;="&amp;Kombiniert[[#This Row],[Von]],Kombiniert[Date],"&lt;="&amp;Kombiniert[[#This Row],[Date]])</f>
        <v>0.23899999999999996</v>
      </c>
      <c r="O244" s="8">
        <f>AVERAGEIFS(Kombiniert[GRÜNE],Kombiniert[Date],"&gt;="&amp;Kombiniert[[#This Row],[Von]],Kombiniert[Date],"&lt;="&amp;Kombiniert[[#This Row],[Date]])</f>
        <v>7.3500000000000038E-2</v>
      </c>
      <c r="P244" s="8">
        <f>AVERAGEIFS(Kombiniert[FDP],Kombiniert[Date],"&gt;="&amp;Kombiniert[[#This Row],[Von]],Kombiniert[Date],"&lt;="&amp;Kombiniert[[#This Row],[Date]])</f>
        <v>8.6999999999999994E-2</v>
      </c>
      <c r="Q244" s="8">
        <f>AVERAGEIFS(Kombiniert[LINKE],Kombiniert[Date],"&gt;="&amp;Kombiniert[[#This Row],[Von]],Kombiniert[Date],"&lt;="&amp;Kombiniert[[#This Row],[Date]])</f>
        <v>8.8999999999999982E-2</v>
      </c>
      <c r="R244" s="8">
        <f>AVERAGEIFS(Kombiniert[AfD],Kombiniert[Date],"&gt;="&amp;Kombiniert[[#This Row],[Von]],Kombiniert[Date],"&lt;="&amp;Kombiniert[[#This Row],[Date]])</f>
        <v>8.6999999999999994E-2</v>
      </c>
      <c r="S244" s="8">
        <f>AVERAGEIFS(Kombiniert[Sonstige],Kombiniert[Date],"&gt;="&amp;Kombiniert[[#This Row],[Von]],Kombiniert[Date],"&lt;="&amp;Kombiniert[[#This Row],[Date]])</f>
        <v>4.3999999999999997E-2</v>
      </c>
      <c r="T244" s="4">
        <f>SUMIFS(Kombiniert[Befragte],Kombiniert[Date],"&gt;="&amp;Kombiniert[[#This Row],[Von]],Kombiniert[Date],"&lt;="&amp;Kombiniert[[#This Row],[Date]])</f>
        <v>17988</v>
      </c>
      <c r="U244" s="2">
        <f>1/SUMIFS(Kombiniert[[#This Row],[CDU/CSU (14d)]:[AfD (14d)]],Kombiniert[[#This Row],[CDU/CSU (14d)]:[AfD (14d)]],"&gt;="&amp;0.05)</f>
        <v>1.0460251046025106</v>
      </c>
      <c r="V244" s="2">
        <f>1/(SUMIFS(Kombiniert[[#This Row],[CDU/CSU (14d)]:[AfD (14d)]],Kombiniert[[#This Row],[CDU/CSU (14d)]:[AfD (14d)]],"&gt;="&amp;0.05)-Kombiniert[[#This Row],[FDP (14d)]])</f>
        <v>1.1507479861910244</v>
      </c>
    </row>
    <row r="245" spans="1:22" x14ac:dyDescent="0.35">
      <c r="A245" s="1">
        <v>42966</v>
      </c>
      <c r="B245" s="2">
        <v>0.39</v>
      </c>
      <c r="C245" s="2">
        <v>0.24</v>
      </c>
      <c r="D245" s="2">
        <v>0.08</v>
      </c>
      <c r="E245" s="2">
        <v>0.08</v>
      </c>
      <c r="F245" s="2">
        <v>0.09</v>
      </c>
      <c r="G245" s="2">
        <v>7.0000000000000007E-2</v>
      </c>
      <c r="H245" s="2">
        <v>0.05</v>
      </c>
      <c r="I245" s="2">
        <v>1426</v>
      </c>
      <c r="J245" s="2" t="s">
        <v>243</v>
      </c>
      <c r="K245" t="s">
        <v>90</v>
      </c>
      <c r="L245" s="1">
        <f>Kombiniert[[#This Row],[Date]]-13</f>
        <v>42953</v>
      </c>
      <c r="M245" s="8">
        <f>AVERAGEIFS(Kombiniert[CDU/CSU],Kombiniert[Date],"&gt;="&amp;Kombiniert[[#This Row],[Von]],Kombiniert[Date],"&lt;="&amp;Kombiniert[[#This Row],[Date]])</f>
        <v>0.38222222222222224</v>
      </c>
      <c r="N245" s="3">
        <f>AVERAGEIFS(Kombiniert[SPD],Kombiniert[Date],"&gt;="&amp;Kombiniert[[#This Row],[Von]],Kombiniert[Date],"&lt;="&amp;Kombiniert[[#This Row],[Date]])</f>
        <v>0.24111111111111111</v>
      </c>
      <c r="O245" s="8">
        <f>AVERAGEIFS(Kombiniert[GRÜNE],Kombiniert[Date],"&gt;="&amp;Kombiniert[[#This Row],[Von]],Kombiniert[Date],"&lt;="&amp;Kombiniert[[#This Row],[Date]])</f>
        <v>7.2777777777777802E-2</v>
      </c>
      <c r="P245" s="8">
        <f>AVERAGEIFS(Kombiniert[FDP],Kombiniert[Date],"&gt;="&amp;Kombiniert[[#This Row],[Von]],Kombiniert[Date],"&lt;="&amp;Kombiniert[[#This Row],[Date]])</f>
        <v>8.3333333333333315E-2</v>
      </c>
      <c r="Q245" s="8">
        <f>AVERAGEIFS(Kombiniert[LINKE],Kombiniert[Date],"&gt;="&amp;Kombiniert[[#This Row],[Von]],Kombiniert[Date],"&lt;="&amp;Kombiniert[[#This Row],[Date]])</f>
        <v>9.166666666666666E-2</v>
      </c>
      <c r="R245" s="8">
        <f>AVERAGEIFS(Kombiniert[AfD],Kombiniert[Date],"&gt;="&amp;Kombiniert[[#This Row],[Von]],Kombiniert[Date],"&lt;="&amp;Kombiniert[[#This Row],[Date]])</f>
        <v>8.4444444444444447E-2</v>
      </c>
      <c r="S245" s="8">
        <f>AVERAGEIFS(Kombiniert[Sonstige],Kombiniert[Date],"&gt;="&amp;Kombiniert[[#This Row],[Von]],Kombiniert[Date],"&lt;="&amp;Kombiniert[[#This Row],[Date]])</f>
        <v>4.4444444444444446E-2</v>
      </c>
      <c r="T245" s="4">
        <f>SUMIFS(Kombiniert[Befragte],Kombiniert[Date],"&gt;="&amp;Kombiniert[[#This Row],[Von]],Kombiniert[Date],"&lt;="&amp;Kombiniert[[#This Row],[Date]])</f>
        <v>16949</v>
      </c>
      <c r="U245" s="2">
        <f>1/SUMIFS(Kombiniert[[#This Row],[CDU/CSU (14d)]:[AfD (14d)]],Kombiniert[[#This Row],[CDU/CSU (14d)]:[AfD (14d)]],"&gt;="&amp;0.05)</f>
        <v>1.0465116279069768</v>
      </c>
      <c r="V245" s="2">
        <f>1/(SUMIFS(Kombiniert[[#This Row],[CDU/CSU (14d)]:[AfD (14d)]],Kombiniert[[#This Row],[CDU/CSU (14d)]:[AfD (14d)]],"&gt;="&amp;0.05)-Kombiniert[[#This Row],[FDP (14d)]])</f>
        <v>1.1464968152866242</v>
      </c>
    </row>
    <row r="246" spans="1:22" x14ac:dyDescent="0.35">
      <c r="A246" s="1">
        <v>42959</v>
      </c>
      <c r="B246" s="2">
        <v>0.38</v>
      </c>
      <c r="C246" s="2">
        <v>0.24</v>
      </c>
      <c r="D246" s="2">
        <v>7.0000000000000007E-2</v>
      </c>
      <c r="E246" s="2">
        <v>0.08</v>
      </c>
      <c r="F246" s="2">
        <v>0.1</v>
      </c>
      <c r="G246" s="2">
        <v>0.08</v>
      </c>
      <c r="H246" s="2">
        <v>0.05</v>
      </c>
      <c r="I246" s="2">
        <v>1886</v>
      </c>
      <c r="J246" s="2" t="s">
        <v>244</v>
      </c>
      <c r="K246" t="s">
        <v>90</v>
      </c>
      <c r="L246" s="1">
        <f>Kombiniert[[#This Row],[Date]]-13</f>
        <v>42946</v>
      </c>
      <c r="M246" s="8">
        <f>AVERAGEIFS(Kombiniert[CDU/CSU],Kombiniert[Date],"&gt;="&amp;Kombiniert[[#This Row],[Von]],Kombiniert[Date],"&lt;="&amp;Kombiniert[[#This Row],[Date]])</f>
        <v>0.38222222222222224</v>
      </c>
      <c r="N246" s="3">
        <f>AVERAGEIFS(Kombiniert[SPD],Kombiniert[Date],"&gt;="&amp;Kombiniert[[#This Row],[Von]],Kombiniert[Date],"&lt;="&amp;Kombiniert[[#This Row],[Date]])</f>
        <v>0.23833333333333329</v>
      </c>
      <c r="O246" s="8">
        <f>AVERAGEIFS(Kombiniert[GRÜNE],Kombiniert[Date],"&gt;="&amp;Kombiniert[[#This Row],[Von]],Kombiniert[Date],"&lt;="&amp;Kombiniert[[#This Row],[Date]])</f>
        <v>7.2777777777777802E-2</v>
      </c>
      <c r="P246" s="8">
        <f>AVERAGEIFS(Kombiniert[FDP],Kombiniert[Date],"&gt;="&amp;Kombiniert[[#This Row],[Von]],Kombiniert[Date],"&lt;="&amp;Kombiniert[[#This Row],[Date]])</f>
        <v>8.3333333333333315E-2</v>
      </c>
      <c r="Q246" s="8">
        <f>AVERAGEIFS(Kombiniert[LINKE],Kombiniert[Date],"&gt;="&amp;Kombiniert[[#This Row],[Von]],Kombiniert[Date],"&lt;="&amp;Kombiniert[[#This Row],[Date]])</f>
        <v>9.2777777777777778E-2</v>
      </c>
      <c r="R246" s="8">
        <f>AVERAGEIFS(Kombiniert[AfD],Kombiniert[Date],"&gt;="&amp;Kombiniert[[#This Row],[Von]],Kombiniert[Date],"&lt;="&amp;Kombiniert[[#This Row],[Date]])</f>
        <v>8.3888888888888874E-2</v>
      </c>
      <c r="S246" s="8">
        <f>AVERAGEIFS(Kombiniert[Sonstige],Kombiniert[Date],"&gt;="&amp;Kombiniert[[#This Row],[Von]],Kombiniert[Date],"&lt;="&amp;Kombiniert[[#This Row],[Date]])</f>
        <v>4.6666666666666669E-2</v>
      </c>
      <c r="T246" s="4">
        <f>SUMIFS(Kombiniert[Befragte],Kombiniert[Date],"&gt;="&amp;Kombiniert[[#This Row],[Von]],Kombiniert[Date],"&lt;="&amp;Kombiniert[[#This Row],[Date]])</f>
        <v>18453</v>
      </c>
      <c r="U246" s="2">
        <f>1/SUMIFS(Kombiniert[[#This Row],[CDU/CSU (14d)]:[AfD (14d)]],Kombiniert[[#This Row],[CDU/CSU (14d)]:[AfD (14d)]],"&gt;="&amp;0.05)</f>
        <v>1.048951048951049</v>
      </c>
      <c r="V246" s="2">
        <f>1/(SUMIFS(Kombiniert[[#This Row],[CDU/CSU (14d)]:[AfD (14d)]],Kombiniert[[#This Row],[CDU/CSU (14d)]:[AfD (14d)]],"&gt;="&amp;0.05)-Kombiniert[[#This Row],[FDP (14d)]])</f>
        <v>1.149425287356322</v>
      </c>
    </row>
    <row r="247" spans="1:22" x14ac:dyDescent="0.35">
      <c r="A247" s="1">
        <v>42952</v>
      </c>
      <c r="B247" s="2">
        <v>0.38</v>
      </c>
      <c r="C247" s="2">
        <v>0.23</v>
      </c>
      <c r="D247" s="2">
        <v>0.08</v>
      </c>
      <c r="E247" s="2">
        <v>0.08</v>
      </c>
      <c r="F247" s="2">
        <v>0.1</v>
      </c>
      <c r="G247" s="2">
        <v>0.08</v>
      </c>
      <c r="H247" s="2">
        <v>0.05</v>
      </c>
      <c r="I247" s="2">
        <v>2453</v>
      </c>
      <c r="J247" s="2" t="s">
        <v>245</v>
      </c>
      <c r="K247" t="s">
        <v>90</v>
      </c>
      <c r="L247" s="1">
        <f>Kombiniert[[#This Row],[Date]]-13</f>
        <v>42939</v>
      </c>
      <c r="M247" s="8">
        <f>AVERAGEIFS(Kombiniert[CDU/CSU],Kombiniert[Date],"&gt;="&amp;Kombiniert[[#This Row],[Von]],Kombiniert[Date],"&lt;="&amp;Kombiniert[[#This Row],[Date]])</f>
        <v>0.38388888888888889</v>
      </c>
      <c r="N247" s="3">
        <f>AVERAGEIFS(Kombiniert[SPD],Kombiniert[Date],"&gt;="&amp;Kombiniert[[#This Row],[Von]],Kombiniert[Date],"&lt;="&amp;Kombiniert[[#This Row],[Date]])</f>
        <v>0.2372222222222222</v>
      </c>
      <c r="O247" s="8">
        <f>AVERAGEIFS(Kombiniert[GRÜNE],Kombiniert[Date],"&gt;="&amp;Kombiniert[[#This Row],[Von]],Kombiniert[Date],"&lt;="&amp;Kombiniert[[#This Row],[Date]])</f>
        <v>7.5000000000000011E-2</v>
      </c>
      <c r="P247" s="8">
        <f>AVERAGEIFS(Kombiniert[FDP],Kombiniert[Date],"&gt;="&amp;Kombiniert[[#This Row],[Von]],Kombiniert[Date],"&lt;="&amp;Kombiniert[[#This Row],[Date]])</f>
        <v>8.3888888888888874E-2</v>
      </c>
      <c r="Q247" s="8">
        <f>AVERAGEIFS(Kombiniert[LINKE],Kombiniert[Date],"&gt;="&amp;Kombiniert[[#This Row],[Von]],Kombiniert[Date],"&lt;="&amp;Kombiniert[[#This Row],[Date]])</f>
        <v>9.166666666666666E-2</v>
      </c>
      <c r="R247" s="8">
        <f>AVERAGEIFS(Kombiniert[AfD],Kombiniert[Date],"&gt;="&amp;Kombiniert[[#This Row],[Von]],Kombiniert[Date],"&lt;="&amp;Kombiniert[[#This Row],[Date]])</f>
        <v>8.3888888888888874E-2</v>
      </c>
      <c r="S247" s="8">
        <f>AVERAGEIFS(Kombiniert[Sonstige],Kombiniert[Date],"&gt;="&amp;Kombiniert[[#This Row],[Von]],Kombiniert[Date],"&lt;="&amp;Kombiniert[[#This Row],[Date]])</f>
        <v>4.4444444444444446E-2</v>
      </c>
      <c r="T247" s="4">
        <f>SUMIFS(Kombiniert[Befragte],Kombiniert[Date],"&gt;="&amp;Kombiniert[[#This Row],[Von]],Kombiniert[Date],"&lt;="&amp;Kombiniert[[#This Row],[Date]])</f>
        <v>18441</v>
      </c>
      <c r="U247" s="2">
        <f>1/SUMIFS(Kombiniert[[#This Row],[CDU/CSU (14d)]:[AfD (14d)]],Kombiniert[[#This Row],[CDU/CSU (14d)]:[AfD (14d)]],"&gt;="&amp;0.05)</f>
        <v>1.0465116279069766</v>
      </c>
      <c r="V247" s="2">
        <f>1/(SUMIFS(Kombiniert[[#This Row],[CDU/CSU (14d)]:[AfD (14d)]],Kombiniert[[#This Row],[CDU/CSU (14d)]:[AfD (14d)]],"&gt;="&amp;0.05)-Kombiniert[[#This Row],[FDP (14d)]])</f>
        <v>1.1472275334608031</v>
      </c>
    </row>
    <row r="248" spans="1:22" x14ac:dyDescent="0.35">
      <c r="A248" s="1">
        <v>42945</v>
      </c>
      <c r="B248" s="2">
        <v>0.38</v>
      </c>
      <c r="C248" s="2">
        <v>0.24</v>
      </c>
      <c r="D248" s="2">
        <v>0.08</v>
      </c>
      <c r="E248" s="2">
        <v>0.08</v>
      </c>
      <c r="F248" s="2">
        <v>0.09</v>
      </c>
      <c r="G248" s="2">
        <v>0.09</v>
      </c>
      <c r="H248" s="2">
        <v>0.04</v>
      </c>
      <c r="I248" s="2">
        <v>1921</v>
      </c>
      <c r="J248" s="2" t="s">
        <v>246</v>
      </c>
      <c r="K248" t="s">
        <v>90</v>
      </c>
      <c r="L248" s="1">
        <f>Kombiniert[[#This Row],[Date]]-13</f>
        <v>42932</v>
      </c>
      <c r="M248" s="8">
        <f>AVERAGEIFS(Kombiniert[CDU/CSU],Kombiniert[Date],"&gt;="&amp;Kombiniert[[#This Row],[Von]],Kombiniert[Date],"&lt;="&amp;Kombiniert[[#This Row],[Date]])</f>
        <v>0.38555555555555554</v>
      </c>
      <c r="N248" s="3">
        <f>AVERAGEIFS(Kombiniert[SPD],Kombiniert[Date],"&gt;="&amp;Kombiniert[[#This Row],[Von]],Kombiniert[Date],"&lt;="&amp;Kombiniert[[#This Row],[Date]])</f>
        <v>0.24000000000000002</v>
      </c>
      <c r="O248" s="8">
        <f>AVERAGEIFS(Kombiniert[GRÜNE],Kombiniert[Date],"&gt;="&amp;Kombiniert[[#This Row],[Von]],Kombiniert[Date],"&lt;="&amp;Kombiniert[[#This Row],[Date]])</f>
        <v>7.4444444444444466E-2</v>
      </c>
      <c r="P248" s="8">
        <f>AVERAGEIFS(Kombiniert[FDP],Kombiniert[Date],"&gt;="&amp;Kombiniert[[#This Row],[Von]],Kombiniert[Date],"&lt;="&amp;Kombiniert[[#This Row],[Date]])</f>
        <v>8.3333333333333329E-2</v>
      </c>
      <c r="Q248" s="8">
        <f>AVERAGEIFS(Kombiniert[LINKE],Kombiniert[Date],"&gt;="&amp;Kombiniert[[#This Row],[Von]],Kombiniert[Date],"&lt;="&amp;Kombiniert[[#This Row],[Date]])</f>
        <v>9.1111111111111087E-2</v>
      </c>
      <c r="R248" s="8">
        <f>AVERAGEIFS(Kombiniert[AfD],Kombiniert[Date],"&gt;="&amp;Kombiniert[[#This Row],[Von]],Kombiniert[Date],"&lt;="&amp;Kombiniert[[#This Row],[Date]])</f>
        <v>8.222222222222221E-2</v>
      </c>
      <c r="S248" s="8">
        <f>AVERAGEIFS(Kombiniert[Sonstige],Kombiniert[Date],"&gt;="&amp;Kombiniert[[#This Row],[Von]],Kombiniert[Date],"&lt;="&amp;Kombiniert[[#This Row],[Date]])</f>
        <v>4.3333333333333335E-2</v>
      </c>
      <c r="T248" s="4">
        <f>SUMIFS(Kombiniert[Befragte],Kombiniert[Date],"&gt;="&amp;Kombiniert[[#This Row],[Von]],Kombiniert[Date],"&lt;="&amp;Kombiniert[[#This Row],[Date]])</f>
        <v>17721</v>
      </c>
      <c r="U248" s="2">
        <f>1/SUMIFS(Kombiniert[[#This Row],[CDU/CSU (14d)]:[AfD (14d)]],Kombiniert[[#This Row],[CDU/CSU (14d)]:[AfD (14d)]],"&gt;="&amp;0.05)</f>
        <v>1.0452961672473868</v>
      </c>
      <c r="V248" s="2">
        <f>1/(SUMIFS(Kombiniert[[#This Row],[CDU/CSU (14d)]:[AfD (14d)]],Kombiniert[[#This Row],[CDU/CSU (14d)]:[AfD (14d)]],"&gt;="&amp;0.05)-Kombiniert[[#This Row],[FDP (14d)]])</f>
        <v>1.1450381679389314</v>
      </c>
    </row>
    <row r="249" spans="1:22" x14ac:dyDescent="0.35">
      <c r="A249" s="1">
        <v>42938</v>
      </c>
      <c r="B249" s="2">
        <v>0.38</v>
      </c>
      <c r="C249" s="2">
        <v>0.25</v>
      </c>
      <c r="D249" s="2">
        <v>0.08</v>
      </c>
      <c r="E249" s="2">
        <v>0.08</v>
      </c>
      <c r="F249" s="2">
        <v>0.09</v>
      </c>
      <c r="G249" s="2">
        <v>0.08</v>
      </c>
      <c r="H249" s="2">
        <v>0.04</v>
      </c>
      <c r="I249" s="2">
        <v>2349</v>
      </c>
      <c r="J249" s="2" t="s">
        <v>247</v>
      </c>
      <c r="K249" t="s">
        <v>90</v>
      </c>
      <c r="L249" s="1">
        <f>Kombiniert[[#This Row],[Date]]-13</f>
        <v>42925</v>
      </c>
      <c r="M249" s="8">
        <f>AVERAGEIFS(Kombiniert[CDU/CSU],Kombiniert[Date],"&gt;="&amp;Kombiniert[[#This Row],[Von]],Kombiniert[Date],"&lt;="&amp;Kombiniert[[#This Row],[Date]])</f>
        <v>0.38062499999999999</v>
      </c>
      <c r="N249" s="3">
        <f>AVERAGEIFS(Kombiniert[SPD],Kombiniert[Date],"&gt;="&amp;Kombiniert[[#This Row],[Von]],Kombiniert[Date],"&lt;="&amp;Kombiniert[[#This Row],[Date]])</f>
        <v>0.24124999999999999</v>
      </c>
      <c r="O249" s="8">
        <f>AVERAGEIFS(Kombiniert[GRÜNE],Kombiniert[Date],"&gt;="&amp;Kombiniert[[#This Row],[Von]],Kombiniert[Date],"&lt;="&amp;Kombiniert[[#This Row],[Date]])</f>
        <v>7.4999999999999997E-2</v>
      </c>
      <c r="P249" s="8">
        <f>AVERAGEIFS(Kombiniert[FDP],Kombiniert[Date],"&gt;="&amp;Kombiniert[[#This Row],[Von]],Kombiniert[Date],"&lt;="&amp;Kombiniert[[#This Row],[Date]])</f>
        <v>8.3125000000000004E-2</v>
      </c>
      <c r="Q249" s="8">
        <f>AVERAGEIFS(Kombiniert[LINKE],Kombiniert[Date],"&gt;="&amp;Kombiniert[[#This Row],[Von]],Kombiniert[Date],"&lt;="&amp;Kombiniert[[#This Row],[Date]])</f>
        <v>9.1249999999999984E-2</v>
      </c>
      <c r="R249" s="8">
        <f>AVERAGEIFS(Kombiniert[AfD],Kombiniert[Date],"&gt;="&amp;Kombiniert[[#This Row],[Von]],Kombiniert[Date],"&lt;="&amp;Kombiniert[[#This Row],[Date]])</f>
        <v>8.1875000000000003E-2</v>
      </c>
      <c r="S249" s="8">
        <f>AVERAGEIFS(Kombiniert[Sonstige],Kombiniert[Date],"&gt;="&amp;Kombiniert[[#This Row],[Von]],Kombiniert[Date],"&lt;="&amp;Kombiniert[[#This Row],[Date]])</f>
        <v>4.6874999999999993E-2</v>
      </c>
      <c r="T249" s="4">
        <f>SUMIFS(Kombiniert[Befragte],Kombiniert[Date],"&gt;="&amp;Kombiniert[[#This Row],[Von]],Kombiniert[Date],"&lt;="&amp;Kombiniert[[#This Row],[Date]])</f>
        <v>15588</v>
      </c>
      <c r="U249" s="2">
        <f>1/SUMIFS(Kombiniert[[#This Row],[CDU/CSU (14d)]:[AfD (14d)]],Kombiniert[[#This Row],[CDU/CSU (14d)]:[AfD (14d)]],"&gt;="&amp;0.05)</f>
        <v>1.0491803278688525</v>
      </c>
      <c r="V249" s="2">
        <f>1/(SUMIFS(Kombiniert[[#This Row],[CDU/CSU (14d)]:[AfD (14d)]],Kombiniert[[#This Row],[CDU/CSU (14d)]:[AfD (14d)]],"&gt;="&amp;0.05)-Kombiniert[[#This Row],[FDP (14d)]])</f>
        <v>1.149425287356322</v>
      </c>
    </row>
    <row r="250" spans="1:22" x14ac:dyDescent="0.35">
      <c r="A250" s="1">
        <v>42931</v>
      </c>
      <c r="B250" s="2">
        <v>0.38</v>
      </c>
      <c r="C250" s="2">
        <v>0.25</v>
      </c>
      <c r="D250" s="2">
        <v>0.08</v>
      </c>
      <c r="E250" s="2">
        <v>7.0000000000000007E-2</v>
      </c>
      <c r="F250" s="2">
        <v>0.09</v>
      </c>
      <c r="G250" s="2">
        <v>0.08</v>
      </c>
      <c r="H250" s="2">
        <v>0.05</v>
      </c>
      <c r="I250" s="2">
        <v>1263</v>
      </c>
      <c r="J250" s="2" t="s">
        <v>248</v>
      </c>
      <c r="K250" t="s">
        <v>90</v>
      </c>
      <c r="L250" s="1">
        <f>Kombiniert[[#This Row],[Date]]-13</f>
        <v>42918</v>
      </c>
      <c r="M250" s="8">
        <f>AVERAGEIFS(Kombiniert[CDU/CSU],Kombiniert[Date],"&gt;="&amp;Kombiniert[[#This Row],[Von]],Kombiniert[Date],"&lt;="&amp;Kombiniert[[#This Row],[Date]])</f>
        <v>0.37937500000000002</v>
      </c>
      <c r="N250" s="3">
        <f>AVERAGEIFS(Kombiniert[SPD],Kombiniert[Date],"&gt;="&amp;Kombiniert[[#This Row],[Von]],Kombiniert[Date],"&lt;="&amp;Kombiniert[[#This Row],[Date]])</f>
        <v>0.24</v>
      </c>
      <c r="O250" s="8">
        <f>AVERAGEIFS(Kombiniert[GRÜNE],Kombiniert[Date],"&gt;="&amp;Kombiniert[[#This Row],[Von]],Kombiniert[Date],"&lt;="&amp;Kombiniert[[#This Row],[Date]])</f>
        <v>7.6249999999999998E-2</v>
      </c>
      <c r="P250" s="8">
        <f>AVERAGEIFS(Kombiniert[FDP],Kombiniert[Date],"&gt;="&amp;Kombiniert[[#This Row],[Von]],Kombiniert[Date],"&lt;="&amp;Kombiniert[[#This Row],[Date]])</f>
        <v>8.3749999999999991E-2</v>
      </c>
      <c r="Q250" s="8">
        <f>AVERAGEIFS(Kombiniert[LINKE],Kombiniert[Date],"&gt;="&amp;Kombiniert[[#This Row],[Von]],Kombiniert[Date],"&lt;="&amp;Kombiniert[[#This Row],[Date]])</f>
        <v>9.2499999999999985E-2</v>
      </c>
      <c r="R250" s="8">
        <f>AVERAGEIFS(Kombiniert[AfD],Kombiniert[Date],"&gt;="&amp;Kombiniert[[#This Row],[Von]],Kombiniert[Date],"&lt;="&amp;Kombiniert[[#This Row],[Date]])</f>
        <v>8.1874999999999989E-2</v>
      </c>
      <c r="S250" s="8">
        <f>AVERAGEIFS(Kombiniert[Sonstige],Kombiniert[Date],"&gt;="&amp;Kombiniert[[#This Row],[Von]],Kombiniert[Date],"&lt;="&amp;Kombiniert[[#This Row],[Date]])</f>
        <v>4.6249999999999993E-2</v>
      </c>
      <c r="T250" s="4">
        <f>SUMIFS(Kombiniert[Befragte],Kombiniert[Date],"&gt;="&amp;Kombiniert[[#This Row],[Von]],Kombiniert[Date],"&lt;="&amp;Kombiniert[[#This Row],[Date]])</f>
        <v>15233</v>
      </c>
      <c r="U250" s="2">
        <f>1/SUMIFS(Kombiniert[[#This Row],[CDU/CSU (14d)]:[AfD (14d)]],Kombiniert[[#This Row],[CDU/CSU (14d)]:[AfD (14d)]],"&gt;="&amp;0.05)</f>
        <v>1.0484927916120577</v>
      </c>
      <c r="V250" s="2">
        <f>1/(SUMIFS(Kombiniert[[#This Row],[CDU/CSU (14d)]:[AfD (14d)]],Kombiniert[[#This Row],[CDU/CSU (14d)]:[AfD (14d)]],"&gt;="&amp;0.05)-Kombiniert[[#This Row],[FDP (14d)]])</f>
        <v>1.1494252873563218</v>
      </c>
    </row>
    <row r="251" spans="1:22" x14ac:dyDescent="0.35">
      <c r="A251" s="1">
        <v>42924</v>
      </c>
      <c r="B251" s="2">
        <v>0.38</v>
      </c>
      <c r="C251" s="2">
        <v>0.25</v>
      </c>
      <c r="D251" s="2">
        <v>0.08</v>
      </c>
      <c r="E251" s="2">
        <v>0.08</v>
      </c>
      <c r="F251" s="2">
        <v>0.09</v>
      </c>
      <c r="G251" s="2">
        <v>7.0000000000000007E-2</v>
      </c>
      <c r="H251" s="2">
        <v>0.05</v>
      </c>
      <c r="I251" s="2">
        <v>1878</v>
      </c>
      <c r="J251" s="2" t="s">
        <v>249</v>
      </c>
      <c r="K251" t="s">
        <v>90</v>
      </c>
      <c r="L251" s="1">
        <f>Kombiniert[[#This Row],[Date]]-13</f>
        <v>42911</v>
      </c>
      <c r="M251" s="8">
        <f>AVERAGEIFS(Kombiniert[CDU/CSU],Kombiniert[Date],"&gt;="&amp;Kombiniert[[#This Row],[Von]],Kombiniert[Date],"&lt;="&amp;Kombiniert[[#This Row],[Date]])</f>
        <v>0.38500000000000001</v>
      </c>
      <c r="N251" s="3">
        <f>AVERAGEIFS(Kombiniert[SPD],Kombiniert[Date],"&gt;="&amp;Kombiniert[[#This Row],[Von]],Kombiniert[Date],"&lt;="&amp;Kombiniert[[#This Row],[Date]])</f>
        <v>0.24111111111111111</v>
      </c>
      <c r="O251" s="8">
        <f>AVERAGEIFS(Kombiniert[GRÜNE],Kombiniert[Date],"&gt;="&amp;Kombiniert[[#This Row],[Von]],Kombiniert[Date],"&lt;="&amp;Kombiniert[[#This Row],[Date]])</f>
        <v>7.888888888888887E-2</v>
      </c>
      <c r="P251" s="8">
        <f>AVERAGEIFS(Kombiniert[FDP],Kombiniert[Date],"&gt;="&amp;Kombiniert[[#This Row],[Von]],Kombiniert[Date],"&lt;="&amp;Kombiniert[[#This Row],[Date]])</f>
        <v>8.222222222222221E-2</v>
      </c>
      <c r="Q251" s="8">
        <f>AVERAGEIFS(Kombiniert[LINKE],Kombiniert[Date],"&gt;="&amp;Kombiniert[[#This Row],[Von]],Kombiniert[Date],"&lt;="&amp;Kombiniert[[#This Row],[Date]])</f>
        <v>9.2777777777777765E-2</v>
      </c>
      <c r="R251" s="8">
        <f>AVERAGEIFS(Kombiniert[AfD],Kombiniert[Date],"&gt;="&amp;Kombiniert[[#This Row],[Von]],Kombiniert[Date],"&lt;="&amp;Kombiniert[[#This Row],[Date]])</f>
        <v>7.722222222222222E-2</v>
      </c>
      <c r="S251" s="8">
        <f>AVERAGEIFS(Kombiniert[Sonstige],Kombiniert[Date],"&gt;="&amp;Kombiniert[[#This Row],[Von]],Kombiniert[Date],"&lt;="&amp;Kombiniert[[#This Row],[Date]])</f>
        <v>4.2777777777777783E-2</v>
      </c>
      <c r="T251" s="4">
        <f>SUMIFS(Kombiniert[Befragte],Kombiniert[Date],"&gt;="&amp;Kombiniert[[#This Row],[Von]],Kombiniert[Date],"&lt;="&amp;Kombiniert[[#This Row],[Date]])</f>
        <v>16926</v>
      </c>
      <c r="U251" s="2">
        <f>1/SUMIFS(Kombiniert[[#This Row],[CDU/CSU (14d)]:[AfD (14d)]],Kombiniert[[#This Row],[CDU/CSU (14d)]:[AfD (14d)]],"&gt;="&amp;0.05)</f>
        <v>1.0446894950667442</v>
      </c>
      <c r="V251" s="2">
        <f>1/(SUMIFS(Kombiniert[[#This Row],[CDU/CSU (14d)]:[AfD (14d)]],Kombiniert[[#This Row],[CDU/CSU (14d)]:[AfD (14d)]],"&gt;="&amp;0.05)-Kombiniert[[#This Row],[FDP (14d)]])</f>
        <v>1.142857142857143</v>
      </c>
    </row>
    <row r="252" spans="1:22" x14ac:dyDescent="0.35">
      <c r="A252" s="1">
        <v>42917</v>
      </c>
      <c r="B252" s="2">
        <v>0.39</v>
      </c>
      <c r="C252" s="2">
        <v>0.24</v>
      </c>
      <c r="D252" s="2">
        <v>0.08</v>
      </c>
      <c r="E252" s="2">
        <v>0.08</v>
      </c>
      <c r="F252" s="2">
        <v>0.09</v>
      </c>
      <c r="G252" s="2">
        <v>7.0000000000000007E-2</v>
      </c>
      <c r="H252" s="2">
        <v>0.05</v>
      </c>
      <c r="I252" s="2">
        <v>936</v>
      </c>
      <c r="J252" s="2" t="s">
        <v>250</v>
      </c>
      <c r="K252" t="s">
        <v>90</v>
      </c>
      <c r="L252" s="1">
        <f>Kombiniert[[#This Row],[Date]]-13</f>
        <v>42904</v>
      </c>
      <c r="M252" s="8">
        <f>AVERAGEIFS(Kombiniert[CDU/CSU],Kombiniert[Date],"&gt;="&amp;Kombiniert[[#This Row],[Von]],Kombiniert[Date],"&lt;="&amp;Kombiniert[[#This Row],[Date]])</f>
        <v>0.38450000000000001</v>
      </c>
      <c r="N252" s="3">
        <f>AVERAGEIFS(Kombiniert[SPD],Kombiniert[Date],"&gt;="&amp;Kombiniert[[#This Row],[Von]],Kombiniert[Date],"&lt;="&amp;Kombiniert[[#This Row],[Date]])</f>
        <v>0.24199999999999999</v>
      </c>
      <c r="O252" s="8">
        <f>AVERAGEIFS(Kombiniert[GRÜNE],Kombiniert[Date],"&gt;="&amp;Kombiniert[[#This Row],[Von]],Kombiniert[Date],"&lt;="&amp;Kombiniert[[#This Row],[Date]])</f>
        <v>7.8E-2</v>
      </c>
      <c r="P252" s="8">
        <f>AVERAGEIFS(Kombiniert[FDP],Kombiniert[Date],"&gt;="&amp;Kombiniert[[#This Row],[Von]],Kombiniert[Date],"&lt;="&amp;Kombiniert[[#This Row],[Date]])</f>
        <v>8.3499999999999991E-2</v>
      </c>
      <c r="Q252" s="8">
        <f>AVERAGEIFS(Kombiniert[LINKE],Kombiniert[Date],"&gt;="&amp;Kombiniert[[#This Row],[Von]],Kombiniert[Date],"&lt;="&amp;Kombiniert[[#This Row],[Date]])</f>
        <v>9.4499999999999987E-2</v>
      </c>
      <c r="R252" s="8">
        <f>AVERAGEIFS(Kombiniert[AfD],Kombiniert[Date],"&gt;="&amp;Kombiniert[[#This Row],[Von]],Kombiniert[Date],"&lt;="&amp;Kombiniert[[#This Row],[Date]])</f>
        <v>7.4999999999999997E-2</v>
      </c>
      <c r="S252" s="8">
        <f>AVERAGEIFS(Kombiniert[Sonstige],Kombiniert[Date],"&gt;="&amp;Kombiniert[[#This Row],[Von]],Kombiniert[Date],"&lt;="&amp;Kombiniert[[#This Row],[Date]])</f>
        <v>4.2500000000000003E-2</v>
      </c>
      <c r="T252" s="4">
        <f>SUMIFS(Kombiniert[Befragte],Kombiniert[Date],"&gt;="&amp;Kombiniert[[#This Row],[Von]],Kombiniert[Date],"&lt;="&amp;Kombiniert[[#This Row],[Date]])</f>
        <v>17869</v>
      </c>
      <c r="U252" s="2">
        <f>1/SUMIFS(Kombiniert[[#This Row],[CDU/CSU (14d)]:[AfD (14d)]],Kombiniert[[#This Row],[CDU/CSU (14d)]:[AfD (14d)]],"&gt;="&amp;0.05)</f>
        <v>1.0443864229765012</v>
      </c>
      <c r="V252" s="2">
        <f>1/(SUMIFS(Kombiniert[[#This Row],[CDU/CSU (14d)]:[AfD (14d)]],Kombiniert[[#This Row],[CDU/CSU (14d)]:[AfD (14d)]],"&gt;="&amp;0.05)-Kombiniert[[#This Row],[FDP (14d)]])</f>
        <v>1.1441647597254005</v>
      </c>
    </row>
    <row r="253" spans="1:22" x14ac:dyDescent="0.35">
      <c r="A253" s="1">
        <v>42910</v>
      </c>
      <c r="B253" s="2">
        <v>0.39</v>
      </c>
      <c r="C253" s="2">
        <v>0.24</v>
      </c>
      <c r="D253" s="2">
        <v>0.08</v>
      </c>
      <c r="E253" s="2">
        <v>7.0000000000000007E-2</v>
      </c>
      <c r="F253" s="2">
        <v>0.09</v>
      </c>
      <c r="G253" s="2">
        <v>0.08</v>
      </c>
      <c r="H253" s="2">
        <v>0.05</v>
      </c>
      <c r="I253" s="2">
        <v>1363</v>
      </c>
      <c r="J253" s="2" t="s">
        <v>251</v>
      </c>
      <c r="K253" t="s">
        <v>90</v>
      </c>
      <c r="L253" s="1">
        <f>Kombiniert[[#This Row],[Date]]-13</f>
        <v>42897</v>
      </c>
      <c r="M253" s="8">
        <f>AVERAGEIFS(Kombiniert[CDU/CSU],Kombiniert[Date],"&gt;="&amp;Kombiniert[[#This Row],[Von]],Kombiniert[Date],"&lt;="&amp;Kombiniert[[#This Row],[Date]])</f>
        <v>0.38222222222222224</v>
      </c>
      <c r="N253" s="3">
        <f>AVERAGEIFS(Kombiniert[SPD],Kombiniert[Date],"&gt;="&amp;Kombiniert[[#This Row],[Von]],Kombiniert[Date],"&lt;="&amp;Kombiniert[[#This Row],[Date]])</f>
        <v>0.24166666666666664</v>
      </c>
      <c r="O253" s="8">
        <f>AVERAGEIFS(Kombiniert[GRÜNE],Kombiniert[Date],"&gt;="&amp;Kombiniert[[#This Row],[Von]],Kombiniert[Date],"&lt;="&amp;Kombiniert[[#This Row],[Date]])</f>
        <v>7.3333333333333334E-2</v>
      </c>
      <c r="P253" s="8">
        <f>AVERAGEIFS(Kombiniert[FDP],Kombiniert[Date],"&gt;="&amp;Kombiniert[[#This Row],[Von]],Kombiniert[Date],"&lt;="&amp;Kombiniert[[#This Row],[Date]])</f>
        <v>8.6111111111111097E-2</v>
      </c>
      <c r="Q253" s="8">
        <f>AVERAGEIFS(Kombiniert[LINKE],Kombiniert[Date],"&gt;="&amp;Kombiniert[[#This Row],[Von]],Kombiniert[Date],"&lt;="&amp;Kombiniert[[#This Row],[Date]])</f>
        <v>9.3888888888888883E-2</v>
      </c>
      <c r="R253" s="8">
        <f>AVERAGEIFS(Kombiniert[AfD],Kombiniert[Date],"&gt;="&amp;Kombiniert[[#This Row],[Von]],Kombiniert[Date],"&lt;="&amp;Kombiniert[[#This Row],[Date]])</f>
        <v>7.7222222222222234E-2</v>
      </c>
      <c r="S253" s="8">
        <f>AVERAGEIFS(Kombiniert[Sonstige],Kombiniert[Date],"&gt;="&amp;Kombiniert[[#This Row],[Von]],Kombiniert[Date],"&lt;="&amp;Kombiniert[[#This Row],[Date]])</f>
        <v>4.5555555555555551E-2</v>
      </c>
      <c r="T253" s="4">
        <f>SUMIFS(Kombiniert[Befragte],Kombiniert[Date],"&gt;="&amp;Kombiniert[[#This Row],[Von]],Kombiniert[Date],"&lt;="&amp;Kombiniert[[#This Row],[Date]])</f>
        <v>15995</v>
      </c>
      <c r="U253" s="2">
        <f>1/SUMIFS(Kombiniert[[#This Row],[CDU/CSU (14d)]:[AfD (14d)]],Kombiniert[[#This Row],[CDU/CSU (14d)]:[AfD (14d)]],"&gt;="&amp;0.05)</f>
        <v>1.0477299185098952</v>
      </c>
      <c r="V253" s="2">
        <f>1/(SUMIFS(Kombiniert[[#This Row],[CDU/CSU (14d)]:[AfD (14d)]],Kombiniert[[#This Row],[CDU/CSU (14d)]:[AfD (14d)]],"&gt;="&amp;0.05)-Kombiniert[[#This Row],[FDP (14d)]])</f>
        <v>1.1516314779270633</v>
      </c>
    </row>
    <row r="254" spans="1:22" x14ac:dyDescent="0.35">
      <c r="A254" s="1">
        <v>42903</v>
      </c>
      <c r="B254" s="2">
        <v>0.39</v>
      </c>
      <c r="C254" s="2">
        <v>0.25</v>
      </c>
      <c r="D254" s="2">
        <v>7.0000000000000007E-2</v>
      </c>
      <c r="E254" s="2">
        <v>7.0000000000000007E-2</v>
      </c>
      <c r="F254" s="2">
        <v>0.09</v>
      </c>
      <c r="G254" s="2">
        <v>0.08</v>
      </c>
      <c r="H254" s="2">
        <v>0.05</v>
      </c>
      <c r="I254" s="2">
        <v>2054</v>
      </c>
      <c r="J254" s="2" t="s">
        <v>252</v>
      </c>
      <c r="K254" t="s">
        <v>90</v>
      </c>
      <c r="L254" s="1">
        <f>Kombiniert[[#This Row],[Date]]-13</f>
        <v>42890</v>
      </c>
      <c r="M254" s="8">
        <f>AVERAGEIFS(Kombiniert[CDU/CSU],Kombiniert[Date],"&gt;="&amp;Kombiniert[[#This Row],[Von]],Kombiniert[Date],"&lt;="&amp;Kombiniert[[#This Row],[Date]])</f>
        <v>0.38437500000000002</v>
      </c>
      <c r="N254" s="3">
        <f>AVERAGEIFS(Kombiniert[SPD],Kombiniert[Date],"&gt;="&amp;Kombiniert[[#This Row],[Von]],Kombiniert[Date],"&lt;="&amp;Kombiniert[[#This Row],[Date]])</f>
        <v>0.24062499999999998</v>
      </c>
      <c r="O254" s="8">
        <f>AVERAGEIFS(Kombiniert[GRÜNE],Kombiniert[Date],"&gt;="&amp;Kombiniert[[#This Row],[Von]],Kombiniert[Date],"&lt;="&amp;Kombiniert[[#This Row],[Date]])</f>
        <v>7.3125000000000023E-2</v>
      </c>
      <c r="P254" s="8">
        <f>AVERAGEIFS(Kombiniert[FDP],Kombiniert[Date],"&gt;="&amp;Kombiniert[[#This Row],[Von]],Kombiniert[Date],"&lt;="&amp;Kombiniert[[#This Row],[Date]])</f>
        <v>8.4999999999999992E-2</v>
      </c>
      <c r="Q254" s="8">
        <f>AVERAGEIFS(Kombiniert[LINKE],Kombiniert[Date],"&gt;="&amp;Kombiniert[[#This Row],[Von]],Kombiniert[Date],"&lt;="&amp;Kombiniert[[#This Row],[Date]])</f>
        <v>0.09</v>
      </c>
      <c r="R254" s="8">
        <f>AVERAGEIFS(Kombiniert[AfD],Kombiniert[Date],"&gt;="&amp;Kombiniert[[#This Row],[Von]],Kombiniert[Date],"&lt;="&amp;Kombiniert[[#This Row],[Date]])</f>
        <v>0.08</v>
      </c>
      <c r="S254" s="8">
        <f>AVERAGEIFS(Kombiniert[Sonstige],Kombiniert[Date],"&gt;="&amp;Kombiniert[[#This Row],[Von]],Kombiniert[Date],"&lt;="&amp;Kombiniert[[#This Row],[Date]])</f>
        <v>4.6874999999999993E-2</v>
      </c>
      <c r="T254" s="4">
        <f>SUMIFS(Kombiniert[Befragte],Kombiniert[Date],"&gt;="&amp;Kombiniert[[#This Row],[Von]],Kombiniert[Date],"&lt;="&amp;Kombiniert[[#This Row],[Date]])</f>
        <v>14566</v>
      </c>
      <c r="U254" s="2">
        <f>1/SUMIFS(Kombiniert[[#This Row],[CDU/CSU (14d)]:[AfD (14d)]],Kombiniert[[#This Row],[CDU/CSU (14d)]:[AfD (14d)]],"&gt;="&amp;0.05)</f>
        <v>1.0491803278688525</v>
      </c>
      <c r="V254" s="2">
        <f>1/(SUMIFS(Kombiniert[[#This Row],[CDU/CSU (14d)]:[AfD (14d)]],Kombiniert[[#This Row],[CDU/CSU (14d)]:[AfD (14d)]],"&gt;="&amp;0.05)-Kombiniert[[#This Row],[FDP (14d)]])</f>
        <v>1.1519078473722104</v>
      </c>
    </row>
    <row r="255" spans="1:22" x14ac:dyDescent="0.35">
      <c r="A255" s="1">
        <v>42896</v>
      </c>
      <c r="B255" s="2">
        <v>0.39</v>
      </c>
      <c r="C255" s="2">
        <v>0.25</v>
      </c>
      <c r="D255" s="2">
        <v>0.08</v>
      </c>
      <c r="E255" s="2">
        <v>7.0000000000000007E-2</v>
      </c>
      <c r="F255" s="2">
        <v>0.09</v>
      </c>
      <c r="G255" s="2">
        <v>0.08</v>
      </c>
      <c r="H255" s="2">
        <v>0.04</v>
      </c>
      <c r="I255" s="2">
        <v>1398</v>
      </c>
      <c r="J255" s="2" t="s">
        <v>253</v>
      </c>
      <c r="K255" t="s">
        <v>90</v>
      </c>
      <c r="L255" s="1">
        <f>Kombiniert[[#This Row],[Date]]-13</f>
        <v>42883</v>
      </c>
      <c r="M255" s="8">
        <f>AVERAGEIFS(Kombiniert[CDU/CSU],Kombiniert[Date],"&gt;="&amp;Kombiniert[[#This Row],[Von]],Kombiniert[Date],"&lt;="&amp;Kombiniert[[#This Row],[Date]])</f>
        <v>0.37812499999999999</v>
      </c>
      <c r="N255" s="3">
        <f>AVERAGEIFS(Kombiniert[SPD],Kombiniert[Date],"&gt;="&amp;Kombiniert[[#This Row],[Von]],Kombiniert[Date],"&lt;="&amp;Kombiniert[[#This Row],[Date]])</f>
        <v>0.24625</v>
      </c>
      <c r="O255" s="8">
        <f>AVERAGEIFS(Kombiniert[GRÜNE],Kombiniert[Date],"&gt;="&amp;Kombiniert[[#This Row],[Von]],Kombiniert[Date],"&lt;="&amp;Kombiniert[[#This Row],[Date]])</f>
        <v>7.2499999999999995E-2</v>
      </c>
      <c r="P255" s="8">
        <f>AVERAGEIFS(Kombiniert[FDP],Kombiniert[Date],"&gt;="&amp;Kombiniert[[#This Row],[Von]],Kombiniert[Date],"&lt;="&amp;Kombiniert[[#This Row],[Date]])</f>
        <v>8.6249999999999993E-2</v>
      </c>
      <c r="Q255" s="8">
        <f>AVERAGEIFS(Kombiniert[LINKE],Kombiniert[Date],"&gt;="&amp;Kombiniert[[#This Row],[Von]],Kombiniert[Date],"&lt;="&amp;Kombiniert[[#This Row],[Date]])</f>
        <v>0.09</v>
      </c>
      <c r="R255" s="8">
        <f>AVERAGEIFS(Kombiniert[AfD],Kombiniert[Date],"&gt;="&amp;Kombiniert[[#This Row],[Von]],Kombiniert[Date],"&lt;="&amp;Kombiniert[[#This Row],[Date]])</f>
        <v>8.1250000000000003E-2</v>
      </c>
      <c r="S255" s="8">
        <f>AVERAGEIFS(Kombiniert[Sonstige],Kombiniert[Date],"&gt;="&amp;Kombiniert[[#This Row],[Von]],Kombiniert[Date],"&lt;="&amp;Kombiniert[[#This Row],[Date]])</f>
        <v>4.5624999999999992E-2</v>
      </c>
      <c r="T255" s="4">
        <f>SUMIFS(Kombiniert[Befragte],Kombiniert[Date],"&gt;="&amp;Kombiniert[[#This Row],[Von]],Kombiniert[Date],"&lt;="&amp;Kombiniert[[#This Row],[Date]])</f>
        <v>15371</v>
      </c>
      <c r="U255" s="2">
        <f>1/SUMIFS(Kombiniert[[#This Row],[CDU/CSU (14d)]:[AfD (14d)]],Kombiniert[[#This Row],[CDU/CSU (14d)]:[AfD (14d)]],"&gt;="&amp;0.05)</f>
        <v>1.0478061558611655</v>
      </c>
      <c r="V255" s="2">
        <f>1/(SUMIFS(Kombiniert[[#This Row],[CDU/CSU (14d)]:[AfD (14d)]],Kombiniert[[#This Row],[CDU/CSU (14d)]:[AfD (14d)]],"&gt;="&amp;0.05)-Kombiniert[[#This Row],[FDP (14d)]])</f>
        <v>1.1519078473722102</v>
      </c>
    </row>
    <row r="256" spans="1:22" x14ac:dyDescent="0.35">
      <c r="A256" s="1">
        <v>42889</v>
      </c>
      <c r="B256" s="2">
        <v>0.38</v>
      </c>
      <c r="C256" s="2">
        <v>0.27</v>
      </c>
      <c r="D256" s="2">
        <v>7.0000000000000007E-2</v>
      </c>
      <c r="E256" s="2">
        <v>7.0000000000000007E-2</v>
      </c>
      <c r="F256" s="2">
        <v>0.08</v>
      </c>
      <c r="G256" s="2">
        <v>0.08</v>
      </c>
      <c r="H256" s="2">
        <v>0.05</v>
      </c>
      <c r="I256" s="2">
        <v>1838</v>
      </c>
      <c r="J256" s="2" t="s">
        <v>254</v>
      </c>
      <c r="K256" t="s">
        <v>90</v>
      </c>
      <c r="L256" s="1">
        <f>Kombiniert[[#This Row],[Date]]-13</f>
        <v>42876</v>
      </c>
      <c r="M256" s="8">
        <f>AVERAGEIFS(Kombiniert[CDU/CSU],Kombiniert[Date],"&gt;="&amp;Kombiniert[[#This Row],[Von]],Kombiniert[Date],"&lt;="&amp;Kombiniert[[#This Row],[Date]])</f>
        <v>0.37375000000000003</v>
      </c>
      <c r="N256" s="3">
        <f>AVERAGEIFS(Kombiniert[SPD],Kombiniert[Date],"&gt;="&amp;Kombiniert[[#This Row],[Von]],Kombiniert[Date],"&lt;="&amp;Kombiniert[[#This Row],[Date]])</f>
        <v>0.25375000000000003</v>
      </c>
      <c r="O256" s="8">
        <f>AVERAGEIFS(Kombiniert[GRÜNE],Kombiniert[Date],"&gt;="&amp;Kombiniert[[#This Row],[Von]],Kombiniert[Date],"&lt;="&amp;Kombiniert[[#This Row],[Date]])</f>
        <v>7.1250000000000008E-2</v>
      </c>
      <c r="P256" s="8">
        <f>AVERAGEIFS(Kombiniert[FDP],Kombiniert[Date],"&gt;="&amp;Kombiniert[[#This Row],[Von]],Kombiniert[Date],"&lt;="&amp;Kombiniert[[#This Row],[Date]])</f>
        <v>8.8124999999999981E-2</v>
      </c>
      <c r="Q256" s="8">
        <f>AVERAGEIFS(Kombiniert[LINKE],Kombiniert[Date],"&gt;="&amp;Kombiniert[[#This Row],[Von]],Kombiniert[Date],"&lt;="&amp;Kombiniert[[#This Row],[Date]])</f>
        <v>8.7499999999999994E-2</v>
      </c>
      <c r="R256" s="8">
        <f>AVERAGEIFS(Kombiniert[AfD],Kombiniert[Date],"&gt;="&amp;Kombiniert[[#This Row],[Von]],Kombiniert[Date],"&lt;="&amp;Kombiniert[[#This Row],[Date]])</f>
        <v>7.9999999999999988E-2</v>
      </c>
      <c r="S256" s="8">
        <f>AVERAGEIFS(Kombiniert[Sonstige],Kombiniert[Date],"&gt;="&amp;Kombiniert[[#This Row],[Von]],Kombiniert[Date],"&lt;="&amp;Kombiniert[[#This Row],[Date]])</f>
        <v>4.5624999999999999E-2</v>
      </c>
      <c r="T256" s="4">
        <f>SUMIFS(Kombiniert[Befragte],Kombiniert[Date],"&gt;="&amp;Kombiniert[[#This Row],[Von]],Kombiniert[Date],"&lt;="&amp;Kombiniert[[#This Row],[Date]])</f>
        <v>15636</v>
      </c>
      <c r="U256" s="2">
        <f>1/SUMIFS(Kombiniert[[#This Row],[CDU/CSU (14d)]:[AfD (14d)]],Kombiniert[[#This Row],[CDU/CSU (14d)]:[AfD (14d)]],"&gt;="&amp;0.05)</f>
        <v>1.0478061558611655</v>
      </c>
      <c r="V256" s="2">
        <f>1/(SUMIFS(Kombiniert[[#This Row],[CDU/CSU (14d)]:[AfD (14d)]],Kombiniert[[#This Row],[CDU/CSU (14d)]:[AfD (14d)]],"&gt;="&amp;0.05)-Kombiniert[[#This Row],[FDP (14d)]])</f>
        <v>1.1544011544011543</v>
      </c>
    </row>
    <row r="257" spans="1:22" x14ac:dyDescent="0.35">
      <c r="A257" s="1">
        <v>42882</v>
      </c>
      <c r="B257" s="2">
        <v>0.38</v>
      </c>
      <c r="C257" s="2">
        <v>0.25</v>
      </c>
      <c r="D257" s="2">
        <v>0.08</v>
      </c>
      <c r="E257" s="2">
        <v>0.08</v>
      </c>
      <c r="F257" s="2">
        <v>0.08</v>
      </c>
      <c r="G257" s="2">
        <v>0.08</v>
      </c>
      <c r="H257" s="2">
        <v>0.05</v>
      </c>
      <c r="I257" s="2">
        <v>1703</v>
      </c>
      <c r="J257" s="2" t="s">
        <v>255</v>
      </c>
      <c r="K257" t="s">
        <v>90</v>
      </c>
      <c r="L257" s="1">
        <f>Kombiniert[[#This Row],[Date]]-13</f>
        <v>42869</v>
      </c>
      <c r="M257" s="8">
        <f>AVERAGEIFS(Kombiniert[CDU/CSU],Kombiniert[Date],"&gt;="&amp;Kombiniert[[#This Row],[Von]],Kombiniert[Date],"&lt;="&amp;Kombiniert[[#This Row],[Date]])</f>
        <v>0.37611111111111106</v>
      </c>
      <c r="N257" s="3">
        <f>AVERAGEIFS(Kombiniert[SPD],Kombiniert[Date],"&gt;="&amp;Kombiniert[[#This Row],[Von]],Kombiniert[Date],"&lt;="&amp;Kombiniert[[#This Row],[Date]])</f>
        <v>0.25777777777777783</v>
      </c>
      <c r="O257" s="8">
        <f>AVERAGEIFS(Kombiniert[GRÜNE],Kombiniert[Date],"&gt;="&amp;Kombiniert[[#This Row],[Von]],Kombiniert[Date],"&lt;="&amp;Kombiniert[[#This Row],[Date]])</f>
        <v>7.1111111111111125E-2</v>
      </c>
      <c r="P257" s="8">
        <f>AVERAGEIFS(Kombiniert[FDP],Kombiniert[Date],"&gt;="&amp;Kombiniert[[#This Row],[Von]],Kombiniert[Date],"&lt;="&amp;Kombiniert[[#This Row],[Date]])</f>
        <v>8.4999999999999992E-2</v>
      </c>
      <c r="Q257" s="8">
        <f>AVERAGEIFS(Kombiniert[LINKE],Kombiniert[Date],"&gt;="&amp;Kombiniert[[#This Row],[Von]],Kombiniert[Date],"&lt;="&amp;Kombiniert[[#This Row],[Date]])</f>
        <v>8.3333333333333329E-2</v>
      </c>
      <c r="R257" s="8">
        <f>AVERAGEIFS(Kombiniert[AfD],Kombiniert[Date],"&gt;="&amp;Kombiniert[[#This Row],[Von]],Kombiniert[Date],"&lt;="&amp;Kombiniert[[#This Row],[Date]])</f>
        <v>8.222222222222221E-2</v>
      </c>
      <c r="S257" s="8">
        <f>AVERAGEIFS(Kombiniert[Sonstige],Kombiniert[Date],"&gt;="&amp;Kombiniert[[#This Row],[Von]],Kombiniert[Date],"&lt;="&amp;Kombiniert[[#This Row],[Date]])</f>
        <v>4.4444444444444432E-2</v>
      </c>
      <c r="T257" s="4">
        <f>SUMIFS(Kombiniert[Befragte],Kombiniert[Date],"&gt;="&amp;Kombiniert[[#This Row],[Von]],Kombiniert[Date],"&lt;="&amp;Kombiniert[[#This Row],[Date]])</f>
        <v>17677</v>
      </c>
      <c r="U257" s="2">
        <f>1/SUMIFS(Kombiniert[[#This Row],[CDU/CSU (14d)]:[AfD (14d)]],Kombiniert[[#This Row],[CDU/CSU (14d)]:[AfD (14d)]],"&gt;="&amp;0.05)</f>
        <v>1.0465116279069766</v>
      </c>
      <c r="V257" s="2">
        <f>1/(SUMIFS(Kombiniert[[#This Row],[CDU/CSU (14d)]:[AfD (14d)]],Kombiniert[[#This Row],[CDU/CSU (14d)]:[AfD (14d)]],"&gt;="&amp;0.05)-Kombiniert[[#This Row],[FDP (14d)]])</f>
        <v>1.1486917677089981</v>
      </c>
    </row>
    <row r="258" spans="1:22" x14ac:dyDescent="0.35">
      <c r="A258" s="1">
        <v>42875</v>
      </c>
      <c r="B258" s="2">
        <v>0.38</v>
      </c>
      <c r="C258" s="2">
        <v>0.26</v>
      </c>
      <c r="D258" s="2">
        <v>7.0000000000000007E-2</v>
      </c>
      <c r="E258" s="2">
        <v>7.0000000000000007E-2</v>
      </c>
      <c r="F258" s="2">
        <v>0.09</v>
      </c>
      <c r="G258" s="2">
        <v>0.08</v>
      </c>
      <c r="H258" s="2">
        <v>0.05</v>
      </c>
      <c r="I258" s="2">
        <v>2413</v>
      </c>
      <c r="J258" s="2" t="s">
        <v>256</v>
      </c>
      <c r="K258" t="s">
        <v>90</v>
      </c>
      <c r="L258" s="1">
        <f>Kombiniert[[#This Row],[Date]]-13</f>
        <v>42862</v>
      </c>
      <c r="M258" s="8">
        <f>AVERAGEIFS(Kombiniert[CDU/CSU],Kombiniert[Date],"&gt;="&amp;Kombiniert[[#This Row],[Von]],Kombiniert[Date],"&lt;="&amp;Kombiniert[[#This Row],[Date]])</f>
        <v>0.37</v>
      </c>
      <c r="N258" s="3">
        <f>AVERAGEIFS(Kombiniert[SPD],Kombiniert[Date],"&gt;="&amp;Kombiniert[[#This Row],[Von]],Kombiniert[Date],"&lt;="&amp;Kombiniert[[#This Row],[Date]])</f>
        <v>0.26500000000000001</v>
      </c>
      <c r="O258" s="8">
        <f>AVERAGEIFS(Kombiniert[GRÜNE],Kombiniert[Date],"&gt;="&amp;Kombiniert[[#This Row],[Von]],Kombiniert[Date],"&lt;="&amp;Kombiniert[[#This Row],[Date]])</f>
        <v>7.2000000000000022E-2</v>
      </c>
      <c r="P258" s="8">
        <f>AVERAGEIFS(Kombiniert[FDP],Kombiniert[Date],"&gt;="&amp;Kombiniert[[#This Row],[Von]],Kombiniert[Date],"&lt;="&amp;Kombiniert[[#This Row],[Date]])</f>
        <v>7.8E-2</v>
      </c>
      <c r="Q258" s="8">
        <f>AVERAGEIFS(Kombiniert[LINKE],Kombiniert[Date],"&gt;="&amp;Kombiniert[[#This Row],[Von]],Kombiniert[Date],"&lt;="&amp;Kombiniert[[#This Row],[Date]])</f>
        <v>8.3999999999999991E-2</v>
      </c>
      <c r="R258" s="8">
        <f>AVERAGEIFS(Kombiniert[AfD],Kombiniert[Date],"&gt;="&amp;Kombiniert[[#This Row],[Von]],Kombiniert[Date],"&lt;="&amp;Kombiniert[[#This Row],[Date]])</f>
        <v>8.6999999999999994E-2</v>
      </c>
      <c r="S258" s="8">
        <f>AVERAGEIFS(Kombiniert[Sonstige],Kombiniert[Date],"&gt;="&amp;Kombiniert[[#This Row],[Von]],Kombiniert[Date],"&lt;="&amp;Kombiniert[[#This Row],[Date]])</f>
        <v>4.3999999999999997E-2</v>
      </c>
      <c r="T258" s="4">
        <f>SUMIFS(Kombiniert[Befragte],Kombiniert[Date],"&gt;="&amp;Kombiniert[[#This Row],[Von]],Kombiniert[Date],"&lt;="&amp;Kombiniert[[#This Row],[Date]])</f>
        <v>19391</v>
      </c>
      <c r="U258" s="2">
        <f>1/SUMIFS(Kombiniert[[#This Row],[CDU/CSU (14d)]:[AfD (14d)]],Kombiniert[[#This Row],[CDU/CSU (14d)]:[AfD (14d)]],"&gt;="&amp;0.05)</f>
        <v>1.0460251046025104</v>
      </c>
      <c r="V258" s="2">
        <f>1/(SUMIFS(Kombiniert[[#This Row],[CDU/CSU (14d)]:[AfD (14d)]],Kombiniert[[#This Row],[CDU/CSU (14d)]:[AfD (14d)]],"&gt;="&amp;0.05)-Kombiniert[[#This Row],[FDP (14d)]])</f>
        <v>1.1389521640091116</v>
      </c>
    </row>
    <row r="259" spans="1:22" x14ac:dyDescent="0.35">
      <c r="A259" s="1">
        <v>42868</v>
      </c>
      <c r="B259" s="2">
        <v>0.37</v>
      </c>
      <c r="C259" s="2">
        <v>0.27</v>
      </c>
      <c r="D259" s="2">
        <v>0.08</v>
      </c>
      <c r="E259" s="2">
        <v>0.06</v>
      </c>
      <c r="F259" s="2">
        <v>0.1</v>
      </c>
      <c r="G259" s="2">
        <v>0.08</v>
      </c>
      <c r="H259" s="2">
        <v>0.04</v>
      </c>
      <c r="I259" s="2">
        <v>1837</v>
      </c>
      <c r="J259" s="2" t="s">
        <v>257</v>
      </c>
      <c r="K259" t="s">
        <v>90</v>
      </c>
      <c r="L259" s="1">
        <f>Kombiniert[[#This Row],[Date]]-13</f>
        <v>42855</v>
      </c>
      <c r="M259" s="8">
        <f>AVERAGEIFS(Kombiniert[CDU/CSU],Kombiniert[Date],"&gt;="&amp;Kombiniert[[#This Row],[Von]],Kombiniert[Date],"&lt;="&amp;Kombiniert[[#This Row],[Date]])</f>
        <v>0.35888888888888887</v>
      </c>
      <c r="N259" s="3">
        <f>AVERAGEIFS(Kombiniert[SPD],Kombiniert[Date],"&gt;="&amp;Kombiniert[[#This Row],[Von]],Kombiniert[Date],"&lt;="&amp;Kombiniert[[#This Row],[Date]])</f>
        <v>0.27500000000000008</v>
      </c>
      <c r="O259" s="8">
        <f>AVERAGEIFS(Kombiniert[GRÜNE],Kombiniert[Date],"&gt;="&amp;Kombiniert[[#This Row],[Von]],Kombiniert[Date],"&lt;="&amp;Kombiniert[[#This Row],[Date]])</f>
        <v>7.2777777777777802E-2</v>
      </c>
      <c r="P259" s="8">
        <f>AVERAGEIFS(Kombiniert[FDP],Kombiniert[Date],"&gt;="&amp;Kombiniert[[#This Row],[Von]],Kombiniert[Date],"&lt;="&amp;Kombiniert[[#This Row],[Date]])</f>
        <v>7.1111111111111125E-2</v>
      </c>
      <c r="Q259" s="8">
        <f>AVERAGEIFS(Kombiniert[LINKE],Kombiniert[Date],"&gt;="&amp;Kombiniert[[#This Row],[Von]],Kombiniert[Date],"&lt;="&amp;Kombiniert[[#This Row],[Date]])</f>
        <v>8.8333333333333319E-2</v>
      </c>
      <c r="R259" s="8">
        <f>AVERAGEIFS(Kombiniert[AfD],Kombiniert[Date],"&gt;="&amp;Kombiniert[[#This Row],[Von]],Kombiniert[Date],"&lt;="&amp;Kombiniert[[#This Row],[Date]])</f>
        <v>8.7777777777777774E-2</v>
      </c>
      <c r="S259" s="8">
        <f>AVERAGEIFS(Kombiniert[Sonstige],Kombiniert[Date],"&gt;="&amp;Kombiniert[[#This Row],[Von]],Kombiniert[Date],"&lt;="&amp;Kombiniert[[#This Row],[Date]])</f>
        <v>4.611111111111111E-2</v>
      </c>
      <c r="T259" s="4">
        <f>SUMIFS(Kombiniert[Befragte],Kombiniert[Date],"&gt;="&amp;Kombiniert[[#This Row],[Von]],Kombiniert[Date],"&lt;="&amp;Kombiniert[[#This Row],[Date]])</f>
        <v>17847</v>
      </c>
      <c r="U259" s="2">
        <f>1/SUMIFS(Kombiniert[[#This Row],[CDU/CSU (14d)]:[AfD (14d)]],Kombiniert[[#This Row],[CDU/CSU (14d)]:[AfD (14d)]],"&gt;="&amp;0.05)</f>
        <v>1.0483401281304601</v>
      </c>
      <c r="V259" s="2">
        <f>1/(SUMIFS(Kombiniert[[#This Row],[CDU/CSU (14d)]:[AfD (14d)]],Kombiniert[[#This Row],[CDU/CSU (14d)]:[AfD (14d)]],"&gt;="&amp;0.05)-Kombiniert[[#This Row],[FDP (14d)]])</f>
        <v>1.1327879169288859</v>
      </c>
    </row>
    <row r="260" spans="1:22" x14ac:dyDescent="0.35">
      <c r="A260" s="1">
        <v>42861</v>
      </c>
      <c r="B260" s="2">
        <v>0.36</v>
      </c>
      <c r="C260" s="2">
        <v>0.28000000000000003</v>
      </c>
      <c r="D260" s="2">
        <v>7.0000000000000007E-2</v>
      </c>
      <c r="E260" s="2">
        <v>0.06</v>
      </c>
      <c r="F260" s="2">
        <v>0.09</v>
      </c>
      <c r="G260" s="2">
        <v>0.09</v>
      </c>
      <c r="H260" s="2">
        <v>0.05</v>
      </c>
      <c r="I260" s="2">
        <v>1935</v>
      </c>
      <c r="J260" s="2" t="s">
        <v>258</v>
      </c>
      <c r="K260" t="s">
        <v>90</v>
      </c>
      <c r="L260" s="1">
        <f>Kombiniert[[#This Row],[Date]]-13</f>
        <v>42848</v>
      </c>
      <c r="M260" s="8">
        <f>AVERAGEIFS(Kombiniert[CDU/CSU],Kombiniert[Date],"&gt;="&amp;Kombiniert[[#This Row],[Von]],Kombiniert[Date],"&lt;="&amp;Kombiniert[[#This Row],[Date]])</f>
        <v>0.35374999999999995</v>
      </c>
      <c r="N260" s="3">
        <f>AVERAGEIFS(Kombiniert[SPD],Kombiniert[Date],"&gt;="&amp;Kombiniert[[#This Row],[Von]],Kombiniert[Date],"&lt;="&amp;Kombiniert[[#This Row],[Date]])</f>
        <v>0.29062500000000002</v>
      </c>
      <c r="O260" s="8">
        <f>AVERAGEIFS(Kombiniert[GRÜNE],Kombiniert[Date],"&gt;="&amp;Kombiniert[[#This Row],[Von]],Kombiniert[Date],"&lt;="&amp;Kombiniert[[#This Row],[Date]])</f>
        <v>7.0000000000000007E-2</v>
      </c>
      <c r="P260" s="8">
        <f>AVERAGEIFS(Kombiniert[FDP],Kombiniert[Date],"&gt;="&amp;Kombiniert[[#This Row],[Von]],Kombiniert[Date],"&lt;="&amp;Kombiniert[[#This Row],[Date]])</f>
        <v>6.4375000000000002E-2</v>
      </c>
      <c r="Q260" s="8">
        <f>AVERAGEIFS(Kombiniert[LINKE],Kombiniert[Date],"&gt;="&amp;Kombiniert[[#This Row],[Von]],Kombiniert[Date],"&lt;="&amp;Kombiniert[[#This Row],[Date]])</f>
        <v>0.09</v>
      </c>
      <c r="R260" s="8">
        <f>AVERAGEIFS(Kombiniert[AfD],Kombiniert[Date],"&gt;="&amp;Kombiniert[[#This Row],[Von]],Kombiniert[Date],"&lt;="&amp;Kombiniert[[#This Row],[Date]])</f>
        <v>8.7499999999999994E-2</v>
      </c>
      <c r="S260" s="8">
        <f>AVERAGEIFS(Kombiniert[Sonstige],Kombiniert[Date],"&gt;="&amp;Kombiniert[[#This Row],[Von]],Kombiniert[Date],"&lt;="&amp;Kombiniert[[#This Row],[Date]])</f>
        <v>4.3750000000000004E-2</v>
      </c>
      <c r="T260" s="4">
        <f>SUMIFS(Kombiniert[Befragte],Kombiniert[Date],"&gt;="&amp;Kombiniert[[#This Row],[Von]],Kombiniert[Date],"&lt;="&amp;Kombiniert[[#This Row],[Date]])</f>
        <v>16318</v>
      </c>
      <c r="U260" s="2">
        <f>1/SUMIFS(Kombiniert[[#This Row],[CDU/CSU (14d)]:[AfD (14d)]],Kombiniert[[#This Row],[CDU/CSU (14d)]:[AfD (14d)]],"&gt;="&amp;0.05)</f>
        <v>1.0457516339869282</v>
      </c>
      <c r="V260" s="2">
        <f>1/(SUMIFS(Kombiniert[[#This Row],[CDU/CSU (14d)]:[AfD (14d)]],Kombiniert[[#This Row],[CDU/CSU (14d)]:[AfD (14d)]],"&gt;="&amp;0.05)-Kombiniert[[#This Row],[FDP (14d)]])</f>
        <v>1.1212333566923616</v>
      </c>
    </row>
    <row r="261" spans="1:22" x14ac:dyDescent="0.35">
      <c r="A261" s="1">
        <v>42854</v>
      </c>
      <c r="B261" s="2">
        <v>0.36</v>
      </c>
      <c r="C261" s="2">
        <v>0.28999999999999998</v>
      </c>
      <c r="D261" s="2">
        <v>7.0000000000000007E-2</v>
      </c>
      <c r="E261" s="2">
        <v>0.06</v>
      </c>
      <c r="F261" s="2">
        <v>0.09</v>
      </c>
      <c r="G261" s="2">
        <v>0.09</v>
      </c>
      <c r="H261" s="2">
        <v>0.04</v>
      </c>
      <c r="I261" s="2">
        <v>2439</v>
      </c>
      <c r="J261" s="2" t="s">
        <v>259</v>
      </c>
      <c r="K261" t="s">
        <v>90</v>
      </c>
      <c r="L261" s="1">
        <f>Kombiniert[[#This Row],[Date]]-13</f>
        <v>42841</v>
      </c>
      <c r="M261" s="8">
        <f>AVERAGEIFS(Kombiniert[CDU/CSU],Kombiniert[Date],"&gt;="&amp;Kombiniert[[#This Row],[Von]],Kombiniert[Date],"&lt;="&amp;Kombiniert[[#This Row],[Date]])</f>
        <v>0.35374999999999995</v>
      </c>
      <c r="N261" s="3">
        <f>AVERAGEIFS(Kombiniert[SPD],Kombiniert[Date],"&gt;="&amp;Kombiniert[[#This Row],[Von]],Kombiniert[Date],"&lt;="&amp;Kombiniert[[#This Row],[Date]])</f>
        <v>0.301875</v>
      </c>
      <c r="O261" s="8">
        <f>AVERAGEIFS(Kombiniert[GRÜNE],Kombiniert[Date],"&gt;="&amp;Kombiniert[[#This Row],[Von]],Kombiniert[Date],"&lt;="&amp;Kombiniert[[#This Row],[Date]])</f>
        <v>6.5625000000000003E-2</v>
      </c>
      <c r="P261" s="8">
        <f>AVERAGEIFS(Kombiniert[FDP],Kombiniert[Date],"&gt;="&amp;Kombiniert[[#This Row],[Von]],Kombiniert[Date],"&lt;="&amp;Kombiniert[[#This Row],[Date]])</f>
        <v>0.06</v>
      </c>
      <c r="Q261" s="8">
        <f>AVERAGEIFS(Kombiniert[LINKE],Kombiniert[Date],"&gt;="&amp;Kombiniert[[#This Row],[Von]],Kombiniert[Date],"&lt;="&amp;Kombiniert[[#This Row],[Date]])</f>
        <v>8.8124999999999995E-2</v>
      </c>
      <c r="R261" s="8">
        <f>AVERAGEIFS(Kombiniert[AfD],Kombiniert[Date],"&gt;="&amp;Kombiniert[[#This Row],[Von]],Kombiniert[Date],"&lt;="&amp;Kombiniert[[#This Row],[Date]])</f>
        <v>0.09</v>
      </c>
      <c r="S261" s="8">
        <f>AVERAGEIFS(Kombiniert[Sonstige],Kombiniert[Date],"&gt;="&amp;Kombiniert[[#This Row],[Von]],Kombiniert[Date],"&lt;="&amp;Kombiniert[[#This Row],[Date]])</f>
        <v>4.0625000000000001E-2</v>
      </c>
      <c r="T261" s="4">
        <f>SUMIFS(Kombiniert[Befragte],Kombiniert[Date],"&gt;="&amp;Kombiniert[[#This Row],[Von]],Kombiniert[Date],"&lt;="&amp;Kombiniert[[#This Row],[Date]])</f>
        <v>14280</v>
      </c>
      <c r="U261" s="2">
        <f>1/SUMIFS(Kombiniert[[#This Row],[CDU/CSU (14d)]:[AfD (14d)]],Kombiniert[[#This Row],[CDU/CSU (14d)]:[AfD (14d)]],"&gt;="&amp;0.05)</f>
        <v>1.0423452768729642</v>
      </c>
      <c r="V261" s="2">
        <f>1/(SUMIFS(Kombiniert[[#This Row],[CDU/CSU (14d)]:[AfD (14d)]],Kombiniert[[#This Row],[CDU/CSU (14d)]:[AfD (14d)]],"&gt;="&amp;0.05)-Kombiniert[[#This Row],[FDP (14d)]])</f>
        <v>1.1118832522585129</v>
      </c>
    </row>
    <row r="262" spans="1:22" x14ac:dyDescent="0.35">
      <c r="A262" s="1">
        <v>42847</v>
      </c>
      <c r="B262" s="2">
        <v>0.36</v>
      </c>
      <c r="C262" s="2">
        <v>0.31</v>
      </c>
      <c r="D262" s="2">
        <v>0.06</v>
      </c>
      <c r="E262" s="2">
        <v>0.05</v>
      </c>
      <c r="F262" s="2">
        <v>0.09</v>
      </c>
      <c r="G262" s="2">
        <v>0.09</v>
      </c>
      <c r="H262" s="2">
        <v>0.04</v>
      </c>
      <c r="I262" s="2">
        <v>1412</v>
      </c>
      <c r="J262" s="2" t="s">
        <v>260</v>
      </c>
      <c r="K262" t="s">
        <v>90</v>
      </c>
      <c r="L262" s="1">
        <f>Kombiniert[[#This Row],[Date]]-13</f>
        <v>42834</v>
      </c>
      <c r="M262" s="8">
        <f>AVERAGEIFS(Kombiniert[CDU/CSU],Kombiniert[Date],"&gt;="&amp;Kombiniert[[#This Row],[Von]],Kombiniert[Date],"&lt;="&amp;Kombiniert[[#This Row],[Date]])</f>
        <v>0.34874999999999995</v>
      </c>
      <c r="N262" s="3">
        <f>AVERAGEIFS(Kombiniert[SPD],Kombiniert[Date],"&gt;="&amp;Kombiniert[[#This Row],[Von]],Kombiniert[Date],"&lt;="&amp;Kombiniert[[#This Row],[Date]])</f>
        <v>0.30625000000000002</v>
      </c>
      <c r="O262" s="8">
        <f>AVERAGEIFS(Kombiniert[GRÜNE],Kombiniert[Date],"&gt;="&amp;Kombiniert[[#This Row],[Von]],Kombiniert[Date],"&lt;="&amp;Kombiniert[[#This Row],[Date]])</f>
        <v>6.6875000000000004E-2</v>
      </c>
      <c r="P262" s="8">
        <f>AVERAGEIFS(Kombiniert[FDP],Kombiniert[Date],"&gt;="&amp;Kombiniert[[#This Row],[Von]],Kombiniert[Date],"&lt;="&amp;Kombiniert[[#This Row],[Date]])</f>
        <v>0.06</v>
      </c>
      <c r="Q262" s="8">
        <f>AVERAGEIFS(Kombiniert[LINKE],Kombiniert[Date],"&gt;="&amp;Kombiniert[[#This Row],[Von]],Kombiniert[Date],"&lt;="&amp;Kombiniert[[#This Row],[Date]])</f>
        <v>8.4374999999999992E-2</v>
      </c>
      <c r="R262" s="8">
        <f>AVERAGEIFS(Kombiniert[AfD],Kombiniert[Date],"&gt;="&amp;Kombiniert[[#This Row],[Von]],Kombiniert[Date],"&lt;="&amp;Kombiniert[[#This Row],[Date]])</f>
        <v>9.375E-2</v>
      </c>
      <c r="S262" s="8">
        <f>AVERAGEIFS(Kombiniert[Sonstige],Kombiniert[Date],"&gt;="&amp;Kombiniert[[#This Row],[Von]],Kombiniert[Date],"&lt;="&amp;Kombiniert[[#This Row],[Date]])</f>
        <v>0.04</v>
      </c>
      <c r="T262" s="4">
        <f>SUMIFS(Kombiniert[Befragte],Kombiniert[Date],"&gt;="&amp;Kombiniert[[#This Row],[Von]],Kombiniert[Date],"&lt;="&amp;Kombiniert[[#This Row],[Date]])</f>
        <v>14861</v>
      </c>
      <c r="U262" s="2">
        <f>1/SUMIFS(Kombiniert[[#This Row],[CDU/CSU (14d)]:[AfD (14d)]],Kombiniert[[#This Row],[CDU/CSU (14d)]:[AfD (14d)]],"&gt;="&amp;0.05)</f>
        <v>1.0416666666666665</v>
      </c>
      <c r="V262" s="2">
        <f>1/(SUMIFS(Kombiniert[[#This Row],[CDU/CSU (14d)]:[AfD (14d)]],Kombiniert[[#This Row],[CDU/CSU (14d)]:[AfD (14d)]],"&gt;="&amp;0.05)-Kombiniert[[#This Row],[FDP (14d)]])</f>
        <v>1.1111111111111109</v>
      </c>
    </row>
    <row r="263" spans="1:22" x14ac:dyDescent="0.35">
      <c r="A263" s="1">
        <v>42840</v>
      </c>
      <c r="B263" s="2">
        <v>0.35</v>
      </c>
      <c r="C263" s="2">
        <v>0.31</v>
      </c>
      <c r="D263" s="2">
        <v>7.0000000000000007E-2</v>
      </c>
      <c r="E263" s="2">
        <v>0.06</v>
      </c>
      <c r="F263" s="2">
        <v>0.09</v>
      </c>
      <c r="G263" s="2">
        <v>0.09</v>
      </c>
      <c r="H263" s="2">
        <v>0.03</v>
      </c>
      <c r="I263" s="2">
        <v>2436</v>
      </c>
      <c r="J263" s="2" t="s">
        <v>261</v>
      </c>
      <c r="K263" t="s">
        <v>90</v>
      </c>
      <c r="L263" s="1">
        <f>Kombiniert[[#This Row],[Date]]-13</f>
        <v>42827</v>
      </c>
      <c r="M263" s="8">
        <f>AVERAGEIFS(Kombiniert[CDU/CSU],Kombiniert[Date],"&gt;="&amp;Kombiniert[[#This Row],[Von]],Kombiniert[Date],"&lt;="&amp;Kombiniert[[#This Row],[Date]])</f>
        <v>0.34428571428571425</v>
      </c>
      <c r="N263" s="3">
        <f>AVERAGEIFS(Kombiniert[SPD],Kombiniert[Date],"&gt;="&amp;Kombiniert[[#This Row],[Von]],Kombiniert[Date],"&lt;="&amp;Kombiniert[[#This Row],[Date]])</f>
        <v>0.31142857142857144</v>
      </c>
      <c r="O263" s="8">
        <f>AVERAGEIFS(Kombiniert[GRÜNE],Kombiniert[Date],"&gt;="&amp;Kombiniert[[#This Row],[Von]],Kombiniert[Date],"&lt;="&amp;Kombiniert[[#This Row],[Date]])</f>
        <v>7.0000000000000007E-2</v>
      </c>
      <c r="P263" s="8">
        <f>AVERAGEIFS(Kombiniert[FDP],Kombiniert[Date],"&gt;="&amp;Kombiniert[[#This Row],[Von]],Kombiniert[Date],"&lt;="&amp;Kombiniert[[#This Row],[Date]])</f>
        <v>5.8571428571428566E-2</v>
      </c>
      <c r="Q263" s="8">
        <f>AVERAGEIFS(Kombiniert[LINKE],Kombiniert[Date],"&gt;="&amp;Kombiniert[[#This Row],[Von]],Kombiniert[Date],"&lt;="&amp;Kombiniert[[#This Row],[Date]])</f>
        <v>8.357142857142856E-2</v>
      </c>
      <c r="R263" s="8">
        <f>AVERAGEIFS(Kombiniert[AfD],Kombiniert[Date],"&gt;="&amp;Kombiniert[[#This Row],[Von]],Kombiniert[Date],"&lt;="&amp;Kombiniert[[#This Row],[Date]])</f>
        <v>9.1428571428571428E-2</v>
      </c>
      <c r="S263" s="8">
        <f>AVERAGEIFS(Kombiniert[Sonstige],Kombiniert[Date],"&gt;="&amp;Kombiniert[[#This Row],[Von]],Kombiniert[Date],"&lt;="&amp;Kombiniert[[#This Row],[Date]])</f>
        <v>4.071428571428571E-2</v>
      </c>
      <c r="T263" s="4">
        <f>SUMIFS(Kombiniert[Befragte],Kombiniert[Date],"&gt;="&amp;Kombiniert[[#This Row],[Von]],Kombiniert[Date],"&lt;="&amp;Kombiniert[[#This Row],[Date]])</f>
        <v>14965</v>
      </c>
      <c r="U263" s="2">
        <f>1/SUMIFS(Kombiniert[[#This Row],[CDU/CSU (14d)]:[AfD (14d)]],Kombiniert[[#This Row],[CDU/CSU (14d)]:[AfD (14d)]],"&gt;="&amp;0.05)</f>
        <v>1.0424422933730455</v>
      </c>
      <c r="V263" s="2">
        <f>1/(SUMIFS(Kombiniert[[#This Row],[CDU/CSU (14d)]:[AfD (14d)]],Kombiniert[[#This Row],[CDU/CSU (14d)]:[AfD (14d)]],"&gt;="&amp;0.05)-Kombiniert[[#This Row],[FDP (14d)]])</f>
        <v>1.1102299762093577</v>
      </c>
    </row>
    <row r="264" spans="1:22" x14ac:dyDescent="0.35">
      <c r="A264" s="1">
        <v>42833</v>
      </c>
      <c r="B264" s="2">
        <v>0.35</v>
      </c>
      <c r="C264" s="2">
        <v>0.33</v>
      </c>
      <c r="D264" s="2">
        <v>7.0000000000000007E-2</v>
      </c>
      <c r="E264" s="2">
        <v>0.05</v>
      </c>
      <c r="F264" s="2">
        <v>0.08</v>
      </c>
      <c r="G264" s="2">
        <v>0.09</v>
      </c>
      <c r="H264" s="2">
        <v>0.03</v>
      </c>
      <c r="I264" s="2">
        <v>1958</v>
      </c>
      <c r="J264" s="2" t="s">
        <v>262</v>
      </c>
      <c r="K264" t="s">
        <v>90</v>
      </c>
      <c r="L264" s="1">
        <f>Kombiniert[[#This Row],[Date]]-13</f>
        <v>42820</v>
      </c>
      <c r="M264" s="8">
        <f>AVERAGEIFS(Kombiniert[CDU/CSU],Kombiniert[Date],"&gt;="&amp;Kombiniert[[#This Row],[Von]],Kombiniert[Date],"&lt;="&amp;Kombiniert[[#This Row],[Date]])</f>
        <v>0.33714285714285713</v>
      </c>
      <c r="N264" s="3">
        <f>AVERAGEIFS(Kombiniert[SPD],Kombiniert[Date],"&gt;="&amp;Kombiniert[[#This Row],[Von]],Kombiniert[Date],"&lt;="&amp;Kombiniert[[#This Row],[Date]])</f>
        <v>0.32071428571428573</v>
      </c>
      <c r="O264" s="8">
        <f>AVERAGEIFS(Kombiniert[GRÜNE],Kombiniert[Date],"&gt;="&amp;Kombiniert[[#This Row],[Von]],Kombiniert[Date],"&lt;="&amp;Kombiniert[[#This Row],[Date]])</f>
        <v>6.9285714285714298E-2</v>
      </c>
      <c r="P264" s="8">
        <f>AVERAGEIFS(Kombiniert[FDP],Kombiniert[Date],"&gt;="&amp;Kombiniert[[#This Row],[Von]],Kombiniert[Date],"&lt;="&amp;Kombiniert[[#This Row],[Date]])</f>
        <v>5.8571428571428566E-2</v>
      </c>
      <c r="Q264" s="8">
        <f>AVERAGEIFS(Kombiniert[LINKE],Kombiniert[Date],"&gt;="&amp;Kombiniert[[#This Row],[Von]],Kombiniert[Date],"&lt;="&amp;Kombiniert[[#This Row],[Date]])</f>
        <v>8.357142857142856E-2</v>
      </c>
      <c r="R264" s="8">
        <f>AVERAGEIFS(Kombiniert[AfD],Kombiniert[Date],"&gt;="&amp;Kombiniert[[#This Row],[Von]],Kombiniert[Date],"&lt;="&amp;Kombiniert[[#This Row],[Date]])</f>
        <v>8.4285714285714283E-2</v>
      </c>
      <c r="S264" s="8">
        <f>AVERAGEIFS(Kombiniert[Sonstige],Kombiniert[Date],"&gt;="&amp;Kombiniert[[#This Row],[Von]],Kombiniert[Date],"&lt;="&amp;Kombiniert[[#This Row],[Date]])</f>
        <v>4.6428571428571423E-2</v>
      </c>
      <c r="T264" s="4">
        <f>SUMIFS(Kombiniert[Befragte],Kombiniert[Date],"&gt;="&amp;Kombiniert[[#This Row],[Von]],Kombiniert[Date],"&lt;="&amp;Kombiniert[[#This Row],[Date]])</f>
        <v>14843</v>
      </c>
      <c r="U264" s="2">
        <f>1/SUMIFS(Kombiniert[[#This Row],[CDU/CSU (14d)]:[AfD (14d)]],Kombiniert[[#This Row],[CDU/CSU (14d)]:[AfD (14d)]],"&gt;="&amp;0.05)</f>
        <v>1.0486891385767789</v>
      </c>
      <c r="V264" s="2">
        <f>1/(SUMIFS(Kombiniert[[#This Row],[CDU/CSU (14d)]:[AfD (14d)]],Kombiniert[[#This Row],[CDU/CSU (14d)]:[AfD (14d)]],"&gt;="&amp;0.05)-Kombiniert[[#This Row],[FDP (14d)]])</f>
        <v>1.1173184357541899</v>
      </c>
    </row>
    <row r="265" spans="1:22" x14ac:dyDescent="0.35">
      <c r="A265" s="1">
        <v>42826</v>
      </c>
      <c r="B265" s="2">
        <v>0.33</v>
      </c>
      <c r="C265" s="2">
        <v>0.33</v>
      </c>
      <c r="D265" s="2">
        <v>7.0000000000000007E-2</v>
      </c>
      <c r="E265" s="2">
        <v>0.06</v>
      </c>
      <c r="F265" s="2">
        <v>0.08</v>
      </c>
      <c r="G265" s="2">
        <v>0.08</v>
      </c>
      <c r="H265" s="2">
        <v>0.05</v>
      </c>
      <c r="I265" s="2">
        <v>2416</v>
      </c>
      <c r="J265" s="2" t="s">
        <v>263</v>
      </c>
      <c r="K265" t="s">
        <v>90</v>
      </c>
      <c r="L265" s="1">
        <f>Kombiniert[[#This Row],[Date]]-13</f>
        <v>42813</v>
      </c>
      <c r="M265" s="8">
        <f>AVERAGEIFS(Kombiniert[CDU/CSU],Kombiniert[Date],"&gt;="&amp;Kombiniert[[#This Row],[Von]],Kombiniert[Date],"&lt;="&amp;Kombiniert[[#This Row],[Date]])</f>
        <v>0.32874999999999999</v>
      </c>
      <c r="N265" s="3">
        <f>AVERAGEIFS(Kombiniert[SPD],Kombiniert[Date],"&gt;="&amp;Kombiniert[[#This Row],[Von]],Kombiniert[Date],"&lt;="&amp;Kombiniert[[#This Row],[Date]])</f>
        <v>0.32250000000000001</v>
      </c>
      <c r="O265" s="8">
        <f>AVERAGEIFS(Kombiniert[GRÜNE],Kombiniert[Date],"&gt;="&amp;Kombiniert[[#This Row],[Von]],Kombiniert[Date],"&lt;="&amp;Kombiniert[[#This Row],[Date]])</f>
        <v>7.1874999999999994E-2</v>
      </c>
      <c r="P265" s="8">
        <f>AVERAGEIFS(Kombiniert[FDP],Kombiniert[Date],"&gt;="&amp;Kombiniert[[#This Row],[Von]],Kombiniert[Date],"&lt;="&amp;Kombiniert[[#This Row],[Date]])</f>
        <v>0.06</v>
      </c>
      <c r="Q265" s="8">
        <f>AVERAGEIFS(Kombiniert[LINKE],Kombiniert[Date],"&gt;="&amp;Kombiniert[[#This Row],[Von]],Kombiniert[Date],"&lt;="&amp;Kombiniert[[#This Row],[Date]])</f>
        <v>7.8750000000000001E-2</v>
      </c>
      <c r="R265" s="8">
        <f>AVERAGEIFS(Kombiniert[AfD],Kombiniert[Date],"&gt;="&amp;Kombiniert[[#This Row],[Von]],Kombiniert[Date],"&lt;="&amp;Kombiniert[[#This Row],[Date]])</f>
        <v>9.1874999999999998E-2</v>
      </c>
      <c r="S265" s="8">
        <f>AVERAGEIFS(Kombiniert[Sonstige],Kombiniert[Date],"&gt;="&amp;Kombiniert[[#This Row],[Von]],Kombiniert[Date],"&lt;="&amp;Kombiniert[[#This Row],[Date]])</f>
        <v>4.6249999999999993E-2</v>
      </c>
      <c r="T265" s="4">
        <f>SUMIFS(Kombiniert[Befragte],Kombiniert[Date],"&gt;="&amp;Kombiniert[[#This Row],[Von]],Kombiniert[Date],"&lt;="&amp;Kombiniert[[#This Row],[Date]])</f>
        <v>16258</v>
      </c>
      <c r="U265" s="2">
        <f>1/SUMIFS(Kombiniert[[#This Row],[CDU/CSU (14d)]:[AfD (14d)]],Kombiniert[[#This Row],[CDU/CSU (14d)]:[AfD (14d)]],"&gt;="&amp;0.05)</f>
        <v>1.0484927916120577</v>
      </c>
      <c r="V265" s="2">
        <f>1/(SUMIFS(Kombiniert[[#This Row],[CDU/CSU (14d)]:[AfD (14d)]],Kombiniert[[#This Row],[CDU/CSU (14d)]:[AfD (14d)]],"&gt;="&amp;0.05)-Kombiniert[[#This Row],[FDP (14d)]])</f>
        <v>1.1188811188811187</v>
      </c>
    </row>
    <row r="266" spans="1:22" x14ac:dyDescent="0.35">
      <c r="A266" s="1">
        <v>42819</v>
      </c>
      <c r="B266" s="2">
        <v>0.33</v>
      </c>
      <c r="C266" s="2">
        <v>0.33</v>
      </c>
      <c r="D266" s="2">
        <v>0.08</v>
      </c>
      <c r="E266" s="2">
        <v>0.05</v>
      </c>
      <c r="F266" s="2">
        <v>0.08</v>
      </c>
      <c r="G266" s="2">
        <v>0.09</v>
      </c>
      <c r="H266" s="2">
        <v>0.04</v>
      </c>
      <c r="I266" s="2">
        <v>2450</v>
      </c>
      <c r="J266" s="2" t="s">
        <v>264</v>
      </c>
      <c r="K266" t="s">
        <v>90</v>
      </c>
      <c r="L266" s="1">
        <f>Kombiniert[[#This Row],[Date]]-13</f>
        <v>42806</v>
      </c>
      <c r="M266" s="8">
        <f>AVERAGEIFS(Kombiniert[CDU/CSU],Kombiniert[Date],"&gt;="&amp;Kombiniert[[#This Row],[Von]],Kombiniert[Date],"&lt;="&amp;Kombiniert[[#This Row],[Date]])</f>
        <v>0.32428571428571429</v>
      </c>
      <c r="N266" s="3">
        <f>AVERAGEIFS(Kombiniert[SPD],Kombiniert[Date],"&gt;="&amp;Kombiniert[[#This Row],[Von]],Kombiniert[Date],"&lt;="&amp;Kombiniert[[#This Row],[Date]])</f>
        <v>0.31857142857142856</v>
      </c>
      <c r="O266" s="8">
        <f>AVERAGEIFS(Kombiniert[GRÜNE],Kombiniert[Date],"&gt;="&amp;Kombiniert[[#This Row],[Von]],Kombiniert[Date],"&lt;="&amp;Kombiniert[[#This Row],[Date]])</f>
        <v>7.2857142857142856E-2</v>
      </c>
      <c r="P266" s="8">
        <f>AVERAGEIFS(Kombiniert[FDP],Kombiniert[Date],"&gt;="&amp;Kombiniert[[#This Row],[Von]],Kombiniert[Date],"&lt;="&amp;Kombiniert[[#This Row],[Date]])</f>
        <v>5.9285714285714289E-2</v>
      </c>
      <c r="Q266" s="8">
        <f>AVERAGEIFS(Kombiniert[LINKE],Kombiniert[Date],"&gt;="&amp;Kombiniert[[#This Row],[Von]],Kombiniert[Date],"&lt;="&amp;Kombiniert[[#This Row],[Date]])</f>
        <v>7.7142857142857152E-2</v>
      </c>
      <c r="R266" s="8">
        <f>AVERAGEIFS(Kombiniert[AfD],Kombiniert[Date],"&gt;="&amp;Kombiniert[[#This Row],[Von]],Kombiniert[Date],"&lt;="&amp;Kombiniert[[#This Row],[Date]])</f>
        <v>9.9999999999999992E-2</v>
      </c>
      <c r="S266" s="8">
        <f>AVERAGEIFS(Kombiniert[Sonstige],Kombiniert[Date],"&gt;="&amp;Kombiniert[[#This Row],[Von]],Kombiniert[Date],"&lt;="&amp;Kombiniert[[#This Row],[Date]])</f>
        <v>4.7857142857142855E-2</v>
      </c>
      <c r="T266" s="4">
        <f>SUMIFS(Kombiniert[Befragte],Kombiniert[Date],"&gt;="&amp;Kombiniert[[#This Row],[Von]],Kombiniert[Date],"&lt;="&amp;Kombiniert[[#This Row],[Date]])</f>
        <v>14298</v>
      </c>
      <c r="U266" s="2">
        <f>1/SUMIFS(Kombiniert[[#This Row],[CDU/CSU (14d)]:[AfD (14d)]],Kombiniert[[#This Row],[CDU/CSU (14d)]:[AfD (14d)]],"&gt;="&amp;0.05)</f>
        <v>1.0502625656414104</v>
      </c>
      <c r="V266" s="2">
        <f>1/(SUMIFS(Kombiniert[[#This Row],[CDU/CSU (14d)]:[AfD (14d)]],Kombiniert[[#This Row],[CDU/CSU (14d)]:[AfD (14d)]],"&gt;="&amp;0.05)-Kombiniert[[#This Row],[FDP (14d)]])</f>
        <v>1.1200000000000001</v>
      </c>
    </row>
    <row r="267" spans="1:22" x14ac:dyDescent="0.35">
      <c r="A267" s="1">
        <v>42812</v>
      </c>
      <c r="B267" s="2">
        <v>0.33</v>
      </c>
      <c r="C267" s="2">
        <v>0.32</v>
      </c>
      <c r="D267" s="2">
        <v>0.08</v>
      </c>
      <c r="E267" s="2">
        <v>0.05</v>
      </c>
      <c r="F267" s="2">
        <v>0.08</v>
      </c>
      <c r="G267" s="2">
        <v>0.09</v>
      </c>
      <c r="H267" s="2">
        <v>0.05</v>
      </c>
      <c r="I267" s="2">
        <v>1832</v>
      </c>
      <c r="J267" s="2" t="s">
        <v>265</v>
      </c>
      <c r="K267" t="s">
        <v>90</v>
      </c>
      <c r="L267" s="1">
        <f>Kombiniert[[#This Row],[Date]]-13</f>
        <v>42799</v>
      </c>
      <c r="M267" s="8">
        <f>AVERAGEIFS(Kombiniert[CDU/CSU],Kombiniert[Date],"&gt;="&amp;Kombiniert[[#This Row],[Von]],Kombiniert[Date],"&lt;="&amp;Kombiniert[[#This Row],[Date]])</f>
        <v>0.32214285714285718</v>
      </c>
      <c r="N267" s="3">
        <f>AVERAGEIFS(Kombiniert[SPD],Kombiniert[Date],"&gt;="&amp;Kombiniert[[#This Row],[Von]],Kombiniert[Date],"&lt;="&amp;Kombiniert[[#This Row],[Date]])</f>
        <v>0.31785714285714289</v>
      </c>
      <c r="O267" s="8">
        <f>AVERAGEIFS(Kombiniert[GRÜNE],Kombiniert[Date],"&gt;="&amp;Kombiniert[[#This Row],[Von]],Kombiniert[Date],"&lt;="&amp;Kombiniert[[#This Row],[Date]])</f>
        <v>7.2857142857142856E-2</v>
      </c>
      <c r="P267" s="8">
        <f>AVERAGEIFS(Kombiniert[FDP],Kombiniert[Date],"&gt;="&amp;Kombiniert[[#This Row],[Von]],Kombiniert[Date],"&lt;="&amp;Kombiniert[[#This Row],[Date]])</f>
        <v>6.2142857142857146E-2</v>
      </c>
      <c r="Q267" s="8">
        <f>AVERAGEIFS(Kombiniert[LINKE],Kombiniert[Date],"&gt;="&amp;Kombiniert[[#This Row],[Von]],Kombiniert[Date],"&lt;="&amp;Kombiniert[[#This Row],[Date]])</f>
        <v>7.8571428571428584E-2</v>
      </c>
      <c r="R267" s="8">
        <f>AVERAGEIFS(Kombiniert[AfD],Kombiniert[Date],"&gt;="&amp;Kombiniert[[#This Row],[Von]],Kombiniert[Date],"&lt;="&amp;Kombiniert[[#This Row],[Date]])</f>
        <v>9.6428571428571433E-2</v>
      </c>
      <c r="S267" s="8">
        <f>AVERAGEIFS(Kombiniert[Sonstige],Kombiniert[Date],"&gt;="&amp;Kombiniert[[#This Row],[Von]],Kombiniert[Date],"&lt;="&amp;Kombiniert[[#This Row],[Date]])</f>
        <v>4.9999999999999996E-2</v>
      </c>
      <c r="T267" s="4">
        <f>SUMIFS(Kombiniert[Befragte],Kombiniert[Date],"&gt;="&amp;Kombiniert[[#This Row],[Von]],Kombiniert[Date],"&lt;="&amp;Kombiniert[[#This Row],[Date]])</f>
        <v>14296</v>
      </c>
      <c r="U267" s="2">
        <f>1/SUMIFS(Kombiniert[[#This Row],[CDU/CSU (14d)]:[AfD (14d)]],Kombiniert[[#This Row],[CDU/CSU (14d)]:[AfD (14d)]],"&gt;="&amp;0.05)</f>
        <v>1.0526315789473681</v>
      </c>
      <c r="V267" s="2">
        <f>1/(SUMIFS(Kombiniert[[#This Row],[CDU/CSU (14d)]:[AfD (14d)]],Kombiniert[[#This Row],[CDU/CSU (14d)]:[AfD (14d)]],"&gt;="&amp;0.05)-Kombiniert[[#This Row],[FDP (14d)]])</f>
        <v>1.1263073209975862</v>
      </c>
    </row>
    <row r="268" spans="1:22" x14ac:dyDescent="0.35">
      <c r="A268" s="1">
        <v>42805</v>
      </c>
      <c r="B268" s="2">
        <v>0.33</v>
      </c>
      <c r="C268" s="2">
        <v>0.33</v>
      </c>
      <c r="D268" s="2">
        <v>7.0000000000000007E-2</v>
      </c>
      <c r="E268" s="2">
        <v>0.06</v>
      </c>
      <c r="F268" s="2">
        <v>0.08</v>
      </c>
      <c r="G268" s="2">
        <v>0.08</v>
      </c>
      <c r="H268" s="2">
        <v>0.05</v>
      </c>
      <c r="I268" s="2">
        <v>1882</v>
      </c>
      <c r="J268" s="2" t="s">
        <v>266</v>
      </c>
      <c r="K268" t="s">
        <v>90</v>
      </c>
      <c r="L268" s="1">
        <f>Kombiniert[[#This Row],[Date]]-13</f>
        <v>42792</v>
      </c>
      <c r="M268" s="8">
        <f>AVERAGEIFS(Kombiniert[CDU/CSU],Kombiniert[Date],"&gt;="&amp;Kombiniert[[#This Row],[Von]],Kombiniert[Date],"&lt;="&amp;Kombiniert[[#This Row],[Date]])</f>
        <v>0.32142857142857145</v>
      </c>
      <c r="N268" s="3">
        <f>AVERAGEIFS(Kombiniert[SPD],Kombiniert[Date],"&gt;="&amp;Kombiniert[[#This Row],[Von]],Kombiniert[Date],"&lt;="&amp;Kombiniert[[#This Row],[Date]])</f>
        <v>0.31785714285714289</v>
      </c>
      <c r="O268" s="8">
        <f>AVERAGEIFS(Kombiniert[GRÜNE],Kombiniert[Date],"&gt;="&amp;Kombiniert[[#This Row],[Von]],Kombiniert[Date],"&lt;="&amp;Kombiniert[[#This Row],[Date]])</f>
        <v>7.2857142857142856E-2</v>
      </c>
      <c r="P268" s="8">
        <f>AVERAGEIFS(Kombiniert[FDP],Kombiniert[Date],"&gt;="&amp;Kombiniert[[#This Row],[Von]],Kombiniert[Date],"&lt;="&amp;Kombiniert[[#This Row],[Date]])</f>
        <v>6.5000000000000002E-2</v>
      </c>
      <c r="Q268" s="8">
        <f>AVERAGEIFS(Kombiniert[LINKE],Kombiniert[Date],"&gt;="&amp;Kombiniert[[#This Row],[Von]],Kombiniert[Date],"&lt;="&amp;Kombiniert[[#This Row],[Date]])</f>
        <v>7.7857142857142861E-2</v>
      </c>
      <c r="R268" s="8">
        <f>AVERAGEIFS(Kombiniert[AfD],Kombiniert[Date],"&gt;="&amp;Kombiniert[[#This Row],[Von]],Kombiniert[Date],"&lt;="&amp;Kombiniert[[#This Row],[Date]])</f>
        <v>9.7142857142857128E-2</v>
      </c>
      <c r="S268" s="8">
        <f>AVERAGEIFS(Kombiniert[Sonstige],Kombiniert[Date],"&gt;="&amp;Kombiniert[[#This Row],[Von]],Kombiniert[Date],"&lt;="&amp;Kombiniert[[#This Row],[Date]])</f>
        <v>4.7857142857142862E-2</v>
      </c>
      <c r="T268" s="4">
        <f>SUMIFS(Kombiniert[Befragte],Kombiniert[Date],"&gt;="&amp;Kombiniert[[#This Row],[Von]],Kombiniert[Date],"&lt;="&amp;Kombiniert[[#This Row],[Date]])</f>
        <v>13815</v>
      </c>
      <c r="U268" s="2">
        <f>1/SUMIFS(Kombiniert[[#This Row],[CDU/CSU (14d)]:[AfD (14d)]],Kombiniert[[#This Row],[CDU/CSU (14d)]:[AfD (14d)]],"&gt;="&amp;0.05)</f>
        <v>1.0502625656414104</v>
      </c>
      <c r="V268" s="2">
        <f>1/(SUMIFS(Kombiniert[[#This Row],[CDU/CSU (14d)]:[AfD (14d)]],Kombiniert[[#This Row],[CDU/CSU (14d)]:[AfD (14d)]],"&gt;="&amp;0.05)-Kombiniert[[#This Row],[FDP (14d)]])</f>
        <v>1.1272141706924317</v>
      </c>
    </row>
    <row r="269" spans="1:22" x14ac:dyDescent="0.35">
      <c r="A269" s="1">
        <v>42798</v>
      </c>
      <c r="B269" s="2">
        <v>0.33</v>
      </c>
      <c r="C269" s="2">
        <v>0.32</v>
      </c>
      <c r="D269" s="2">
        <v>7.0000000000000007E-2</v>
      </c>
      <c r="E269" s="2">
        <v>0.06</v>
      </c>
      <c r="F269" s="2">
        <v>0.08</v>
      </c>
      <c r="G269" s="2">
        <v>0.1</v>
      </c>
      <c r="H269" s="2">
        <v>0.04</v>
      </c>
      <c r="I269" s="2">
        <v>1403</v>
      </c>
      <c r="J269" s="2" t="s">
        <v>267</v>
      </c>
      <c r="K269" t="s">
        <v>90</v>
      </c>
      <c r="L269" s="1">
        <f>Kombiniert[[#This Row],[Date]]-13</f>
        <v>42785</v>
      </c>
      <c r="M269" s="8">
        <f>AVERAGEIFS(Kombiniert[CDU/CSU],Kombiniert[Date],"&gt;="&amp;Kombiniert[[#This Row],[Von]],Kombiniert[Date],"&lt;="&amp;Kombiniert[[#This Row],[Date]])</f>
        <v>0.32250000000000001</v>
      </c>
      <c r="N269" s="3">
        <f>AVERAGEIFS(Kombiniert[SPD],Kombiniert[Date],"&gt;="&amp;Kombiniert[[#This Row],[Von]],Kombiniert[Date],"&lt;="&amp;Kombiniert[[#This Row],[Date]])</f>
        <v>0.31312499999999999</v>
      </c>
      <c r="O269" s="8">
        <f>AVERAGEIFS(Kombiniert[GRÜNE],Kombiniert[Date],"&gt;="&amp;Kombiniert[[#This Row],[Von]],Kombiniert[Date],"&lt;="&amp;Kombiniert[[#This Row],[Date]])</f>
        <v>7.2500000000000009E-2</v>
      </c>
      <c r="P269" s="8">
        <f>AVERAGEIFS(Kombiniert[FDP],Kombiniert[Date],"&gt;="&amp;Kombiniert[[#This Row],[Von]],Kombiniert[Date],"&lt;="&amp;Kombiniert[[#This Row],[Date]])</f>
        <v>6.4375000000000002E-2</v>
      </c>
      <c r="Q269" s="8">
        <f>AVERAGEIFS(Kombiniert[LINKE],Kombiniert[Date],"&gt;="&amp;Kombiniert[[#This Row],[Von]],Kombiniert[Date],"&lt;="&amp;Kombiniert[[#This Row],[Date]])</f>
        <v>7.9375000000000001E-2</v>
      </c>
      <c r="R269" s="8">
        <f>AVERAGEIFS(Kombiniert[AfD],Kombiniert[Date],"&gt;="&amp;Kombiniert[[#This Row],[Von]],Kombiniert[Date],"&lt;="&amp;Kombiniert[[#This Row],[Date]])</f>
        <v>9.6875000000000003E-2</v>
      </c>
      <c r="S269" s="8">
        <f>AVERAGEIFS(Kombiniert[Sonstige],Kombiniert[Date],"&gt;="&amp;Kombiniert[[#This Row],[Von]],Kombiniert[Date],"&lt;="&amp;Kombiniert[[#This Row],[Date]])</f>
        <v>5.1249999999999997E-2</v>
      </c>
      <c r="T269" s="4">
        <f>SUMIFS(Kombiniert[Befragte],Kombiniert[Date],"&gt;="&amp;Kombiniert[[#This Row],[Von]],Kombiniert[Date],"&lt;="&amp;Kombiniert[[#This Row],[Date]])</f>
        <v>14908</v>
      </c>
      <c r="U269" s="2">
        <f>1/SUMIFS(Kombiniert[[#This Row],[CDU/CSU (14d)]:[AfD (14d)]],Kombiniert[[#This Row],[CDU/CSU (14d)]:[AfD (14d)]],"&gt;="&amp;0.05)</f>
        <v>1.0540184453227932</v>
      </c>
      <c r="V269" s="2">
        <f>1/(SUMIFS(Kombiniert[[#This Row],[CDU/CSU (14d)]:[AfD (14d)]],Kombiniert[[#This Row],[CDU/CSU (14d)]:[AfD (14d)]],"&gt;="&amp;0.05)-Kombiniert[[#This Row],[FDP (14d)]])</f>
        <v>1.1307420494699647</v>
      </c>
    </row>
    <row r="270" spans="1:22" x14ac:dyDescent="0.35">
      <c r="A270" s="1">
        <v>42791</v>
      </c>
      <c r="B270" s="2">
        <v>0.32</v>
      </c>
      <c r="C270" s="2">
        <v>0.32</v>
      </c>
      <c r="D270" s="2">
        <v>7.0000000000000007E-2</v>
      </c>
      <c r="E270" s="2">
        <v>7.0000000000000007E-2</v>
      </c>
      <c r="F270" s="2">
        <v>0.08</v>
      </c>
      <c r="G270" s="2">
        <v>0.09</v>
      </c>
      <c r="H270" s="2">
        <v>0.05</v>
      </c>
      <c r="I270" s="2">
        <v>1880</v>
      </c>
      <c r="J270" s="2" t="s">
        <v>268</v>
      </c>
      <c r="K270" t="s">
        <v>90</v>
      </c>
      <c r="L270" s="1">
        <f>Kombiniert[[#This Row],[Date]]-13</f>
        <v>42778</v>
      </c>
      <c r="M270" s="8">
        <f>AVERAGEIFS(Kombiniert[CDU/CSU],Kombiniert[Date],"&gt;="&amp;Kombiniert[[#This Row],[Von]],Kombiniert[Date],"&lt;="&amp;Kombiniert[[#This Row],[Date]])</f>
        <v>0.32187500000000002</v>
      </c>
      <c r="N270" s="3">
        <f>AVERAGEIFS(Kombiniert[SPD],Kombiniert[Date],"&gt;="&amp;Kombiniert[[#This Row],[Von]],Kombiniert[Date],"&lt;="&amp;Kombiniert[[#This Row],[Date]])</f>
        <v>0.31312500000000004</v>
      </c>
      <c r="O270" s="8">
        <f>AVERAGEIFS(Kombiniert[GRÜNE],Kombiniert[Date],"&gt;="&amp;Kombiniert[[#This Row],[Von]],Kombiniert[Date],"&lt;="&amp;Kombiniert[[#This Row],[Date]])</f>
        <v>7.1875000000000022E-2</v>
      </c>
      <c r="P270" s="8">
        <f>AVERAGEIFS(Kombiniert[FDP],Kombiniert[Date],"&gt;="&amp;Kombiniert[[#This Row],[Von]],Kombiniert[Date],"&lt;="&amp;Kombiniert[[#This Row],[Date]])</f>
        <v>5.9374999999999997E-2</v>
      </c>
      <c r="Q270" s="8">
        <f>AVERAGEIFS(Kombiniert[LINKE],Kombiniert[Date],"&gt;="&amp;Kombiniert[[#This Row],[Von]],Kombiniert[Date],"&lt;="&amp;Kombiniert[[#This Row],[Date]])</f>
        <v>8.3125000000000004E-2</v>
      </c>
      <c r="R270" s="8">
        <f>AVERAGEIFS(Kombiniert[AfD],Kombiniert[Date],"&gt;="&amp;Kombiniert[[#This Row],[Von]],Kombiniert[Date],"&lt;="&amp;Kombiniert[[#This Row],[Date]])</f>
        <v>9.6875000000000003E-2</v>
      </c>
      <c r="S270" s="8">
        <f>AVERAGEIFS(Kombiniert[Sonstige],Kombiniert[Date],"&gt;="&amp;Kombiniert[[#This Row],[Von]],Kombiniert[Date],"&lt;="&amp;Kombiniert[[#This Row],[Date]])</f>
        <v>5.3749999999999999E-2</v>
      </c>
      <c r="T270" s="4">
        <f>SUMIFS(Kombiniert[Befragte],Kombiniert[Date],"&gt;="&amp;Kombiniert[[#This Row],[Von]],Kombiniert[Date],"&lt;="&amp;Kombiniert[[#This Row],[Date]])</f>
        <v>15416</v>
      </c>
      <c r="U270" s="2">
        <f>1/SUMIFS(Kombiniert[[#This Row],[CDU/CSU (14d)]:[AfD (14d)]],Kombiniert[[#This Row],[CDU/CSU (14d)]:[AfD (14d)]],"&gt;="&amp;0.05)</f>
        <v>1.0568031704095111</v>
      </c>
      <c r="V270" s="2">
        <f>1/(SUMIFS(Kombiniert[[#This Row],[CDU/CSU (14d)]:[AfD (14d)]],Kombiniert[[#This Row],[CDU/CSU (14d)]:[AfD (14d)]],"&gt;="&amp;0.05)-Kombiniert[[#This Row],[FDP (14d)]])</f>
        <v>1.1275546159267089</v>
      </c>
    </row>
    <row r="271" spans="1:22" x14ac:dyDescent="0.35">
      <c r="A271" s="1">
        <v>42784</v>
      </c>
      <c r="B271" s="2">
        <v>0.32</v>
      </c>
      <c r="C271" s="2">
        <v>0.33</v>
      </c>
      <c r="D271" s="2">
        <v>7.0000000000000007E-2</v>
      </c>
      <c r="E271" s="2">
        <v>0.06</v>
      </c>
      <c r="F271" s="2">
        <v>0.08</v>
      </c>
      <c r="G271" s="2">
        <v>0.09</v>
      </c>
      <c r="H271" s="2">
        <v>0.05</v>
      </c>
      <c r="I271" s="2">
        <v>1885</v>
      </c>
      <c r="J271" s="2" t="s">
        <v>269</v>
      </c>
      <c r="K271" t="s">
        <v>90</v>
      </c>
      <c r="L271" s="1">
        <f>Kombiniert[[#This Row],[Date]]-13</f>
        <v>42771</v>
      </c>
      <c r="M271" s="8">
        <f>AVERAGEIFS(Kombiniert[CDU/CSU],Kombiniert[Date],"&gt;="&amp;Kombiniert[[#This Row],[Von]],Kombiniert[Date],"&lt;="&amp;Kombiniert[[#This Row],[Date]])</f>
        <v>0.32166666666666671</v>
      </c>
      <c r="N271" s="3">
        <f>AVERAGEIFS(Kombiniert[SPD],Kombiniert[Date],"&gt;="&amp;Kombiniert[[#This Row],[Von]],Kombiniert[Date],"&lt;="&amp;Kombiniert[[#This Row],[Date]])</f>
        <v>0.315</v>
      </c>
      <c r="O271" s="8">
        <f>AVERAGEIFS(Kombiniert[GRÜNE],Kombiniert[Date],"&gt;="&amp;Kombiniert[[#This Row],[Von]],Kombiniert[Date],"&lt;="&amp;Kombiniert[[#This Row],[Date]])</f>
        <v>7.166666666666667E-2</v>
      </c>
      <c r="P271" s="8">
        <f>AVERAGEIFS(Kombiniert[FDP],Kombiniert[Date],"&gt;="&amp;Kombiniert[[#This Row],[Von]],Kombiniert[Date],"&lt;="&amp;Kombiniert[[#This Row],[Date]])</f>
        <v>5.4999999999999993E-2</v>
      </c>
      <c r="Q271" s="8">
        <f>AVERAGEIFS(Kombiniert[LINKE],Kombiniert[Date],"&gt;="&amp;Kombiniert[[#This Row],[Von]],Kombiniert[Date],"&lt;="&amp;Kombiniert[[#This Row],[Date]])</f>
        <v>8.666666666666667E-2</v>
      </c>
      <c r="R271" s="8">
        <f>AVERAGEIFS(Kombiniert[AfD],Kombiniert[Date],"&gt;="&amp;Kombiniert[[#This Row],[Von]],Kombiniert[Date],"&lt;="&amp;Kombiniert[[#This Row],[Date]])</f>
        <v>0.10333333333333333</v>
      </c>
      <c r="S271" s="8">
        <f>AVERAGEIFS(Kombiniert[Sonstige],Kombiniert[Date],"&gt;="&amp;Kombiniert[[#This Row],[Von]],Kombiniert[Date],"&lt;="&amp;Kombiniert[[#This Row],[Date]])</f>
        <v>4.6666666666666662E-2</v>
      </c>
      <c r="T271" s="4">
        <f>SUMIFS(Kombiniert[Befragte],Kombiniert[Date],"&gt;="&amp;Kombiniert[[#This Row],[Von]],Kombiniert[Date],"&lt;="&amp;Kombiniert[[#This Row],[Date]])</f>
        <v>12924</v>
      </c>
      <c r="U271" s="2">
        <f>1/SUMIFS(Kombiniert[[#This Row],[CDU/CSU (14d)]:[AfD (14d)]],Kombiniert[[#This Row],[CDU/CSU (14d)]:[AfD (14d)]],"&gt;="&amp;0.05)</f>
        <v>1.048951048951049</v>
      </c>
      <c r="V271" s="2">
        <f>1/(SUMIFS(Kombiniert[[#This Row],[CDU/CSU (14d)]:[AfD (14d)]],Kombiniert[[#This Row],[CDU/CSU (14d)]:[AfD (14d)]],"&gt;="&amp;0.05)-Kombiniert[[#This Row],[FDP (14d)]])</f>
        <v>1.1131725417439702</v>
      </c>
    </row>
    <row r="272" spans="1:22" x14ac:dyDescent="0.35">
      <c r="A272" s="1">
        <v>42777</v>
      </c>
      <c r="B272" s="2">
        <v>0.33</v>
      </c>
      <c r="C272" s="2">
        <v>0.32</v>
      </c>
      <c r="D272" s="2">
        <v>7.0000000000000007E-2</v>
      </c>
      <c r="E272" s="2">
        <v>0.06</v>
      </c>
      <c r="F272" s="2">
        <v>0.08</v>
      </c>
      <c r="G272" s="2">
        <v>0.1</v>
      </c>
      <c r="H272" s="2">
        <v>0.04</v>
      </c>
      <c r="I272" s="2">
        <v>1966</v>
      </c>
      <c r="J272" s="2" t="s">
        <v>270</v>
      </c>
      <c r="K272" t="s">
        <v>90</v>
      </c>
      <c r="L272" s="1">
        <f>Kombiniert[[#This Row],[Date]]-13</f>
        <v>42764</v>
      </c>
      <c r="M272" s="8">
        <f>AVERAGEIFS(Kombiniert[CDU/CSU],Kombiniert[Date],"&gt;="&amp;Kombiniert[[#This Row],[Von]],Kombiniert[Date],"&lt;="&amp;Kombiniert[[#This Row],[Date]])</f>
        <v>0.33071428571428579</v>
      </c>
      <c r="N272" s="3">
        <f>AVERAGEIFS(Kombiniert[SPD],Kombiniert[Date],"&gt;="&amp;Kombiniert[[#This Row],[Von]],Kombiniert[Date],"&lt;="&amp;Kombiniert[[#This Row],[Date]])</f>
        <v>0.29000000000000004</v>
      </c>
      <c r="O272" s="8">
        <f>AVERAGEIFS(Kombiniert[GRÜNE],Kombiniert[Date],"&gt;="&amp;Kombiniert[[#This Row],[Von]],Kombiniert[Date],"&lt;="&amp;Kombiniert[[#This Row],[Date]])</f>
        <v>7.6428571428571429E-2</v>
      </c>
      <c r="P272" s="8">
        <f>AVERAGEIFS(Kombiniert[FDP],Kombiniert[Date],"&gt;="&amp;Kombiniert[[#This Row],[Von]],Kombiniert[Date],"&lt;="&amp;Kombiniert[[#This Row],[Date]])</f>
        <v>5.9285714285714282E-2</v>
      </c>
      <c r="Q272" s="8">
        <f>AVERAGEIFS(Kombiniert[LINKE],Kombiniert[Date],"&gt;="&amp;Kombiniert[[#This Row],[Von]],Kombiniert[Date],"&lt;="&amp;Kombiniert[[#This Row],[Date]])</f>
        <v>8.7857142857142856E-2</v>
      </c>
      <c r="R272" s="8">
        <f>AVERAGEIFS(Kombiniert[AfD],Kombiniert[Date],"&gt;="&amp;Kombiniert[[#This Row],[Von]],Kombiniert[Date],"&lt;="&amp;Kombiniert[[#This Row],[Date]])</f>
        <v>0.11285714285714286</v>
      </c>
      <c r="S272" s="8">
        <f>AVERAGEIFS(Kombiniert[Sonstige],Kombiniert[Date],"&gt;="&amp;Kombiniert[[#This Row],[Von]],Kombiniert[Date],"&lt;="&amp;Kombiniert[[#This Row],[Date]])</f>
        <v>4.2857142857142858E-2</v>
      </c>
      <c r="T272" s="4">
        <f>SUMIFS(Kombiniert[Befragte],Kombiniert[Date],"&gt;="&amp;Kombiniert[[#This Row],[Von]],Kombiniert[Date],"&lt;="&amp;Kombiniert[[#This Row],[Date]])</f>
        <v>14838</v>
      </c>
      <c r="U272" s="2">
        <f>1/SUMIFS(Kombiniert[[#This Row],[CDU/CSU (14d)]:[AfD (14d)]],Kombiniert[[#This Row],[CDU/CSU (14d)]:[AfD (14d)]],"&gt;="&amp;0.05)</f>
        <v>1.044776119402985</v>
      </c>
      <c r="V272" s="2">
        <f>1/(SUMIFS(Kombiniert[[#This Row],[CDU/CSU (14d)]:[AfD (14d)]],Kombiniert[[#This Row],[CDU/CSU (14d)]:[AfD (14d)]],"&gt;="&amp;0.05)-Kombiniert[[#This Row],[FDP (14d)]])</f>
        <v>1.1137629276054097</v>
      </c>
    </row>
    <row r="273" spans="1:22" x14ac:dyDescent="0.35">
      <c r="A273" s="1">
        <v>42770</v>
      </c>
      <c r="B273" s="2">
        <v>0.33</v>
      </c>
      <c r="C273" s="2">
        <v>0.28999999999999998</v>
      </c>
      <c r="D273" s="2">
        <v>0.08</v>
      </c>
      <c r="E273" s="2">
        <v>0.06</v>
      </c>
      <c r="F273" s="2">
        <v>0.08</v>
      </c>
      <c r="G273" s="2">
        <v>0.11</v>
      </c>
      <c r="H273" s="2">
        <v>0.05</v>
      </c>
      <c r="I273" s="2">
        <v>2233</v>
      </c>
      <c r="J273" s="2" t="s">
        <v>271</v>
      </c>
      <c r="K273" t="s">
        <v>90</v>
      </c>
      <c r="L273" s="1">
        <f>Kombiniert[[#This Row],[Date]]-13</f>
        <v>42757</v>
      </c>
      <c r="M273" s="8">
        <f>AVERAGEIFS(Kombiniert[CDU/CSU],Kombiniert[Date],"&gt;="&amp;Kombiniert[[#This Row],[Von]],Kombiniert[Date],"&lt;="&amp;Kombiniert[[#This Row],[Date]])</f>
        <v>0.34666666666666673</v>
      </c>
      <c r="N273" s="3">
        <f>AVERAGEIFS(Kombiniert[SPD],Kombiniert[Date],"&gt;="&amp;Kombiniert[[#This Row],[Von]],Kombiniert[Date],"&lt;="&amp;Kombiniert[[#This Row],[Date]])</f>
        <v>0.24444444444444446</v>
      </c>
      <c r="O273" s="8">
        <f>AVERAGEIFS(Kombiniert[GRÜNE],Kombiniert[Date],"&gt;="&amp;Kombiniert[[#This Row],[Von]],Kombiniert[Date],"&lt;="&amp;Kombiniert[[#This Row],[Date]])</f>
        <v>8.6666666666666656E-2</v>
      </c>
      <c r="P273" s="8">
        <f>AVERAGEIFS(Kombiniert[FDP],Kombiniert[Date],"&gt;="&amp;Kombiniert[[#This Row],[Von]],Kombiniert[Date],"&lt;="&amp;Kombiniert[[#This Row],[Date]])</f>
        <v>6.3333333333333325E-2</v>
      </c>
      <c r="Q273" s="8">
        <f>AVERAGEIFS(Kombiniert[LINKE],Kombiniert[Date],"&gt;="&amp;Kombiniert[[#This Row],[Von]],Kombiniert[Date],"&lt;="&amp;Kombiniert[[#This Row],[Date]])</f>
        <v>9.2222222222222205E-2</v>
      </c>
      <c r="R273" s="8">
        <f>AVERAGEIFS(Kombiniert[AfD],Kombiniert[Date],"&gt;="&amp;Kombiniert[[#This Row],[Von]],Kombiniert[Date],"&lt;="&amp;Kombiniert[[#This Row],[Date]])</f>
        <v>0.1222222222222222</v>
      </c>
      <c r="S273" s="8">
        <f>AVERAGEIFS(Kombiniert[Sonstige],Kombiniert[Date],"&gt;="&amp;Kombiniert[[#This Row],[Von]],Kombiniert[Date],"&lt;="&amp;Kombiniert[[#This Row],[Date]])</f>
        <v>4.4444444444444432E-2</v>
      </c>
      <c r="T273" s="4">
        <f>SUMIFS(Kombiniert[Befragte],Kombiniert[Date],"&gt;="&amp;Kombiniert[[#This Row],[Von]],Kombiniert[Date],"&lt;="&amp;Kombiniert[[#This Row],[Date]])</f>
        <v>17291</v>
      </c>
      <c r="U273" s="2">
        <f>1/SUMIFS(Kombiniert[[#This Row],[CDU/CSU (14d)]:[AfD (14d)]],Kombiniert[[#This Row],[CDU/CSU (14d)]:[AfD (14d)]],"&gt;="&amp;0.05)</f>
        <v>1.0465116279069766</v>
      </c>
      <c r="V273" s="2">
        <f>1/(SUMIFS(Kombiniert[[#This Row],[CDU/CSU (14d)]:[AfD (14d)]],Kombiniert[[#This Row],[CDU/CSU (14d)]:[AfD (14d)]],"&gt;="&amp;0.05)-Kombiniert[[#This Row],[FDP (14d)]])</f>
        <v>1.1207970112079702</v>
      </c>
    </row>
    <row r="274" spans="1:22" x14ac:dyDescent="0.35">
      <c r="A274" s="1">
        <v>42763</v>
      </c>
      <c r="B274" s="2">
        <v>0.37</v>
      </c>
      <c r="C274" s="2">
        <v>0.23</v>
      </c>
      <c r="D274" s="2">
        <v>0.1</v>
      </c>
      <c r="E274" s="2">
        <v>0.06</v>
      </c>
      <c r="F274" s="2">
        <v>0.1</v>
      </c>
      <c r="G274" s="2">
        <v>0.11</v>
      </c>
      <c r="H274" s="2">
        <v>0.03</v>
      </c>
      <c r="I274" s="2">
        <v>1996</v>
      </c>
      <c r="J274" s="2" t="s">
        <v>272</v>
      </c>
      <c r="K274" t="s">
        <v>90</v>
      </c>
      <c r="L274" s="1">
        <f>Kombiniert[[#This Row],[Date]]-13</f>
        <v>42750</v>
      </c>
      <c r="M274" s="8">
        <f>AVERAGEIFS(Kombiniert[CDU/CSU],Kombiniert[Date],"&gt;="&amp;Kombiniert[[#This Row],[Von]],Kombiniert[Date],"&lt;="&amp;Kombiniert[[#This Row],[Date]])</f>
        <v>0.35625000000000001</v>
      </c>
      <c r="N274" s="3">
        <f>AVERAGEIFS(Kombiniert[SPD],Kombiniert[Date],"&gt;="&amp;Kombiniert[[#This Row],[Von]],Kombiniert[Date],"&lt;="&amp;Kombiniert[[#This Row],[Date]])</f>
        <v>0.2175</v>
      </c>
      <c r="O274" s="8">
        <f>AVERAGEIFS(Kombiniert[GRÜNE],Kombiniert[Date],"&gt;="&amp;Kombiniert[[#This Row],[Von]],Kombiniert[Date],"&lt;="&amp;Kombiniert[[#This Row],[Date]])</f>
        <v>9.1249999999999984E-2</v>
      </c>
      <c r="P274" s="8">
        <f>AVERAGEIFS(Kombiniert[FDP],Kombiniert[Date],"&gt;="&amp;Kombiniert[[#This Row],[Von]],Kombiniert[Date],"&lt;="&amp;Kombiniert[[#This Row],[Date]])</f>
        <v>6.5000000000000002E-2</v>
      </c>
      <c r="Q274" s="8">
        <f>AVERAGEIFS(Kombiniert[LINKE],Kombiniert[Date],"&gt;="&amp;Kombiniert[[#This Row],[Von]],Kombiniert[Date],"&lt;="&amp;Kombiniert[[#This Row],[Date]])</f>
        <v>9.812499999999999E-2</v>
      </c>
      <c r="R274" s="8">
        <f>AVERAGEIFS(Kombiniert[AfD],Kombiniert[Date],"&gt;="&amp;Kombiniert[[#This Row],[Von]],Kombiniert[Date],"&lt;="&amp;Kombiniert[[#This Row],[Date]])</f>
        <v>0.124375</v>
      </c>
      <c r="S274" s="8">
        <f>AVERAGEIFS(Kombiniert[Sonstige],Kombiniert[Date],"&gt;="&amp;Kombiniert[[#This Row],[Von]],Kombiniert[Date],"&lt;="&amp;Kombiniert[[#This Row],[Date]])</f>
        <v>4.7500000000000001E-2</v>
      </c>
      <c r="T274" s="4">
        <f>SUMIFS(Kombiniert[Befragte],Kombiniert[Date],"&gt;="&amp;Kombiniert[[#This Row],[Von]],Kombiniert[Date],"&lt;="&amp;Kombiniert[[#This Row],[Date]])</f>
        <v>16301</v>
      </c>
      <c r="U274" s="2">
        <f>1/SUMIFS(Kombiniert[[#This Row],[CDU/CSU (14d)]:[AfD (14d)]],Kombiniert[[#This Row],[CDU/CSU (14d)]:[AfD (14d)]],"&gt;="&amp;0.05)</f>
        <v>1.0498687664041995</v>
      </c>
      <c r="V274" s="2">
        <f>1/(SUMIFS(Kombiniert[[#This Row],[CDU/CSU (14d)]:[AfD (14d)]],Kombiniert[[#This Row],[CDU/CSU (14d)]:[AfD (14d)]],"&gt;="&amp;0.05)-Kombiniert[[#This Row],[FDP (14d)]])</f>
        <v>1.1267605633802817</v>
      </c>
    </row>
    <row r="275" spans="1:22" x14ac:dyDescent="0.35">
      <c r="A275" s="1">
        <v>42756</v>
      </c>
      <c r="B275" s="2">
        <v>0.36</v>
      </c>
      <c r="C275" s="2">
        <v>0.21</v>
      </c>
      <c r="D275" s="2">
        <v>0.09</v>
      </c>
      <c r="E275" s="2">
        <v>0.06</v>
      </c>
      <c r="F275" s="2">
        <v>0.11</v>
      </c>
      <c r="G275" s="2">
        <v>0.12</v>
      </c>
      <c r="H275" s="2">
        <v>0.05</v>
      </c>
      <c r="I275" s="2">
        <v>2805</v>
      </c>
      <c r="J275" s="2" t="s">
        <v>273</v>
      </c>
      <c r="K275" t="s">
        <v>90</v>
      </c>
      <c r="L275" s="1">
        <f>Kombiniert[[#This Row],[Date]]-13</f>
        <v>42743</v>
      </c>
      <c r="M275" s="8">
        <f>AVERAGEIFS(Kombiniert[CDU/CSU],Kombiniert[Date],"&gt;="&amp;Kombiniert[[#This Row],[Von]],Kombiniert[Date],"&lt;="&amp;Kombiniert[[#This Row],[Date]])</f>
        <v>0.35583333333333328</v>
      </c>
      <c r="N275" s="3">
        <f>AVERAGEIFS(Kombiniert[SPD],Kombiniert[Date],"&gt;="&amp;Kombiniert[[#This Row],[Von]],Kombiniert[Date],"&lt;="&amp;Kombiniert[[#This Row],[Date]])</f>
        <v>0.20833333333333334</v>
      </c>
      <c r="O275" s="8">
        <f>AVERAGEIFS(Kombiniert[GRÜNE],Kombiniert[Date],"&gt;="&amp;Kombiniert[[#This Row],[Von]],Kombiniert[Date],"&lt;="&amp;Kombiniert[[#This Row],[Date]])</f>
        <v>9.2500000000000013E-2</v>
      </c>
      <c r="P275" s="8">
        <f>AVERAGEIFS(Kombiniert[FDP],Kombiniert[Date],"&gt;="&amp;Kombiniert[[#This Row],[Von]],Kombiniert[Date],"&lt;="&amp;Kombiniert[[#This Row],[Date]])</f>
        <v>6.4166666666666664E-2</v>
      </c>
      <c r="Q275" s="8">
        <f>AVERAGEIFS(Kombiniert[LINKE],Kombiniert[Date],"&gt;="&amp;Kombiniert[[#This Row],[Von]],Kombiniert[Date],"&lt;="&amp;Kombiniert[[#This Row],[Date]])</f>
        <v>0.10166666666666667</v>
      </c>
      <c r="R275" s="8">
        <f>AVERAGEIFS(Kombiniert[AfD],Kombiniert[Date],"&gt;="&amp;Kombiniert[[#This Row],[Von]],Kombiniert[Date],"&lt;="&amp;Kombiniert[[#This Row],[Date]])</f>
        <v>0.12583333333333332</v>
      </c>
      <c r="S275" s="8">
        <f>AVERAGEIFS(Kombiniert[Sonstige],Kombiniert[Date],"&gt;="&amp;Kombiniert[[#This Row],[Von]],Kombiniert[Date],"&lt;="&amp;Kombiniert[[#This Row],[Date]])</f>
        <v>5.1666666666666666E-2</v>
      </c>
      <c r="T275" s="4">
        <f>SUMIFS(Kombiniert[Befragte],Kombiniert[Date],"&gt;="&amp;Kombiniert[[#This Row],[Von]],Kombiniert[Date],"&lt;="&amp;Kombiniert[[#This Row],[Date]])</f>
        <v>13772</v>
      </c>
      <c r="U275" s="2">
        <f>1/SUMIFS(Kombiniert[[#This Row],[CDU/CSU (14d)]:[AfD (14d)]],Kombiniert[[#This Row],[CDU/CSU (14d)]:[AfD (14d)]],"&gt;="&amp;0.05)</f>
        <v>1.0544815465729349</v>
      </c>
      <c r="V275" s="2">
        <f>1/(SUMIFS(Kombiniert[[#This Row],[CDU/CSU (14d)]:[AfD (14d)]],Kombiniert[[#This Row],[CDU/CSU (14d)]:[AfD (14d)]],"&gt;="&amp;0.05)-Kombiniert[[#This Row],[FDP (14d)]])</f>
        <v>1.1310084825636193</v>
      </c>
    </row>
    <row r="276" spans="1:22" x14ac:dyDescent="0.35">
      <c r="A276" s="1">
        <v>42749</v>
      </c>
      <c r="B276" s="2">
        <v>0.37</v>
      </c>
      <c r="C276" s="2">
        <v>0.21</v>
      </c>
      <c r="D276" s="2">
        <v>0.1</v>
      </c>
      <c r="E276" s="2">
        <v>0.06</v>
      </c>
      <c r="F276" s="2">
        <v>0.1</v>
      </c>
      <c r="G276" s="2">
        <v>0.12</v>
      </c>
      <c r="H276" s="2">
        <v>0.04</v>
      </c>
      <c r="I276" s="2">
        <v>1878</v>
      </c>
      <c r="J276" s="2" t="s">
        <v>274</v>
      </c>
      <c r="K276" t="s">
        <v>90</v>
      </c>
      <c r="L276" s="1">
        <f>Kombiniert[[#This Row],[Date]]-13</f>
        <v>42736</v>
      </c>
      <c r="M276" s="8">
        <f>AVERAGEIFS(Kombiniert[CDU/CSU],Kombiniert[Date],"&gt;="&amp;Kombiniert[[#This Row],[Von]],Kombiniert[Date],"&lt;="&amp;Kombiniert[[#This Row],[Date]])</f>
        <v>0.35714285714285715</v>
      </c>
      <c r="N276" s="3">
        <f>AVERAGEIFS(Kombiniert[SPD],Kombiniert[Date],"&gt;="&amp;Kombiniert[[#This Row],[Von]],Kombiniert[Date],"&lt;="&amp;Kombiniert[[#This Row],[Date]])</f>
        <v>0.20857142857142857</v>
      </c>
      <c r="O276" s="8">
        <f>AVERAGEIFS(Kombiniert[GRÜNE],Kombiniert[Date],"&gt;="&amp;Kombiniert[[#This Row],[Von]],Kombiniert[Date],"&lt;="&amp;Kombiniert[[#This Row],[Date]])</f>
        <v>9.7142857142857128E-2</v>
      </c>
      <c r="P276" s="8">
        <f>AVERAGEIFS(Kombiniert[FDP],Kombiniert[Date],"&gt;="&amp;Kombiniert[[#This Row],[Von]],Kombiniert[Date],"&lt;="&amp;Kombiniert[[#This Row],[Date]])</f>
        <v>5.8571428571428566E-2</v>
      </c>
      <c r="Q276" s="8">
        <f>AVERAGEIFS(Kombiniert[LINKE],Kombiniert[Date],"&gt;="&amp;Kombiniert[[#This Row],[Von]],Kombiniert[Date],"&lt;="&amp;Kombiniert[[#This Row],[Date]])</f>
        <v>9.7857142857142851E-2</v>
      </c>
      <c r="R276" s="8">
        <f>AVERAGEIFS(Kombiniert[AfD],Kombiniert[Date],"&gt;="&amp;Kombiniert[[#This Row],[Von]],Kombiniert[Date],"&lt;="&amp;Kombiniert[[#This Row],[Date]])</f>
        <v>0.13285714285714287</v>
      </c>
      <c r="S276" s="8">
        <f>AVERAGEIFS(Kombiniert[Sonstige],Kombiniert[Date],"&gt;="&amp;Kombiniert[[#This Row],[Von]],Kombiniert[Date],"&lt;="&amp;Kombiniert[[#This Row],[Date]])</f>
        <v>4.7857142857142855E-2</v>
      </c>
      <c r="T276" s="4">
        <f>SUMIFS(Kombiniert[Befragte],Kombiniert[Date],"&gt;="&amp;Kombiniert[[#This Row],[Von]],Kombiniert[Date],"&lt;="&amp;Kombiniert[[#This Row],[Date]])</f>
        <v>12872</v>
      </c>
      <c r="U276" s="2">
        <f>1/SUMIFS(Kombiniert[[#This Row],[CDU/CSU (14d)]:[AfD (14d)]],Kombiniert[[#This Row],[CDU/CSU (14d)]:[AfD (14d)]],"&gt;="&amp;0.05)</f>
        <v>1.0502625656414104</v>
      </c>
      <c r="V276" s="2">
        <f>1/(SUMIFS(Kombiniert[[#This Row],[CDU/CSU (14d)]:[AfD (14d)]],Kombiniert[[#This Row],[CDU/CSU (14d)]:[AfD (14d)]],"&gt;="&amp;0.05)-Kombiniert[[#This Row],[FDP (14d)]])</f>
        <v>1.1191047162270185</v>
      </c>
    </row>
    <row r="277" spans="1:22" x14ac:dyDescent="0.35">
      <c r="A277" s="1">
        <v>42742</v>
      </c>
      <c r="B277" s="2">
        <v>0.38</v>
      </c>
      <c r="C277" s="2">
        <v>0.22</v>
      </c>
      <c r="D277" s="2">
        <v>0.1</v>
      </c>
      <c r="E277" s="2">
        <v>0.05</v>
      </c>
      <c r="F277" s="2">
        <v>0.09</v>
      </c>
      <c r="G277" s="2">
        <v>0.12</v>
      </c>
      <c r="H277" s="2">
        <v>0.04</v>
      </c>
      <c r="I277" s="2">
        <v>834</v>
      </c>
      <c r="J277" s="2" t="s">
        <v>275</v>
      </c>
      <c r="K277" t="s">
        <v>90</v>
      </c>
      <c r="L277" s="1">
        <f>Kombiniert[[#This Row],[Date]]-13</f>
        <v>42729</v>
      </c>
      <c r="M277" s="8">
        <f>AVERAGEIFS(Kombiniert[CDU/CSU],Kombiniert[Date],"&gt;="&amp;Kombiniert[[#This Row],[Von]],Kombiniert[Date],"&lt;="&amp;Kombiniert[[#This Row],[Date]])</f>
        <v>0.36399999999999999</v>
      </c>
      <c r="N277" s="3">
        <f>AVERAGEIFS(Kombiniert[SPD],Kombiniert[Date],"&gt;="&amp;Kombiniert[[#This Row],[Von]],Kombiniert[Date],"&lt;="&amp;Kombiniert[[#This Row],[Date]])</f>
        <v>0.20800000000000002</v>
      </c>
      <c r="O277" s="8">
        <f>AVERAGEIFS(Kombiniert[GRÜNE],Kombiniert[Date],"&gt;="&amp;Kombiniert[[#This Row],[Von]],Kombiniert[Date],"&lt;="&amp;Kombiniert[[#This Row],[Date]])</f>
        <v>9.8000000000000004E-2</v>
      </c>
      <c r="P277" s="8">
        <f>AVERAGEIFS(Kombiniert[FDP],Kombiniert[Date],"&gt;="&amp;Kombiniert[[#This Row],[Von]],Kombiniert[Date],"&lt;="&amp;Kombiniert[[#This Row],[Date]])</f>
        <v>5.4000000000000006E-2</v>
      </c>
      <c r="Q277" s="8">
        <f>AVERAGEIFS(Kombiniert[LINKE],Kombiniert[Date],"&gt;="&amp;Kombiniert[[#This Row],[Von]],Kombiniert[Date],"&lt;="&amp;Kombiniert[[#This Row],[Date]])</f>
        <v>9.5000000000000001E-2</v>
      </c>
      <c r="R277" s="8">
        <f>AVERAGEIFS(Kombiniert[AfD],Kombiniert[Date],"&gt;="&amp;Kombiniert[[#This Row],[Von]],Kombiniert[Date],"&lt;="&amp;Kombiniert[[#This Row],[Date]])</f>
        <v>0.13200000000000001</v>
      </c>
      <c r="S277" s="8">
        <f>AVERAGEIFS(Kombiniert[Sonstige],Kombiniert[Date],"&gt;="&amp;Kombiniert[[#This Row],[Von]],Kombiniert[Date],"&lt;="&amp;Kombiniert[[#This Row],[Date]])</f>
        <v>4.9000000000000002E-2</v>
      </c>
      <c r="T277" s="4">
        <f>SUMIFS(Kombiniert[Befragte],Kombiniert[Date],"&gt;="&amp;Kombiniert[[#This Row],[Von]],Kombiniert[Date],"&lt;="&amp;Kombiniert[[#This Row],[Date]])</f>
        <v>8943</v>
      </c>
      <c r="U277" s="2">
        <f>1/SUMIFS(Kombiniert[[#This Row],[CDU/CSU (14d)]:[AfD (14d)]],Kombiniert[[#This Row],[CDU/CSU (14d)]:[AfD (14d)]],"&gt;="&amp;0.05)</f>
        <v>1.0515247108307044</v>
      </c>
      <c r="V277" s="2">
        <f>1/(SUMIFS(Kombiniert[[#This Row],[CDU/CSU (14d)]:[AfD (14d)]],Kombiniert[[#This Row],[CDU/CSU (14d)]:[AfD (14d)]],"&gt;="&amp;0.05)-Kombiniert[[#This Row],[FDP (14d)]])</f>
        <v>1.1148272017837235</v>
      </c>
    </row>
    <row r="278" spans="1:22" x14ac:dyDescent="0.35">
      <c r="A278" s="1">
        <v>42728</v>
      </c>
      <c r="B278" s="2">
        <v>0.36</v>
      </c>
      <c r="C278" s="2">
        <v>0.21</v>
      </c>
      <c r="D278" s="2">
        <v>0.1</v>
      </c>
      <c r="E278" s="2">
        <v>0.06</v>
      </c>
      <c r="F278" s="2">
        <v>0.1</v>
      </c>
      <c r="G278" s="2">
        <v>0.13</v>
      </c>
      <c r="H278" s="2">
        <v>0.04</v>
      </c>
      <c r="I278" s="2">
        <v>2326</v>
      </c>
      <c r="J278" s="2" t="s">
        <v>276</v>
      </c>
      <c r="K278" t="s">
        <v>90</v>
      </c>
      <c r="L278" s="1">
        <f>Kombiniert[[#This Row],[Date]]-13</f>
        <v>42715</v>
      </c>
      <c r="M278" s="8">
        <f>AVERAGEIFS(Kombiniert[CDU/CSU],Kombiniert[Date],"&gt;="&amp;Kombiniert[[#This Row],[Von]],Kombiniert[Date],"&lt;="&amp;Kombiniert[[#This Row],[Date]])</f>
        <v>0.34777777777777774</v>
      </c>
      <c r="N278" s="3">
        <f>AVERAGEIFS(Kombiniert[SPD],Kombiniert[Date],"&gt;="&amp;Kombiniert[[#This Row],[Von]],Kombiniert[Date],"&lt;="&amp;Kombiniert[[#This Row],[Date]])</f>
        <v>0.21388888888888891</v>
      </c>
      <c r="O278" s="8">
        <f>AVERAGEIFS(Kombiniert[GRÜNE],Kombiniert[Date],"&gt;="&amp;Kombiniert[[#This Row],[Von]],Kombiniert[Date],"&lt;="&amp;Kombiniert[[#This Row],[Date]])</f>
        <v>0.10277777777777777</v>
      </c>
      <c r="P278" s="8">
        <f>AVERAGEIFS(Kombiniert[FDP],Kombiniert[Date],"&gt;="&amp;Kombiniert[[#This Row],[Von]],Kombiniert[Date],"&lt;="&amp;Kombiniert[[#This Row],[Date]])</f>
        <v>6.0555555555555557E-2</v>
      </c>
      <c r="Q278" s="8">
        <f>AVERAGEIFS(Kombiniert[LINKE],Kombiniert[Date],"&gt;="&amp;Kombiniert[[#This Row],[Von]],Kombiniert[Date],"&lt;="&amp;Kombiniert[[#This Row],[Date]])</f>
        <v>0.10166666666666666</v>
      </c>
      <c r="R278" s="8">
        <f>AVERAGEIFS(Kombiniert[AfD],Kombiniert[Date],"&gt;="&amp;Kombiniert[[#This Row],[Von]],Kombiniert[Date],"&lt;="&amp;Kombiniert[[#This Row],[Date]])</f>
        <v>0.12444444444444445</v>
      </c>
      <c r="S278" s="8">
        <f>AVERAGEIFS(Kombiniert[Sonstige],Kombiniert[Date],"&gt;="&amp;Kombiniert[[#This Row],[Von]],Kombiniert[Date],"&lt;="&amp;Kombiniert[[#This Row],[Date]])</f>
        <v>4.8888888888888885E-2</v>
      </c>
      <c r="T278" s="4">
        <f>SUMIFS(Kombiniert[Befragte],Kombiniert[Date],"&gt;="&amp;Kombiniert[[#This Row],[Von]],Kombiniert[Date],"&lt;="&amp;Kombiniert[[#This Row],[Date]])</f>
        <v>17863</v>
      </c>
      <c r="U278" s="2">
        <f>1/SUMIFS(Kombiniert[[#This Row],[CDU/CSU (14d)]:[AfD (14d)]],Kombiniert[[#This Row],[CDU/CSU (14d)]:[AfD (14d)]],"&gt;="&amp;0.05)</f>
        <v>1.0514018691588785</v>
      </c>
      <c r="V278" s="2">
        <f>1/(SUMIFS(Kombiniert[[#This Row],[CDU/CSU (14d)]:[AfD (14d)]],Kombiniert[[#This Row],[CDU/CSU (14d)]:[AfD (14d)]],"&gt;="&amp;0.05)-Kombiniert[[#This Row],[FDP (14d)]])</f>
        <v>1.1228945726762321</v>
      </c>
    </row>
    <row r="279" spans="1:22" x14ac:dyDescent="0.35">
      <c r="A279" s="1">
        <v>42721</v>
      </c>
      <c r="B279" s="2">
        <v>0.36</v>
      </c>
      <c r="C279" s="2">
        <v>0.22</v>
      </c>
      <c r="D279" s="2">
        <v>0.11</v>
      </c>
      <c r="E279" s="2">
        <v>0.05</v>
      </c>
      <c r="F279" s="2">
        <v>0.1</v>
      </c>
      <c r="G279" s="2">
        <v>0.12</v>
      </c>
      <c r="H279" s="2">
        <v>0.04</v>
      </c>
      <c r="I279" s="2">
        <v>2411</v>
      </c>
      <c r="J279" s="2" t="s">
        <v>277</v>
      </c>
      <c r="K279" t="s">
        <v>90</v>
      </c>
      <c r="L279" s="1">
        <f>Kombiniert[[#This Row],[Date]]-13</f>
        <v>42708</v>
      </c>
      <c r="M279" s="8">
        <f>AVERAGEIFS(Kombiniert[CDU/CSU],Kombiniert[Date],"&gt;="&amp;Kombiniert[[#This Row],[Von]],Kombiniert[Date],"&lt;="&amp;Kombiniert[[#This Row],[Date]])</f>
        <v>0.34999999999999992</v>
      </c>
      <c r="N279" s="3">
        <f>AVERAGEIFS(Kombiniert[SPD],Kombiniert[Date],"&gt;="&amp;Kombiniert[[#This Row],[Von]],Kombiniert[Date],"&lt;="&amp;Kombiniert[[#This Row],[Date]])</f>
        <v>0.21750000000000003</v>
      </c>
      <c r="O279" s="8">
        <f>AVERAGEIFS(Kombiniert[GRÜNE],Kombiniert[Date],"&gt;="&amp;Kombiniert[[#This Row],[Von]],Kombiniert[Date],"&lt;="&amp;Kombiniert[[#This Row],[Date]])</f>
        <v>0.10625</v>
      </c>
      <c r="P279" s="8">
        <f>AVERAGEIFS(Kombiniert[FDP],Kombiniert[Date],"&gt;="&amp;Kombiniert[[#This Row],[Von]],Kombiniert[Date],"&lt;="&amp;Kombiniert[[#This Row],[Date]])</f>
        <v>5.4375E-2</v>
      </c>
      <c r="Q279" s="8">
        <f>AVERAGEIFS(Kombiniert[LINKE],Kombiniert[Date],"&gt;="&amp;Kombiniert[[#This Row],[Von]],Kombiniert[Date],"&lt;="&amp;Kombiniert[[#This Row],[Date]])</f>
        <v>0.10062499999999999</v>
      </c>
      <c r="R279" s="8">
        <f>AVERAGEIFS(Kombiniert[AfD],Kombiniert[Date],"&gt;="&amp;Kombiniert[[#This Row],[Von]],Kombiniert[Date],"&lt;="&amp;Kombiniert[[#This Row],[Date]])</f>
        <v>0.12375</v>
      </c>
      <c r="S279" s="8">
        <f>AVERAGEIFS(Kombiniert[Sonstige],Kombiniert[Date],"&gt;="&amp;Kombiniert[[#This Row],[Von]],Kombiniert[Date],"&lt;="&amp;Kombiniert[[#This Row],[Date]])</f>
        <v>4.7499999999999994E-2</v>
      </c>
      <c r="T279" s="4">
        <f>SUMIFS(Kombiniert[Befragte],Kombiniert[Date],"&gt;="&amp;Kombiniert[[#This Row],[Von]],Kombiniert[Date],"&lt;="&amp;Kombiniert[[#This Row],[Date]])</f>
        <v>15888</v>
      </c>
      <c r="U279" s="2">
        <f>1/SUMIFS(Kombiniert[[#This Row],[CDU/CSU (14d)]:[AfD (14d)]],Kombiniert[[#This Row],[CDU/CSU (14d)]:[AfD (14d)]],"&gt;="&amp;0.05)</f>
        <v>1.0498687664041997</v>
      </c>
      <c r="V279" s="2">
        <f>1/(SUMIFS(Kombiniert[[#This Row],[CDU/CSU (14d)]:[AfD (14d)]],Kombiniert[[#This Row],[CDU/CSU (14d)]:[AfD (14d)]],"&gt;="&amp;0.05)-Kombiniert[[#This Row],[FDP (14d)]])</f>
        <v>1.1134307585247045</v>
      </c>
    </row>
    <row r="280" spans="1:22" x14ac:dyDescent="0.35">
      <c r="A280" s="1">
        <v>42714</v>
      </c>
      <c r="B280" s="2">
        <v>0.36</v>
      </c>
      <c r="C280" s="2">
        <v>0.22</v>
      </c>
      <c r="D280" s="2">
        <v>0.1</v>
      </c>
      <c r="E280" s="2">
        <v>0.05</v>
      </c>
      <c r="F280" s="2">
        <v>0.1</v>
      </c>
      <c r="G280" s="2">
        <v>0.13</v>
      </c>
      <c r="H280" s="2">
        <v>0.04</v>
      </c>
      <c r="I280" s="2">
        <v>2426</v>
      </c>
      <c r="J280" s="2" t="s">
        <v>278</v>
      </c>
      <c r="K280" t="s">
        <v>90</v>
      </c>
      <c r="L280" s="1">
        <f>Kombiniert[[#This Row],[Date]]-13</f>
        <v>42701</v>
      </c>
      <c r="M280" s="8">
        <f>AVERAGEIFS(Kombiniert[CDU/CSU],Kombiniert[Date],"&gt;="&amp;Kombiniert[[#This Row],[Von]],Kombiniert[Date],"&lt;="&amp;Kombiniert[[#This Row],[Date]])</f>
        <v>0.3507142857142857</v>
      </c>
      <c r="N280" s="3">
        <f>AVERAGEIFS(Kombiniert[SPD],Kombiniert[Date],"&gt;="&amp;Kombiniert[[#This Row],[Von]],Kombiniert[Date],"&lt;="&amp;Kombiniert[[#This Row],[Date]])</f>
        <v>0.22071428571428572</v>
      </c>
      <c r="O280" s="8">
        <f>AVERAGEIFS(Kombiniert[GRÜNE],Kombiniert[Date],"&gt;="&amp;Kombiniert[[#This Row],[Von]],Kombiniert[Date],"&lt;="&amp;Kombiniert[[#This Row],[Date]])</f>
        <v>0.105</v>
      </c>
      <c r="P280" s="8">
        <f>AVERAGEIFS(Kombiniert[FDP],Kombiniert[Date],"&gt;="&amp;Kombiniert[[#This Row],[Von]],Kombiniert[Date],"&lt;="&amp;Kombiniert[[#This Row],[Date]])</f>
        <v>5.2142857142857144E-2</v>
      </c>
      <c r="Q280" s="8">
        <f>AVERAGEIFS(Kombiniert[LINKE],Kombiniert[Date],"&gt;="&amp;Kombiniert[[#This Row],[Von]],Kombiniert[Date],"&lt;="&amp;Kombiniert[[#This Row],[Date]])</f>
        <v>0.10142857142857142</v>
      </c>
      <c r="R280" s="8">
        <f>AVERAGEIFS(Kombiniert[AfD],Kombiniert[Date],"&gt;="&amp;Kombiniert[[#This Row],[Von]],Kombiniert[Date],"&lt;="&amp;Kombiniert[[#This Row],[Date]])</f>
        <v>0.12357142857142857</v>
      </c>
      <c r="S280" s="8">
        <f>AVERAGEIFS(Kombiniert[Sonstige],Kombiniert[Date],"&gt;="&amp;Kombiniert[[#This Row],[Von]],Kombiniert[Date],"&lt;="&amp;Kombiniert[[#This Row],[Date]])</f>
        <v>4.6428571428571423E-2</v>
      </c>
      <c r="T280" s="4">
        <f>SUMIFS(Kombiniert[Befragte],Kombiniert[Date],"&gt;="&amp;Kombiniert[[#This Row],[Von]],Kombiniert[Date],"&lt;="&amp;Kombiniert[[#This Row],[Date]])</f>
        <v>15769</v>
      </c>
      <c r="U280" s="2">
        <f>1/SUMIFS(Kombiniert[[#This Row],[CDU/CSU (14d)]:[AfD (14d)]],Kombiniert[[#This Row],[CDU/CSU (14d)]:[AfD (14d)]],"&gt;="&amp;0.05)</f>
        <v>1.0486891385767791</v>
      </c>
      <c r="V280" s="2">
        <f>1/(SUMIFS(Kombiniert[[#This Row],[CDU/CSU (14d)]:[AfD (14d)]],Kombiniert[[#This Row],[CDU/CSU (14d)]:[AfD (14d)]],"&gt;="&amp;0.05)-Kombiniert[[#This Row],[FDP (14d)]])</f>
        <v>1.1093502377179081</v>
      </c>
    </row>
    <row r="281" spans="1:22" x14ac:dyDescent="0.35">
      <c r="A281" s="1">
        <v>42707</v>
      </c>
      <c r="B281" s="2">
        <v>0.37</v>
      </c>
      <c r="C281" s="2">
        <v>0.22</v>
      </c>
      <c r="D281" s="2">
        <v>0.11</v>
      </c>
      <c r="E281" s="2">
        <v>0.05</v>
      </c>
      <c r="F281" s="2">
        <v>0.1</v>
      </c>
      <c r="G281" s="2">
        <v>0.12</v>
      </c>
      <c r="H281" s="2">
        <v>0.03</v>
      </c>
      <c r="I281" s="2">
        <v>2658</v>
      </c>
      <c r="J281" s="2" t="s">
        <v>279</v>
      </c>
      <c r="K281" t="s">
        <v>90</v>
      </c>
      <c r="L281" s="1">
        <f>Kombiniert[[#This Row],[Date]]-13</f>
        <v>42694</v>
      </c>
      <c r="M281" s="8">
        <f>AVERAGEIFS(Kombiniert[CDU/CSU],Kombiniert[Date],"&gt;="&amp;Kombiniert[[#This Row],[Von]],Kombiniert[Date],"&lt;="&amp;Kombiniert[[#This Row],[Date]])</f>
        <v>0.34833333333333333</v>
      </c>
      <c r="N281" s="3">
        <f>AVERAGEIFS(Kombiniert[SPD],Kombiniert[Date],"&gt;="&amp;Kombiniert[[#This Row],[Von]],Kombiniert[Date],"&lt;="&amp;Kombiniert[[#This Row],[Date]])</f>
        <v>0.22333333333333336</v>
      </c>
      <c r="O281" s="8">
        <f>AVERAGEIFS(Kombiniert[GRÜNE],Kombiniert[Date],"&gt;="&amp;Kombiniert[[#This Row],[Von]],Kombiniert[Date],"&lt;="&amp;Kombiniert[[#This Row],[Date]])</f>
        <v>0.10416666666666667</v>
      </c>
      <c r="P281" s="8">
        <f>AVERAGEIFS(Kombiniert[FDP],Kombiniert[Date],"&gt;="&amp;Kombiniert[[#This Row],[Von]],Kombiniert[Date],"&lt;="&amp;Kombiniert[[#This Row],[Date]])</f>
        <v>5.1666666666666666E-2</v>
      </c>
      <c r="Q281" s="8">
        <f>AVERAGEIFS(Kombiniert[LINKE],Kombiniert[Date],"&gt;="&amp;Kombiniert[[#This Row],[Von]],Kombiniert[Date],"&lt;="&amp;Kombiniert[[#This Row],[Date]])</f>
        <v>9.9999999999999992E-2</v>
      </c>
      <c r="R281" s="8">
        <f>AVERAGEIFS(Kombiniert[AfD],Kombiniert[Date],"&gt;="&amp;Kombiniert[[#This Row],[Von]],Kombiniert[Date],"&lt;="&amp;Kombiniert[[#This Row],[Date]])</f>
        <v>0.1225</v>
      </c>
      <c r="S281" s="8">
        <f>AVERAGEIFS(Kombiniert[Sonstige],Kombiniert[Date],"&gt;="&amp;Kombiniert[[#This Row],[Von]],Kombiniert[Date],"&lt;="&amp;Kombiniert[[#This Row],[Date]])</f>
        <v>4.9999999999999996E-2</v>
      </c>
      <c r="T281" s="4">
        <f>SUMIFS(Kombiniert[Befragte],Kombiniert[Date],"&gt;="&amp;Kombiniert[[#This Row],[Von]],Kombiniert[Date],"&lt;="&amp;Kombiniert[[#This Row],[Date]])</f>
        <v>14219</v>
      </c>
      <c r="U281" s="2">
        <f>1/SUMIFS(Kombiniert[[#This Row],[CDU/CSU (14d)]:[AfD (14d)]],Kombiniert[[#This Row],[CDU/CSU (14d)]:[AfD (14d)]],"&gt;="&amp;0.05)</f>
        <v>1.0526315789473684</v>
      </c>
      <c r="V281" s="2">
        <f>1/(SUMIFS(Kombiniert[[#This Row],[CDU/CSU (14d)]:[AfD (14d)]],Kombiniert[[#This Row],[CDU/CSU (14d)]:[AfD (14d)]],"&gt;="&amp;0.05)-Kombiniert[[#This Row],[FDP (14d)]])</f>
        <v>1.1131725417439704</v>
      </c>
    </row>
    <row r="282" spans="1:22" x14ac:dyDescent="0.35">
      <c r="A282" s="1">
        <v>42700</v>
      </c>
      <c r="B282" s="2">
        <v>0.35</v>
      </c>
      <c r="C282" s="2">
        <v>0.23</v>
      </c>
      <c r="D282" s="2">
        <v>0.11</v>
      </c>
      <c r="E282" s="2">
        <v>0.05</v>
      </c>
      <c r="F282" s="2">
        <v>0.09</v>
      </c>
      <c r="G282" s="2">
        <v>0.12</v>
      </c>
      <c r="H282" s="2">
        <v>0.05</v>
      </c>
      <c r="I282" s="2">
        <v>2426</v>
      </c>
      <c r="J282" s="2" t="s">
        <v>280</v>
      </c>
      <c r="K282" t="s">
        <v>90</v>
      </c>
      <c r="L282" s="1">
        <f>Kombiniert[[#This Row],[Date]]-13</f>
        <v>42687</v>
      </c>
      <c r="M282" s="8">
        <f>AVERAGEIFS(Kombiniert[CDU/CSU],Kombiniert[Date],"&gt;="&amp;Kombiniert[[#This Row],[Von]],Kombiniert[Date],"&lt;="&amp;Kombiniert[[#This Row],[Date]])</f>
        <v>0.33312499999999995</v>
      </c>
      <c r="N282" s="3">
        <f>AVERAGEIFS(Kombiniert[SPD],Kombiniert[Date],"&gt;="&amp;Kombiniert[[#This Row],[Von]],Kombiniert[Date],"&lt;="&amp;Kombiniert[[#This Row],[Date]])</f>
        <v>0.229375</v>
      </c>
      <c r="O282" s="8">
        <f>AVERAGEIFS(Kombiniert[GRÜNE],Kombiniert[Date],"&gt;="&amp;Kombiniert[[#This Row],[Von]],Kombiniert[Date],"&lt;="&amp;Kombiniert[[#This Row],[Date]])</f>
        <v>0.11124999999999999</v>
      </c>
      <c r="P282" s="8">
        <f>AVERAGEIFS(Kombiniert[FDP],Kombiniert[Date],"&gt;="&amp;Kombiniert[[#This Row],[Von]],Kombiniert[Date],"&lt;="&amp;Kombiniert[[#This Row],[Date]])</f>
        <v>5.8124999999999996E-2</v>
      </c>
      <c r="Q282" s="8">
        <f>AVERAGEIFS(Kombiniert[LINKE],Kombiniert[Date],"&gt;="&amp;Kombiniert[[#This Row],[Von]],Kombiniert[Date],"&lt;="&amp;Kombiniert[[#This Row],[Date]])</f>
        <v>9.7499999999999989E-2</v>
      </c>
      <c r="R282" s="8">
        <f>AVERAGEIFS(Kombiniert[AfD],Kombiniert[Date],"&gt;="&amp;Kombiniert[[#This Row],[Von]],Kombiniert[Date],"&lt;="&amp;Kombiniert[[#This Row],[Date]])</f>
        <v>0.12125</v>
      </c>
      <c r="S282" s="8">
        <f>AVERAGEIFS(Kombiniert[Sonstige],Kombiniert[Date],"&gt;="&amp;Kombiniert[[#This Row],[Von]],Kombiniert[Date],"&lt;="&amp;Kombiniert[[#This Row],[Date]])</f>
        <v>4.9374999999999995E-2</v>
      </c>
      <c r="T282" s="4">
        <f>SUMIFS(Kombiniert[Befragte],Kombiniert[Date],"&gt;="&amp;Kombiniert[[#This Row],[Von]],Kombiniert[Date],"&lt;="&amp;Kombiniert[[#This Row],[Date]])</f>
        <v>16810</v>
      </c>
      <c r="U282" s="2">
        <f>1/SUMIFS(Kombiniert[[#This Row],[CDU/CSU (14d)]:[AfD (14d)]],Kombiniert[[#This Row],[CDU/CSU (14d)]:[AfD (14d)]],"&gt;="&amp;0.05)</f>
        <v>1.051939513477975</v>
      </c>
      <c r="V282" s="2">
        <f>1/(SUMIFS(Kombiniert[[#This Row],[CDU/CSU (14d)]:[AfD (14d)]],Kombiniert[[#This Row],[CDU/CSU (14d)]:[AfD (14d)]],"&gt;="&amp;0.05)-Kombiniert[[#This Row],[FDP (14d)]])</f>
        <v>1.1204481792717087</v>
      </c>
    </row>
    <row r="283" spans="1:22" x14ac:dyDescent="0.35">
      <c r="A283" s="1">
        <v>42693</v>
      </c>
      <c r="B283" s="2">
        <v>0.33</v>
      </c>
      <c r="C283" s="2">
        <v>0.24</v>
      </c>
      <c r="D283" s="2">
        <v>0.12</v>
      </c>
      <c r="E283" s="2">
        <v>0.05</v>
      </c>
      <c r="F283" s="2">
        <v>0.09</v>
      </c>
      <c r="G283" s="2">
        <v>0.13</v>
      </c>
      <c r="H283" s="2">
        <v>0.04</v>
      </c>
      <c r="I283" s="2">
        <v>2859</v>
      </c>
      <c r="J283" s="2" t="s">
        <v>281</v>
      </c>
      <c r="K283" t="s">
        <v>90</v>
      </c>
      <c r="L283" s="1">
        <f>Kombiniert[[#This Row],[Date]]-13</f>
        <v>42680</v>
      </c>
      <c r="M283" s="8">
        <f>AVERAGEIFS(Kombiniert[CDU/CSU],Kombiniert[Date],"&gt;="&amp;Kombiniert[[#This Row],[Von]],Kombiniert[Date],"&lt;="&amp;Kombiniert[[#This Row],[Date]])</f>
        <v>0.328125</v>
      </c>
      <c r="N283" s="3">
        <f>AVERAGEIFS(Kombiniert[SPD],Kombiniert[Date],"&gt;="&amp;Kombiniert[[#This Row],[Von]],Kombiniert[Date],"&lt;="&amp;Kombiniert[[#This Row],[Date]])</f>
        <v>0.229375</v>
      </c>
      <c r="O283" s="8">
        <f>AVERAGEIFS(Kombiniert[GRÜNE],Kombiniert[Date],"&gt;="&amp;Kombiniert[[#This Row],[Von]],Kombiniert[Date],"&lt;="&amp;Kombiniert[[#This Row],[Date]])</f>
        <v>0.11312499999999999</v>
      </c>
      <c r="P283" s="8">
        <f>AVERAGEIFS(Kombiniert[FDP],Kombiniert[Date],"&gt;="&amp;Kombiniert[[#This Row],[Von]],Kombiniert[Date],"&lt;="&amp;Kombiniert[[#This Row],[Date]])</f>
        <v>6.1249999999999999E-2</v>
      </c>
      <c r="Q283" s="8">
        <f>AVERAGEIFS(Kombiniert[LINKE],Kombiniert[Date],"&gt;="&amp;Kombiniert[[#This Row],[Von]],Kombiniert[Date],"&lt;="&amp;Kombiniert[[#This Row],[Date]])</f>
        <v>9.8749999999999991E-2</v>
      </c>
      <c r="R283" s="8">
        <f>AVERAGEIFS(Kombiniert[AfD],Kombiniert[Date],"&gt;="&amp;Kombiniert[[#This Row],[Von]],Kombiniert[Date],"&lt;="&amp;Kombiniert[[#This Row],[Date]])</f>
        <v>0.120625</v>
      </c>
      <c r="S283" s="8">
        <f>AVERAGEIFS(Kombiniert[Sonstige],Kombiniert[Date],"&gt;="&amp;Kombiniert[[#This Row],[Von]],Kombiniert[Date],"&lt;="&amp;Kombiniert[[#This Row],[Date]])</f>
        <v>4.8749999999999995E-2</v>
      </c>
      <c r="T283" s="4">
        <f>SUMIFS(Kombiniert[Befragte],Kombiniert[Date],"&gt;="&amp;Kombiniert[[#This Row],[Von]],Kombiniert[Date],"&lt;="&amp;Kombiniert[[#This Row],[Date]])</f>
        <v>17179</v>
      </c>
      <c r="U283" s="2">
        <f>1/SUMIFS(Kombiniert[[#This Row],[CDU/CSU (14d)]:[AfD (14d)]],Kombiniert[[#This Row],[CDU/CSU (14d)]:[AfD (14d)]],"&gt;="&amp;0.05)</f>
        <v>1.0512483574244416</v>
      </c>
      <c r="V283" s="2">
        <f>1/(SUMIFS(Kombiniert[[#This Row],[CDU/CSU (14d)]:[AfD (14d)]],Kombiniert[[#This Row],[CDU/CSU (14d)]:[AfD (14d)]],"&gt;="&amp;0.05)-Kombiniert[[#This Row],[FDP (14d)]])</f>
        <v>1.1235955056179776</v>
      </c>
    </row>
    <row r="284" spans="1:22" x14ac:dyDescent="0.35">
      <c r="A284" s="1">
        <v>42686</v>
      </c>
      <c r="B284" s="2">
        <v>0.34</v>
      </c>
      <c r="C284" s="2">
        <v>0.23</v>
      </c>
      <c r="D284" s="2">
        <v>0.11</v>
      </c>
      <c r="E284" s="2">
        <v>0.05</v>
      </c>
      <c r="F284" s="2">
        <v>0.1</v>
      </c>
      <c r="G284" s="2">
        <v>0.12</v>
      </c>
      <c r="H284" s="2">
        <v>0.05</v>
      </c>
      <c r="I284" s="2">
        <v>2782</v>
      </c>
      <c r="J284" s="2" t="s">
        <v>282</v>
      </c>
      <c r="K284" t="s">
        <v>90</v>
      </c>
      <c r="L284" s="1">
        <f>Kombiniert[[#This Row],[Date]]-13</f>
        <v>42673</v>
      </c>
      <c r="M284" s="8">
        <f>AVERAGEIFS(Kombiniert[CDU/CSU],Kombiniert[Date],"&gt;="&amp;Kombiniert[[#This Row],[Von]],Kombiniert[Date],"&lt;="&amp;Kombiniert[[#This Row],[Date]])</f>
        <v>0.32857142857142863</v>
      </c>
      <c r="N284" s="3">
        <f>AVERAGEIFS(Kombiniert[SPD],Kombiniert[Date],"&gt;="&amp;Kombiniert[[#This Row],[Von]],Kombiniert[Date],"&lt;="&amp;Kombiniert[[#This Row],[Date]])</f>
        <v>0.22357142857142859</v>
      </c>
      <c r="O284" s="8">
        <f>AVERAGEIFS(Kombiniert[GRÜNE],Kombiniert[Date],"&gt;="&amp;Kombiniert[[#This Row],[Von]],Kombiniert[Date],"&lt;="&amp;Kombiniert[[#This Row],[Date]])</f>
        <v>0.11142857142857143</v>
      </c>
      <c r="P284" s="8">
        <f>AVERAGEIFS(Kombiniert[FDP],Kombiniert[Date],"&gt;="&amp;Kombiniert[[#This Row],[Von]],Kombiniert[Date],"&lt;="&amp;Kombiniert[[#This Row],[Date]])</f>
        <v>6.0714285714285721E-2</v>
      </c>
      <c r="Q284" s="8">
        <f>AVERAGEIFS(Kombiniert[LINKE],Kombiniert[Date],"&gt;="&amp;Kombiniert[[#This Row],[Von]],Kombiniert[Date],"&lt;="&amp;Kombiniert[[#This Row],[Date]])</f>
        <v>0.10142857142857142</v>
      </c>
      <c r="R284" s="8">
        <f>AVERAGEIFS(Kombiniert[AfD],Kombiniert[Date],"&gt;="&amp;Kombiniert[[#This Row],[Von]],Kombiniert[Date],"&lt;="&amp;Kombiniert[[#This Row],[Date]])</f>
        <v>0.12214285714285714</v>
      </c>
      <c r="S284" s="8">
        <f>AVERAGEIFS(Kombiniert[Sonstige],Kombiniert[Date],"&gt;="&amp;Kombiniert[[#This Row],[Von]],Kombiniert[Date],"&lt;="&amp;Kombiniert[[#This Row],[Date]])</f>
        <v>5.2142857142857144E-2</v>
      </c>
      <c r="T284" s="4">
        <f>SUMIFS(Kombiniert[Befragte],Kombiniert[Date],"&gt;="&amp;Kombiniert[[#This Row],[Von]],Kombiniert[Date],"&lt;="&amp;Kombiniert[[#This Row],[Date]])</f>
        <v>15053</v>
      </c>
      <c r="U284" s="2">
        <f>1/SUMIFS(Kombiniert[[#This Row],[CDU/CSU (14d)]:[AfD (14d)]],Kombiniert[[#This Row],[CDU/CSU (14d)]:[AfD (14d)]],"&gt;="&amp;0.05)</f>
        <v>1.0550113036925395</v>
      </c>
      <c r="V284" s="2">
        <f>1/(SUMIFS(Kombiniert[[#This Row],[CDU/CSU (14d)]:[AfD (14d)]],Kombiniert[[#This Row],[CDU/CSU (14d)]:[AfD (14d)]],"&gt;="&amp;0.05)-Kombiniert[[#This Row],[FDP (14d)]])</f>
        <v>1.1272141706924315</v>
      </c>
    </row>
    <row r="285" spans="1:22" x14ac:dyDescent="0.35">
      <c r="A285" s="1">
        <v>42679</v>
      </c>
      <c r="B285" s="2">
        <v>0.34</v>
      </c>
      <c r="C285" s="2">
        <v>0.22</v>
      </c>
      <c r="D285" s="2">
        <v>0.11</v>
      </c>
      <c r="E285" s="2">
        <v>0.05</v>
      </c>
      <c r="F285" s="2">
        <v>0.1</v>
      </c>
      <c r="G285" s="2">
        <v>0.12</v>
      </c>
      <c r="H285" s="2">
        <v>0.06</v>
      </c>
      <c r="I285" s="2">
        <v>1678</v>
      </c>
      <c r="J285" s="2" t="s">
        <v>283</v>
      </c>
      <c r="K285" t="s">
        <v>90</v>
      </c>
      <c r="L285" s="1">
        <f>Kombiniert[[#This Row],[Date]]-13</f>
        <v>42666</v>
      </c>
      <c r="M285" s="8">
        <f>AVERAGEIFS(Kombiniert[CDU/CSU],Kombiniert[Date],"&gt;="&amp;Kombiniert[[#This Row],[Von]],Kombiniert[Date],"&lt;="&amp;Kombiniert[[#This Row],[Date]])</f>
        <v>0.33000000000000007</v>
      </c>
      <c r="N285" s="3">
        <f>AVERAGEIFS(Kombiniert[SPD],Kombiniert[Date],"&gt;="&amp;Kombiniert[[#This Row],[Von]],Kombiniert[Date],"&lt;="&amp;Kombiniert[[#This Row],[Date]])</f>
        <v>0.22285714285714289</v>
      </c>
      <c r="O285" s="8">
        <f>AVERAGEIFS(Kombiniert[GRÜNE],Kombiniert[Date],"&gt;="&amp;Kombiniert[[#This Row],[Von]],Kombiniert[Date],"&lt;="&amp;Kombiniert[[#This Row],[Date]])</f>
        <v>0.11214285714285714</v>
      </c>
      <c r="P285" s="8">
        <f>AVERAGEIFS(Kombiniert[FDP],Kombiniert[Date],"&gt;="&amp;Kombiniert[[#This Row],[Von]],Kombiniert[Date],"&lt;="&amp;Kombiniert[[#This Row],[Date]])</f>
        <v>5.9285714285714289E-2</v>
      </c>
      <c r="Q285" s="8">
        <f>AVERAGEIFS(Kombiniert[LINKE],Kombiniert[Date],"&gt;="&amp;Kombiniert[[#This Row],[Von]],Kombiniert[Date],"&lt;="&amp;Kombiniert[[#This Row],[Date]])</f>
        <v>0.10142857142857142</v>
      </c>
      <c r="R285" s="8">
        <f>AVERAGEIFS(Kombiniert[AfD],Kombiniert[Date],"&gt;="&amp;Kombiniert[[#This Row],[Von]],Kombiniert[Date],"&lt;="&amp;Kombiniert[[#This Row],[Date]])</f>
        <v>0.12428571428571429</v>
      </c>
      <c r="S285" s="8">
        <f>AVERAGEIFS(Kombiniert[Sonstige],Kombiniert[Date],"&gt;="&amp;Kombiniert[[#This Row],[Von]],Kombiniert[Date],"&lt;="&amp;Kombiniert[[#This Row],[Date]])</f>
        <v>4.9999999999999996E-2</v>
      </c>
      <c r="T285" s="4">
        <f>SUMIFS(Kombiniert[Befragte],Kombiniert[Date],"&gt;="&amp;Kombiniert[[#This Row],[Von]],Kombiniert[Date],"&lt;="&amp;Kombiniert[[#This Row],[Date]])</f>
        <v>14110</v>
      </c>
      <c r="U285" s="2">
        <f>1/SUMIFS(Kombiniert[[#This Row],[CDU/CSU (14d)]:[AfD (14d)]],Kombiniert[[#This Row],[CDU/CSU (14d)]:[AfD (14d)]],"&gt;="&amp;0.05)</f>
        <v>1.0526315789473684</v>
      </c>
      <c r="V285" s="2">
        <f>1/(SUMIFS(Kombiniert[[#This Row],[CDU/CSU (14d)]:[AfD (14d)]],Kombiniert[[#This Row],[CDU/CSU (14d)]:[AfD (14d)]],"&gt;="&amp;0.05)-Kombiniert[[#This Row],[FDP (14d)]])</f>
        <v>1.1226944667201282</v>
      </c>
    </row>
    <row r="286" spans="1:22" x14ac:dyDescent="0.35">
      <c r="A286" s="1">
        <v>42672</v>
      </c>
      <c r="B286" s="2">
        <v>0.34</v>
      </c>
      <c r="C286" s="2">
        <v>0.23</v>
      </c>
      <c r="D286" s="2">
        <v>0.11</v>
      </c>
      <c r="E286" s="2">
        <v>0.05</v>
      </c>
      <c r="F286" s="2">
        <v>0.1</v>
      </c>
      <c r="G286" s="2">
        <v>0.12</v>
      </c>
      <c r="H286" s="2">
        <v>0.05</v>
      </c>
      <c r="I286" s="2">
        <v>1840</v>
      </c>
      <c r="J286" s="2" t="s">
        <v>284</v>
      </c>
      <c r="K286" t="s">
        <v>90</v>
      </c>
      <c r="L286" s="1">
        <f>Kombiniert[[#This Row],[Date]]-13</f>
        <v>42659</v>
      </c>
      <c r="M286" s="8">
        <f>AVERAGEIFS(Kombiniert[CDU/CSU],Kombiniert[Date],"&gt;="&amp;Kombiniert[[#This Row],[Von]],Kombiniert[Date],"&lt;="&amp;Kombiniert[[#This Row],[Date]])</f>
        <v>0.32750000000000001</v>
      </c>
      <c r="N286" s="3">
        <f>AVERAGEIFS(Kombiniert[SPD],Kombiniert[Date],"&gt;="&amp;Kombiniert[[#This Row],[Von]],Kombiniert[Date],"&lt;="&amp;Kombiniert[[#This Row],[Date]])</f>
        <v>0.22250000000000003</v>
      </c>
      <c r="O286" s="8">
        <f>AVERAGEIFS(Kombiniert[GRÜNE],Kombiniert[Date],"&gt;="&amp;Kombiniert[[#This Row],[Von]],Kombiniert[Date],"&lt;="&amp;Kombiniert[[#This Row],[Date]])</f>
        <v>0.11437499999999999</v>
      </c>
      <c r="P286" s="8">
        <f>AVERAGEIFS(Kombiniert[FDP],Kombiniert[Date],"&gt;="&amp;Kombiniert[[#This Row],[Von]],Kombiniert[Date],"&lt;="&amp;Kombiniert[[#This Row],[Date]])</f>
        <v>5.8749999999999997E-2</v>
      </c>
      <c r="Q286" s="8">
        <f>AVERAGEIFS(Kombiniert[LINKE],Kombiniert[Date],"&gt;="&amp;Kombiniert[[#This Row],[Von]],Kombiniert[Date],"&lt;="&amp;Kombiniert[[#This Row],[Date]])</f>
        <v>9.9999999999999992E-2</v>
      </c>
      <c r="R286" s="8">
        <f>AVERAGEIFS(Kombiniert[AfD],Kombiniert[Date],"&gt;="&amp;Kombiniert[[#This Row],[Von]],Kombiniert[Date],"&lt;="&amp;Kombiniert[[#This Row],[Date]])</f>
        <v>0.12875</v>
      </c>
      <c r="S286" s="8">
        <f>AVERAGEIFS(Kombiniert[Sonstige],Kombiniert[Date],"&gt;="&amp;Kombiniert[[#This Row],[Von]],Kombiniert[Date],"&lt;="&amp;Kombiniert[[#This Row],[Date]])</f>
        <v>4.8124999999999994E-2</v>
      </c>
      <c r="T286" s="4">
        <f>SUMIFS(Kombiniert[Befragte],Kombiniert[Date],"&gt;="&amp;Kombiniert[[#This Row],[Von]],Kombiniert[Date],"&lt;="&amp;Kombiniert[[#This Row],[Date]])</f>
        <v>15406</v>
      </c>
      <c r="U286" s="2">
        <f>1/SUMIFS(Kombiniert[[#This Row],[CDU/CSU (14d)]:[AfD (14d)]],Kombiniert[[#This Row],[CDU/CSU (14d)]:[AfD (14d)]],"&gt;="&amp;0.05)</f>
        <v>1.0505581089954037</v>
      </c>
      <c r="V286" s="2">
        <f>1/(SUMIFS(Kombiniert[[#This Row],[CDU/CSU (14d)]:[AfD (14d)]],Kombiniert[[#This Row],[CDU/CSU (14d)]:[AfD (14d)]],"&gt;="&amp;0.05)-Kombiniert[[#This Row],[FDP (14d)]])</f>
        <v>1.119664100769769</v>
      </c>
    </row>
    <row r="287" spans="1:22" x14ac:dyDescent="0.35">
      <c r="A287" s="1">
        <v>42665</v>
      </c>
      <c r="B287" s="2">
        <v>0.33</v>
      </c>
      <c r="C287" s="2">
        <v>0.23</v>
      </c>
      <c r="D287" s="2">
        <v>0.11</v>
      </c>
      <c r="E287" s="2">
        <v>0.05</v>
      </c>
      <c r="F287" s="2">
        <v>0.1</v>
      </c>
      <c r="G287" s="2">
        <v>0.13</v>
      </c>
      <c r="H287" s="2">
        <v>0.05</v>
      </c>
      <c r="I287" s="2">
        <v>1961</v>
      </c>
      <c r="J287" s="2" t="s">
        <v>285</v>
      </c>
      <c r="K287" t="s">
        <v>90</v>
      </c>
      <c r="L287" s="1">
        <f>Kombiniert[[#This Row],[Date]]-13</f>
        <v>42652</v>
      </c>
      <c r="M287" s="8">
        <f>AVERAGEIFS(Kombiniert[CDU/CSU],Kombiniert[Date],"&gt;="&amp;Kombiniert[[#This Row],[Von]],Kombiniert[Date],"&lt;="&amp;Kombiniert[[#This Row],[Date]])</f>
        <v>0.32250000000000001</v>
      </c>
      <c r="N287" s="3">
        <f>AVERAGEIFS(Kombiniert[SPD],Kombiniert[Date],"&gt;="&amp;Kombiniert[[#This Row],[Von]],Kombiniert[Date],"&lt;="&amp;Kombiniert[[#This Row],[Date]])</f>
        <v>0.22312499999999999</v>
      </c>
      <c r="O287" s="8">
        <f>AVERAGEIFS(Kombiniert[GRÜNE],Kombiniert[Date],"&gt;="&amp;Kombiniert[[#This Row],[Von]],Kombiniert[Date],"&lt;="&amp;Kombiniert[[#This Row],[Date]])</f>
        <v>0.11374999999999999</v>
      </c>
      <c r="P287" s="8">
        <f>AVERAGEIFS(Kombiniert[FDP],Kombiniert[Date],"&gt;="&amp;Kombiniert[[#This Row],[Von]],Kombiniert[Date],"&lt;="&amp;Kombiniert[[#This Row],[Date]])</f>
        <v>6.0624999999999998E-2</v>
      </c>
      <c r="Q287" s="8">
        <f>AVERAGEIFS(Kombiniert[LINKE],Kombiniert[Date],"&gt;="&amp;Kombiniert[[#This Row],[Von]],Kombiniert[Date],"&lt;="&amp;Kombiniert[[#This Row],[Date]])</f>
        <v>0.10062499999999999</v>
      </c>
      <c r="R287" s="8">
        <f>AVERAGEIFS(Kombiniert[AfD],Kombiniert[Date],"&gt;="&amp;Kombiniert[[#This Row],[Von]],Kombiniert[Date],"&lt;="&amp;Kombiniert[[#This Row],[Date]])</f>
        <v>0.13125000000000001</v>
      </c>
      <c r="S287" s="8">
        <f>AVERAGEIFS(Kombiniert[Sonstige],Kombiniert[Date],"&gt;="&amp;Kombiniert[[#This Row],[Von]],Kombiniert[Date],"&lt;="&amp;Kombiniert[[#This Row],[Date]])</f>
        <v>4.8124999999999994E-2</v>
      </c>
      <c r="T287" s="4">
        <f>SUMIFS(Kombiniert[Befragte],Kombiniert[Date],"&gt;="&amp;Kombiniert[[#This Row],[Von]],Kombiniert[Date],"&lt;="&amp;Kombiniert[[#This Row],[Date]])</f>
        <v>15935</v>
      </c>
      <c r="U287" s="2">
        <f>1/SUMIFS(Kombiniert[[#This Row],[CDU/CSU (14d)]:[AfD (14d)]],Kombiniert[[#This Row],[CDU/CSU (14d)]:[AfD (14d)]],"&gt;="&amp;0.05)</f>
        <v>1.0505581089954037</v>
      </c>
      <c r="V287" s="2">
        <f>1/(SUMIFS(Kombiniert[[#This Row],[CDU/CSU (14d)]:[AfD (14d)]],Kombiniert[[#This Row],[CDU/CSU (14d)]:[AfD (14d)]],"&gt;="&amp;0.05)-Kombiniert[[#This Row],[FDP (14d)]])</f>
        <v>1.1220196353436185</v>
      </c>
    </row>
    <row r="288" spans="1:22" x14ac:dyDescent="0.35">
      <c r="A288" s="1">
        <v>42658</v>
      </c>
      <c r="B288" s="2">
        <v>0.32</v>
      </c>
      <c r="C288" s="2">
        <v>0.24</v>
      </c>
      <c r="D288" s="2">
        <v>0.11</v>
      </c>
      <c r="E288" s="2">
        <v>0.06</v>
      </c>
      <c r="F288" s="2">
        <v>0.09</v>
      </c>
      <c r="G288" s="2">
        <v>0.13</v>
      </c>
      <c r="H288" s="2">
        <v>0.05</v>
      </c>
      <c r="I288" s="2">
        <v>2827</v>
      </c>
      <c r="J288" s="2" t="s">
        <v>286</v>
      </c>
      <c r="K288" t="s">
        <v>90</v>
      </c>
      <c r="L288" s="1">
        <f>Kombiniert[[#This Row],[Date]]-13</f>
        <v>42645</v>
      </c>
      <c r="M288" s="8">
        <f>AVERAGEIFS(Kombiniert[CDU/CSU],Kombiniert[Date],"&gt;="&amp;Kombiniert[[#This Row],[Von]],Kombiniert[Date],"&lt;="&amp;Kombiniert[[#This Row],[Date]])</f>
        <v>0.31928571428571428</v>
      </c>
      <c r="N288" s="3">
        <f>AVERAGEIFS(Kombiniert[SPD],Kombiniert[Date],"&gt;="&amp;Kombiniert[[#This Row],[Von]],Kombiniert[Date],"&lt;="&amp;Kombiniert[[#This Row],[Date]])</f>
        <v>0.22285714285714284</v>
      </c>
      <c r="O288" s="8">
        <f>AVERAGEIFS(Kombiniert[GRÜNE],Kombiniert[Date],"&gt;="&amp;Kombiniert[[#This Row],[Von]],Kombiniert[Date],"&lt;="&amp;Kombiniert[[#This Row],[Date]])</f>
        <v>0.11214285714285713</v>
      </c>
      <c r="P288" s="8">
        <f>AVERAGEIFS(Kombiniert[FDP],Kombiniert[Date],"&gt;="&amp;Kombiniert[[#This Row],[Von]],Kombiniert[Date],"&lt;="&amp;Kombiniert[[#This Row],[Date]])</f>
        <v>6.2142857142857146E-2</v>
      </c>
      <c r="Q288" s="8">
        <f>AVERAGEIFS(Kombiniert[LINKE],Kombiniert[Date],"&gt;="&amp;Kombiniert[[#This Row],[Von]],Kombiniert[Date],"&lt;="&amp;Kombiniert[[#This Row],[Date]])</f>
        <v>0.10214285714285713</v>
      </c>
      <c r="R288" s="8">
        <f>AVERAGEIFS(Kombiniert[AfD],Kombiniert[Date],"&gt;="&amp;Kombiniert[[#This Row],[Von]],Kombiniert[Date],"&lt;="&amp;Kombiniert[[#This Row],[Date]])</f>
        <v>0.13428571428571429</v>
      </c>
      <c r="S288" s="8">
        <f>AVERAGEIFS(Kombiniert[Sonstige],Kombiniert[Date],"&gt;="&amp;Kombiniert[[#This Row],[Von]],Kombiniert[Date],"&lt;="&amp;Kombiniert[[#This Row],[Date]])</f>
        <v>4.7142857142857139E-2</v>
      </c>
      <c r="T288" s="4">
        <f>SUMIFS(Kombiniert[Befragte],Kombiniert[Date],"&gt;="&amp;Kombiniert[[#This Row],[Von]],Kombiniert[Date],"&lt;="&amp;Kombiniert[[#This Row],[Date]])</f>
        <v>14837</v>
      </c>
      <c r="U288" s="2">
        <f>1/SUMIFS(Kombiniert[[#This Row],[CDU/CSU (14d)]:[AfD (14d)]],Kombiniert[[#This Row],[CDU/CSU (14d)]:[AfD (14d)]],"&gt;="&amp;0.05)</f>
        <v>1.0494752623688155</v>
      </c>
      <c r="V288" s="2">
        <f>1/(SUMIFS(Kombiniert[[#This Row],[CDU/CSU (14d)]:[AfD (14d)]],Kombiniert[[#This Row],[CDU/CSU (14d)]:[AfD (14d)]],"&gt;="&amp;0.05)-Kombiniert[[#This Row],[FDP (14d)]])</f>
        <v>1.1226944667201284</v>
      </c>
    </row>
    <row r="289" spans="1:22" x14ac:dyDescent="0.35">
      <c r="A289" s="1">
        <v>42651</v>
      </c>
      <c r="B289" s="2">
        <v>0.32</v>
      </c>
      <c r="C289" s="2">
        <v>0.23</v>
      </c>
      <c r="D289" s="2">
        <v>0.12</v>
      </c>
      <c r="E289" s="2">
        <v>0.06</v>
      </c>
      <c r="F289" s="2">
        <v>0.1</v>
      </c>
      <c r="G289" s="2">
        <v>0.12</v>
      </c>
      <c r="H289" s="2">
        <v>0.05</v>
      </c>
      <c r="I289" s="2">
        <v>1866</v>
      </c>
      <c r="J289" s="2" t="s">
        <v>287</v>
      </c>
      <c r="K289" t="s">
        <v>90</v>
      </c>
      <c r="L289" s="1">
        <f>Kombiniert[[#This Row],[Date]]-13</f>
        <v>42638</v>
      </c>
      <c r="M289" s="8">
        <f>AVERAGEIFS(Kombiniert[CDU/CSU],Kombiniert[Date],"&gt;="&amp;Kombiniert[[#This Row],[Von]],Kombiniert[Date],"&lt;="&amp;Kombiniert[[#This Row],[Date]])</f>
        <v>0.31857142857142856</v>
      </c>
      <c r="N289" s="3">
        <f>AVERAGEIFS(Kombiniert[SPD],Kombiniert[Date],"&gt;="&amp;Kombiniert[[#This Row],[Von]],Kombiniert[Date],"&lt;="&amp;Kombiniert[[#This Row],[Date]])</f>
        <v>0.22142857142857145</v>
      </c>
      <c r="O289" s="8">
        <f>AVERAGEIFS(Kombiniert[GRÜNE],Kombiniert[Date],"&gt;="&amp;Kombiniert[[#This Row],[Von]],Kombiniert[Date],"&lt;="&amp;Kombiniert[[#This Row],[Date]])</f>
        <v>0.10928571428571428</v>
      </c>
      <c r="P289" s="8">
        <f>AVERAGEIFS(Kombiniert[FDP],Kombiniert[Date],"&gt;="&amp;Kombiniert[[#This Row],[Von]],Kombiniert[Date],"&lt;="&amp;Kombiniert[[#This Row],[Date]])</f>
        <v>6.4285714285714293E-2</v>
      </c>
      <c r="Q289" s="8">
        <f>AVERAGEIFS(Kombiniert[LINKE],Kombiniert[Date],"&gt;="&amp;Kombiniert[[#This Row],[Von]],Kombiniert[Date],"&lt;="&amp;Kombiniert[[#This Row],[Date]])</f>
        <v>0.10071428571428571</v>
      </c>
      <c r="R289" s="8">
        <f>AVERAGEIFS(Kombiniert[AfD],Kombiniert[Date],"&gt;="&amp;Kombiniert[[#This Row],[Von]],Kombiniert[Date],"&lt;="&amp;Kombiniert[[#This Row],[Date]])</f>
        <v>0.13642857142857143</v>
      </c>
      <c r="S289" s="8">
        <f>AVERAGEIFS(Kombiniert[Sonstige],Kombiniert[Date],"&gt;="&amp;Kombiniert[[#This Row],[Von]],Kombiniert[Date],"&lt;="&amp;Kombiniert[[#This Row],[Date]])</f>
        <v>4.928571428571428E-2</v>
      </c>
      <c r="T289" s="4">
        <f>SUMIFS(Kombiniert[Befragte],Kombiniert[Date],"&gt;="&amp;Kombiniert[[#This Row],[Von]],Kombiniert[Date],"&lt;="&amp;Kombiniert[[#This Row],[Date]])</f>
        <v>14414</v>
      </c>
      <c r="U289" s="2">
        <f>1/SUMIFS(Kombiniert[[#This Row],[CDU/CSU (14d)]:[AfD (14d)]],Kombiniert[[#This Row],[CDU/CSU (14d)]:[AfD (14d)]],"&gt;="&amp;0.05)</f>
        <v>1.0518407212622087</v>
      </c>
      <c r="V289" s="2">
        <f>1/(SUMIFS(Kombiniert[[#This Row],[CDU/CSU (14d)]:[AfD (14d)]],Kombiniert[[#This Row],[CDU/CSU (14d)]:[AfD (14d)]],"&gt;="&amp;0.05)-Kombiniert[[#This Row],[FDP (14d)]])</f>
        <v>1.12812248186946</v>
      </c>
    </row>
    <row r="290" spans="1:22" x14ac:dyDescent="0.35">
      <c r="A290" s="1">
        <v>42644</v>
      </c>
      <c r="B290" s="2">
        <v>0.32</v>
      </c>
      <c r="C290" s="2">
        <v>0.23</v>
      </c>
      <c r="D290" s="2">
        <v>0.11</v>
      </c>
      <c r="E290" s="2">
        <v>7.0000000000000007E-2</v>
      </c>
      <c r="F290" s="2">
        <v>0.1</v>
      </c>
      <c r="G290" s="2">
        <v>0.12</v>
      </c>
      <c r="H290" s="2">
        <v>0.05</v>
      </c>
      <c r="I290" s="2">
        <v>1939</v>
      </c>
      <c r="J290" s="2" t="s">
        <v>288</v>
      </c>
      <c r="K290" t="s">
        <v>90</v>
      </c>
      <c r="L290" s="1">
        <f>Kombiniert[[#This Row],[Date]]-13</f>
        <v>42631</v>
      </c>
      <c r="M290" s="8">
        <f>AVERAGEIFS(Kombiniert[CDU/CSU],Kombiniert[Date],"&gt;="&amp;Kombiniert[[#This Row],[Von]],Kombiniert[Date],"&lt;="&amp;Kombiniert[[#This Row],[Date]])</f>
        <v>0.31937500000000002</v>
      </c>
      <c r="N290" s="3">
        <f>AVERAGEIFS(Kombiniert[SPD],Kombiniert[Date],"&gt;="&amp;Kombiniert[[#This Row],[Von]],Kombiniert[Date],"&lt;="&amp;Kombiniert[[#This Row],[Date]])</f>
        <v>0.22624999999999998</v>
      </c>
      <c r="O290" s="8">
        <f>AVERAGEIFS(Kombiniert[GRÜNE],Kombiniert[Date],"&gt;="&amp;Kombiniert[[#This Row],[Von]],Kombiniert[Date],"&lt;="&amp;Kombiniert[[#This Row],[Date]])</f>
        <v>0.10875</v>
      </c>
      <c r="P290" s="8">
        <f>AVERAGEIFS(Kombiniert[FDP],Kombiniert[Date],"&gt;="&amp;Kombiniert[[#This Row],[Von]],Kombiniert[Date],"&lt;="&amp;Kombiniert[[#This Row],[Date]])</f>
        <v>6.5000000000000002E-2</v>
      </c>
      <c r="Q290" s="8">
        <f>AVERAGEIFS(Kombiniert[LINKE],Kombiniert[Date],"&gt;="&amp;Kombiniert[[#This Row],[Von]],Kombiniert[Date],"&lt;="&amp;Kombiniert[[#This Row],[Date]])</f>
        <v>0.09</v>
      </c>
      <c r="R290" s="8">
        <f>AVERAGEIFS(Kombiniert[AfD],Kombiniert[Date],"&gt;="&amp;Kombiniert[[#This Row],[Von]],Kombiniert[Date],"&lt;="&amp;Kombiniert[[#This Row],[Date]])</f>
        <v>0.14000000000000001</v>
      </c>
      <c r="S290" s="8">
        <f>AVERAGEIFS(Kombiniert[Sonstige],Kombiniert[Date],"&gt;="&amp;Kombiniert[[#This Row],[Von]],Kombiniert[Date],"&lt;="&amp;Kombiniert[[#This Row],[Date]])</f>
        <v>5.0624999999999996E-2</v>
      </c>
      <c r="T290" s="4">
        <f>SUMIFS(Kombiniert[Befragte],Kombiniert[Date],"&gt;="&amp;Kombiniert[[#This Row],[Von]],Kombiniert[Date],"&lt;="&amp;Kombiniert[[#This Row],[Date]])</f>
        <v>16289</v>
      </c>
      <c r="U290" s="2">
        <f>1/SUMIFS(Kombiniert[[#This Row],[CDU/CSU (14d)]:[AfD (14d)]],Kombiniert[[#This Row],[CDU/CSU (14d)]:[AfD (14d)]],"&gt;="&amp;0.05)</f>
        <v>1.053324555628703</v>
      </c>
      <c r="V290" s="2">
        <f>1/(SUMIFS(Kombiniert[[#This Row],[CDU/CSU (14d)]:[AfD (14d)]],Kombiniert[[#This Row],[CDU/CSU (14d)]:[AfD (14d)]],"&gt;="&amp;0.05)-Kombiniert[[#This Row],[FDP (14d)]])</f>
        <v>1.1307420494699645</v>
      </c>
    </row>
    <row r="291" spans="1:22" x14ac:dyDescent="0.35">
      <c r="A291" s="1">
        <v>42637</v>
      </c>
      <c r="B291" s="2">
        <v>0.32</v>
      </c>
      <c r="C291" s="2">
        <v>0.23</v>
      </c>
      <c r="D291" s="2">
        <v>0.11</v>
      </c>
      <c r="E291" s="2">
        <v>0.06</v>
      </c>
      <c r="F291" s="2">
        <v>0.09</v>
      </c>
      <c r="G291" s="2">
        <v>0.14000000000000001</v>
      </c>
      <c r="H291" s="2">
        <v>0.05</v>
      </c>
      <c r="I291" s="2">
        <v>2798</v>
      </c>
      <c r="J291" s="2" t="s">
        <v>289</v>
      </c>
      <c r="K291" t="s">
        <v>90</v>
      </c>
      <c r="L291" s="1">
        <f>Kombiniert[[#This Row],[Date]]-13</f>
        <v>42624</v>
      </c>
      <c r="M291" s="8">
        <f>AVERAGEIFS(Kombiniert[CDU/CSU],Kombiniert[Date],"&gt;="&amp;Kombiniert[[#This Row],[Von]],Kombiniert[Date],"&lt;="&amp;Kombiniert[[#This Row],[Date]])</f>
        <v>0.31875000000000003</v>
      </c>
      <c r="N291" s="3">
        <f>AVERAGEIFS(Kombiniert[SPD],Kombiniert[Date],"&gt;="&amp;Kombiniert[[#This Row],[Von]],Kombiniert[Date],"&lt;="&amp;Kombiniert[[#This Row],[Date]])</f>
        <v>0.22812499999999999</v>
      </c>
      <c r="O291" s="8">
        <f>AVERAGEIFS(Kombiniert[GRÜNE],Kombiniert[Date],"&gt;="&amp;Kombiniert[[#This Row],[Von]],Kombiniert[Date],"&lt;="&amp;Kombiniert[[#This Row],[Date]])</f>
        <v>0.11125</v>
      </c>
      <c r="P291" s="8">
        <f>AVERAGEIFS(Kombiniert[FDP],Kombiniert[Date],"&gt;="&amp;Kombiniert[[#This Row],[Von]],Kombiniert[Date],"&lt;="&amp;Kombiniert[[#This Row],[Date]])</f>
        <v>6.25E-2</v>
      </c>
      <c r="Q291" s="8">
        <f>AVERAGEIFS(Kombiniert[LINKE],Kombiniert[Date],"&gt;="&amp;Kombiniert[[#This Row],[Von]],Kombiniert[Date],"&lt;="&amp;Kombiniert[[#This Row],[Date]])</f>
        <v>8.6250000000000007E-2</v>
      </c>
      <c r="R291" s="8">
        <f>AVERAGEIFS(Kombiniert[AfD],Kombiniert[Date],"&gt;="&amp;Kombiniert[[#This Row],[Von]],Kombiniert[Date],"&lt;="&amp;Kombiniert[[#This Row],[Date]])</f>
        <v>0.140625</v>
      </c>
      <c r="S291" s="8">
        <f>AVERAGEIFS(Kombiniert[Sonstige],Kombiniert[Date],"&gt;="&amp;Kombiniert[[#This Row],[Von]],Kombiniert[Date],"&lt;="&amp;Kombiniert[[#This Row],[Date]])</f>
        <v>5.2499999999999998E-2</v>
      </c>
      <c r="T291" s="4">
        <f>SUMIFS(Kombiniert[Befragte],Kombiniert[Date],"&gt;="&amp;Kombiniert[[#This Row],[Von]],Kombiniert[Date],"&lt;="&amp;Kombiniert[[#This Row],[Date]])</f>
        <v>17112</v>
      </c>
      <c r="U291" s="2">
        <f>1/SUMIFS(Kombiniert[[#This Row],[CDU/CSU (14d)]:[AfD (14d)]],Kombiniert[[#This Row],[CDU/CSU (14d)]:[AfD (14d)]],"&gt;="&amp;0.05)</f>
        <v>1.0554089709762533</v>
      </c>
      <c r="V291" s="2">
        <f>1/(SUMIFS(Kombiniert[[#This Row],[CDU/CSU (14d)]:[AfD (14d)]],Kombiniert[[#This Row],[CDU/CSU (14d)]:[AfD (14d)]],"&gt;="&amp;0.05)-Kombiniert[[#This Row],[FDP (14d)]])</f>
        <v>1.1299435028248588</v>
      </c>
    </row>
    <row r="292" spans="1:22" x14ac:dyDescent="0.35">
      <c r="A292" s="1">
        <v>42630</v>
      </c>
      <c r="B292" s="2">
        <v>0.32</v>
      </c>
      <c r="C292" s="2">
        <v>0.24</v>
      </c>
      <c r="D292" s="2">
        <v>0.11</v>
      </c>
      <c r="E292" s="2">
        <v>0.05</v>
      </c>
      <c r="F292" s="2">
        <v>0.09</v>
      </c>
      <c r="G292" s="2">
        <v>0.14000000000000001</v>
      </c>
      <c r="H292" s="2">
        <v>0.05</v>
      </c>
      <c r="I292" s="2">
        <v>2780</v>
      </c>
      <c r="J292" s="2" t="s">
        <v>290</v>
      </c>
      <c r="K292" t="s">
        <v>90</v>
      </c>
      <c r="L292" s="1">
        <f>Kombiniert[[#This Row],[Date]]-13</f>
        <v>42617</v>
      </c>
      <c r="M292" s="8">
        <f>AVERAGEIFS(Kombiniert[CDU/CSU],Kombiniert[Date],"&gt;="&amp;Kombiniert[[#This Row],[Von]],Kombiniert[Date],"&lt;="&amp;Kombiniert[[#This Row],[Date]])</f>
        <v>0.3183333333333333</v>
      </c>
      <c r="N292" s="3">
        <f>AVERAGEIFS(Kombiniert[SPD],Kombiniert[Date],"&gt;="&amp;Kombiniert[[#This Row],[Von]],Kombiniert[Date],"&lt;="&amp;Kombiniert[[#This Row],[Date]])</f>
        <v>0.22500000000000001</v>
      </c>
      <c r="O292" s="8">
        <f>AVERAGEIFS(Kombiniert[GRÜNE],Kombiniert[Date],"&gt;="&amp;Kombiniert[[#This Row],[Von]],Kombiniert[Date],"&lt;="&amp;Kombiniert[[#This Row],[Date]])</f>
        <v>0.1125</v>
      </c>
      <c r="P292" s="8">
        <f>AVERAGEIFS(Kombiniert[FDP],Kombiniert[Date],"&gt;="&amp;Kombiniert[[#This Row],[Von]],Kombiniert[Date],"&lt;="&amp;Kombiniert[[#This Row],[Date]])</f>
        <v>6.25E-2</v>
      </c>
      <c r="Q292" s="8">
        <f>AVERAGEIFS(Kombiniert[LINKE],Kombiniert[Date],"&gt;="&amp;Kombiniert[[#This Row],[Von]],Kombiniert[Date],"&lt;="&amp;Kombiniert[[#This Row],[Date]])</f>
        <v>8.9166666666666672E-2</v>
      </c>
      <c r="R292" s="8">
        <f>AVERAGEIFS(Kombiniert[AfD],Kombiniert[Date],"&gt;="&amp;Kombiniert[[#This Row],[Von]],Kombiniert[Date],"&lt;="&amp;Kombiniert[[#This Row],[Date]])</f>
        <v>0.13666666666666669</v>
      </c>
      <c r="S292" s="8">
        <f>AVERAGEIFS(Kombiniert[Sonstige],Kombiniert[Date],"&gt;="&amp;Kombiniert[[#This Row],[Von]],Kombiniert[Date],"&lt;="&amp;Kombiniert[[#This Row],[Date]])</f>
        <v>5.5833333333333339E-2</v>
      </c>
      <c r="T292" s="4">
        <f>SUMIFS(Kombiniert[Befragte],Kombiniert[Date],"&gt;="&amp;Kombiniert[[#This Row],[Von]],Kombiniert[Date],"&lt;="&amp;Kombiniert[[#This Row],[Date]])</f>
        <v>14311</v>
      </c>
      <c r="U292" s="2">
        <f>1/SUMIFS(Kombiniert[[#This Row],[CDU/CSU (14d)]:[AfD (14d)]],Kombiniert[[#This Row],[CDU/CSU (14d)]:[AfD (14d)]],"&gt;="&amp;0.05)</f>
        <v>1.0591350397175638</v>
      </c>
      <c r="V292" s="2">
        <f>1/(SUMIFS(Kombiniert[[#This Row],[CDU/CSU (14d)]:[AfD (14d)]],Kombiniert[[#This Row],[CDU/CSU (14d)]:[AfD (14d)]],"&gt;="&amp;0.05)-Kombiniert[[#This Row],[FDP (14d)]])</f>
        <v>1.1342155009451793</v>
      </c>
    </row>
    <row r="293" spans="1:22" x14ac:dyDescent="0.35">
      <c r="A293" s="1">
        <v>42623</v>
      </c>
      <c r="B293" s="2">
        <v>0.33</v>
      </c>
      <c r="C293" s="2">
        <v>0.23</v>
      </c>
      <c r="D293" s="2">
        <v>0.11</v>
      </c>
      <c r="E293" s="2">
        <v>0.06</v>
      </c>
      <c r="F293" s="2">
        <v>0.09</v>
      </c>
      <c r="G293" s="2">
        <v>0.13</v>
      </c>
      <c r="H293" s="2">
        <v>0.05</v>
      </c>
      <c r="I293" s="2">
        <v>2423</v>
      </c>
      <c r="J293" s="2" t="s">
        <v>291</v>
      </c>
      <c r="K293" t="s">
        <v>90</v>
      </c>
      <c r="L293" s="1">
        <f>Kombiniert[[#This Row],[Date]]-13</f>
        <v>42610</v>
      </c>
      <c r="M293" s="8">
        <f>AVERAGEIFS(Kombiniert[CDU/CSU],Kombiniert[Date],"&gt;="&amp;Kombiniert[[#This Row],[Von]],Kombiniert[Date],"&lt;="&amp;Kombiniert[[#This Row],[Date]])</f>
        <v>0.32428571428571429</v>
      </c>
      <c r="N293" s="3">
        <f>AVERAGEIFS(Kombiniert[SPD],Kombiniert[Date],"&gt;="&amp;Kombiniert[[#This Row],[Von]],Kombiniert[Date],"&lt;="&amp;Kombiniert[[#This Row],[Date]])</f>
        <v>0.22214285714285717</v>
      </c>
      <c r="O293" s="8">
        <f>AVERAGEIFS(Kombiniert[GRÜNE],Kombiniert[Date],"&gt;="&amp;Kombiniert[[#This Row],[Von]],Kombiniert[Date],"&lt;="&amp;Kombiniert[[#This Row],[Date]])</f>
        <v>0.11428571428571428</v>
      </c>
      <c r="P293" s="8">
        <f>AVERAGEIFS(Kombiniert[FDP],Kombiniert[Date],"&gt;="&amp;Kombiniert[[#This Row],[Von]],Kombiniert[Date],"&lt;="&amp;Kombiniert[[#This Row],[Date]])</f>
        <v>6.2142857142857146E-2</v>
      </c>
      <c r="Q293" s="8">
        <f>AVERAGEIFS(Kombiniert[LINKE],Kombiniert[Date],"&gt;="&amp;Kombiniert[[#This Row],[Von]],Kombiniert[Date],"&lt;="&amp;Kombiniert[[#This Row],[Date]])</f>
        <v>9.1428571428571415E-2</v>
      </c>
      <c r="R293" s="8">
        <f>AVERAGEIFS(Kombiniert[AfD],Kombiniert[Date],"&gt;="&amp;Kombiniert[[#This Row],[Von]],Kombiniert[Date],"&lt;="&amp;Kombiniert[[#This Row],[Date]])</f>
        <v>0.13214285714285715</v>
      </c>
      <c r="S293" s="8">
        <f>AVERAGEIFS(Kombiniert[Sonstige],Kombiniert[Date],"&gt;="&amp;Kombiniert[[#This Row],[Von]],Kombiniert[Date],"&lt;="&amp;Kombiniert[[#This Row],[Date]])</f>
        <v>5.3571428571428568E-2</v>
      </c>
      <c r="T293" s="4">
        <f>SUMIFS(Kombiniert[Befragte],Kombiniert[Date],"&gt;="&amp;Kombiniert[[#This Row],[Von]],Kombiniert[Date],"&lt;="&amp;Kombiniert[[#This Row],[Date]])</f>
        <v>14981</v>
      </c>
      <c r="U293" s="2">
        <f>1/SUMIFS(Kombiniert[[#This Row],[CDU/CSU (14d)]:[AfD (14d)]],Kombiniert[[#This Row],[CDU/CSU (14d)]:[AfD (14d)]],"&gt;="&amp;0.05)</f>
        <v>1.0566037735849056</v>
      </c>
      <c r="V293" s="2">
        <f>1/(SUMIFS(Kombiniert[[#This Row],[CDU/CSU (14d)]:[AfD (14d)]],Kombiniert[[#This Row],[CDU/CSU (14d)]:[AfD (14d)]],"&gt;="&amp;0.05)-Kombiniert[[#This Row],[FDP (14d)]])</f>
        <v>1.1308562197092082</v>
      </c>
    </row>
    <row r="294" spans="1:22" x14ac:dyDescent="0.35">
      <c r="A294" s="1">
        <v>42616</v>
      </c>
      <c r="B294" s="2">
        <v>0.34</v>
      </c>
      <c r="C294" s="2">
        <v>0.23</v>
      </c>
      <c r="D294" s="2">
        <v>0.11</v>
      </c>
      <c r="E294" s="2">
        <v>0.06</v>
      </c>
      <c r="F294" s="2">
        <v>0.09</v>
      </c>
      <c r="G294" s="2">
        <v>0.12</v>
      </c>
      <c r="H294" s="2">
        <v>0.05</v>
      </c>
      <c r="I294" s="2">
        <v>1966</v>
      </c>
      <c r="J294" s="2" t="s">
        <v>292</v>
      </c>
      <c r="K294" t="s">
        <v>90</v>
      </c>
      <c r="L294" s="1">
        <f>Kombiniert[[#This Row],[Date]]-13</f>
        <v>42603</v>
      </c>
      <c r="M294" s="8">
        <f>AVERAGEIFS(Kombiniert[CDU/CSU],Kombiniert[Date],"&gt;="&amp;Kombiniert[[#This Row],[Von]],Kombiniert[Date],"&lt;="&amp;Kombiniert[[#This Row],[Date]])</f>
        <v>0.33111111111111113</v>
      </c>
      <c r="N294" s="3">
        <f>AVERAGEIFS(Kombiniert[SPD],Kombiniert[Date],"&gt;="&amp;Kombiniert[[#This Row],[Von]],Kombiniert[Date],"&lt;="&amp;Kombiniert[[#This Row],[Date]])</f>
        <v>0.22111111111111112</v>
      </c>
      <c r="O294" s="8">
        <f>AVERAGEIFS(Kombiniert[GRÜNE],Kombiniert[Date],"&gt;="&amp;Kombiniert[[#This Row],[Von]],Kombiniert[Date],"&lt;="&amp;Kombiniert[[#This Row],[Date]])</f>
        <v>0.11611111111111111</v>
      </c>
      <c r="P294" s="8">
        <f>AVERAGEIFS(Kombiniert[FDP],Kombiniert[Date],"&gt;="&amp;Kombiniert[[#This Row],[Von]],Kombiniert[Date],"&lt;="&amp;Kombiniert[[#This Row],[Date]])</f>
        <v>6.0000000000000005E-2</v>
      </c>
      <c r="Q294" s="8">
        <f>AVERAGEIFS(Kombiniert[LINKE],Kombiniert[Date],"&gt;="&amp;Kombiniert[[#This Row],[Von]],Kombiniert[Date],"&lt;="&amp;Kombiniert[[#This Row],[Date]])</f>
        <v>9.4444444444444428E-2</v>
      </c>
      <c r="R294" s="8">
        <f>AVERAGEIFS(Kombiniert[AfD],Kombiniert[Date],"&gt;="&amp;Kombiniert[[#This Row],[Von]],Kombiniert[Date],"&lt;="&amp;Kombiniert[[#This Row],[Date]])</f>
        <v>0.12277777777777778</v>
      </c>
      <c r="S294" s="8">
        <f>AVERAGEIFS(Kombiniert[Sonstige],Kombiniert[Date],"&gt;="&amp;Kombiniert[[#This Row],[Von]],Kombiniert[Date],"&lt;="&amp;Kombiniert[[#This Row],[Date]])</f>
        <v>5.4444444444444441E-2</v>
      </c>
      <c r="T294" s="4">
        <f>SUMIFS(Kombiniert[Befragte],Kombiniert[Date],"&gt;="&amp;Kombiniert[[#This Row],[Von]],Kombiniert[Date],"&lt;="&amp;Kombiniert[[#This Row],[Date]])</f>
        <v>16995</v>
      </c>
      <c r="U294" s="2">
        <f>1/SUMIFS(Kombiniert[[#This Row],[CDU/CSU (14d)]:[AfD (14d)]],Kombiniert[[#This Row],[CDU/CSU (14d)]:[AfD (14d)]],"&gt;="&amp;0.05)</f>
        <v>1.0575793184488835</v>
      </c>
      <c r="V294" s="2">
        <f>1/(SUMIFS(Kombiniert[[#This Row],[CDU/CSU (14d)]:[AfD (14d)]],Kombiniert[[#This Row],[CDU/CSU (14d)]:[AfD (14d)]],"&gt;="&amp;0.05)-Kombiniert[[#This Row],[FDP (14d)]])</f>
        <v>1.1292346298619824</v>
      </c>
    </row>
    <row r="295" spans="1:22" x14ac:dyDescent="0.35">
      <c r="A295" s="1">
        <v>42609</v>
      </c>
      <c r="B295" s="2">
        <v>0.34</v>
      </c>
      <c r="C295" s="2">
        <v>0.22</v>
      </c>
      <c r="D295" s="2">
        <v>0.12</v>
      </c>
      <c r="E295" s="2">
        <v>0.05</v>
      </c>
      <c r="F295" s="2">
        <v>0.1</v>
      </c>
      <c r="G295" s="2">
        <v>0.11</v>
      </c>
      <c r="H295" s="2">
        <v>0.06</v>
      </c>
      <c r="I295" s="2">
        <v>1981</v>
      </c>
      <c r="J295" s="2" t="s">
        <v>293</v>
      </c>
      <c r="K295" t="s">
        <v>90</v>
      </c>
      <c r="L295" s="1">
        <f>Kombiniert[[#This Row],[Date]]-13</f>
        <v>42596</v>
      </c>
      <c r="M295" s="8">
        <f>AVERAGEIFS(Kombiniert[CDU/CSU],Kombiniert[Date],"&gt;="&amp;Kombiniert[[#This Row],[Von]],Kombiniert[Date],"&lt;="&amp;Kombiniert[[#This Row],[Date]])</f>
        <v>0.33562500000000001</v>
      </c>
      <c r="N295" s="3">
        <f>AVERAGEIFS(Kombiniert[SPD],Kombiniert[Date],"&gt;="&amp;Kombiniert[[#This Row],[Von]],Kombiniert[Date],"&lt;="&amp;Kombiniert[[#This Row],[Date]])</f>
        <v>0.21812500000000001</v>
      </c>
      <c r="O295" s="8">
        <f>AVERAGEIFS(Kombiniert[GRÜNE],Kombiniert[Date],"&gt;="&amp;Kombiniert[[#This Row],[Von]],Kombiniert[Date],"&lt;="&amp;Kombiniert[[#This Row],[Date]])</f>
        <v>0.12</v>
      </c>
      <c r="P295" s="8">
        <f>AVERAGEIFS(Kombiniert[FDP],Kombiniert[Date],"&gt;="&amp;Kombiniert[[#This Row],[Von]],Kombiniert[Date],"&lt;="&amp;Kombiniert[[#This Row],[Date]])</f>
        <v>0.06</v>
      </c>
      <c r="Q295" s="8">
        <f>AVERAGEIFS(Kombiniert[LINKE],Kombiniert[Date],"&gt;="&amp;Kombiniert[[#This Row],[Von]],Kombiniert[Date],"&lt;="&amp;Kombiniert[[#This Row],[Date]])</f>
        <v>9.6249999999999988E-2</v>
      </c>
      <c r="R295" s="8">
        <f>AVERAGEIFS(Kombiniert[AfD],Kombiniert[Date],"&gt;="&amp;Kombiniert[[#This Row],[Von]],Kombiniert[Date],"&lt;="&amp;Kombiniert[[#This Row],[Date]])</f>
        <v>0.113125</v>
      </c>
      <c r="S295" s="8">
        <f>AVERAGEIFS(Kombiniert[Sonstige],Kombiniert[Date],"&gt;="&amp;Kombiniert[[#This Row],[Von]],Kombiniert[Date],"&lt;="&amp;Kombiniert[[#This Row],[Date]])</f>
        <v>5.6874999999999995E-2</v>
      </c>
      <c r="T295" s="4">
        <f>SUMIFS(Kombiniert[Befragte],Kombiniert[Date],"&gt;="&amp;Kombiniert[[#This Row],[Von]],Kombiniert[Date],"&lt;="&amp;Kombiniert[[#This Row],[Date]])</f>
        <v>15914</v>
      </c>
      <c r="U295" s="2">
        <f>1/SUMIFS(Kombiniert[[#This Row],[CDU/CSU (14d)]:[AfD (14d)]],Kombiniert[[#This Row],[CDU/CSU (14d)]:[AfD (14d)]],"&gt;="&amp;0.05)</f>
        <v>1.060304837640822</v>
      </c>
      <c r="V295" s="2">
        <f>1/(SUMIFS(Kombiniert[[#This Row],[CDU/CSU (14d)]:[AfD (14d)]],Kombiniert[[#This Row],[CDU/CSU (14d)]:[AfD (14d)]],"&gt;="&amp;0.05)-Kombiniert[[#This Row],[FDP (14d)]])</f>
        <v>1.132342533616419</v>
      </c>
    </row>
    <row r="296" spans="1:22" x14ac:dyDescent="0.35">
      <c r="A296" s="1">
        <v>42602</v>
      </c>
      <c r="B296" s="2">
        <v>0.34</v>
      </c>
      <c r="C296" s="2">
        <v>0.23</v>
      </c>
      <c r="D296" s="2">
        <v>0.13</v>
      </c>
      <c r="E296" s="2">
        <v>0.05</v>
      </c>
      <c r="F296" s="2">
        <v>0.09</v>
      </c>
      <c r="G296" s="2">
        <v>0.1</v>
      </c>
      <c r="H296" s="2">
        <v>0.06</v>
      </c>
      <c r="I296" s="2">
        <v>2358</v>
      </c>
      <c r="J296" s="2" t="s">
        <v>294</v>
      </c>
      <c r="K296" t="s">
        <v>90</v>
      </c>
      <c r="L296" s="1">
        <f>Kombiniert[[#This Row],[Date]]-13</f>
        <v>42589</v>
      </c>
      <c r="M296" s="8">
        <f>AVERAGEIFS(Kombiniert[CDU/CSU],Kombiniert[Date],"&gt;="&amp;Kombiniert[[#This Row],[Von]],Kombiniert[Date],"&lt;="&amp;Kombiniert[[#This Row],[Date]])</f>
        <v>0.33749999999999997</v>
      </c>
      <c r="N296" s="3">
        <f>AVERAGEIFS(Kombiniert[SPD],Kombiniert[Date],"&gt;="&amp;Kombiniert[[#This Row],[Von]],Kombiniert[Date],"&lt;="&amp;Kombiniert[[#This Row],[Date]])</f>
        <v>0.21416666666666664</v>
      </c>
      <c r="O296" s="8">
        <f>AVERAGEIFS(Kombiniert[GRÜNE],Kombiniert[Date],"&gt;="&amp;Kombiniert[[#This Row],[Von]],Kombiniert[Date],"&lt;="&amp;Kombiniert[[#This Row],[Date]])</f>
        <v>0.1225</v>
      </c>
      <c r="P296" s="8">
        <f>AVERAGEIFS(Kombiniert[FDP],Kombiniert[Date],"&gt;="&amp;Kombiniert[[#This Row],[Von]],Kombiniert[Date],"&lt;="&amp;Kombiniert[[#This Row],[Date]])</f>
        <v>5.9166666666666666E-2</v>
      </c>
      <c r="Q296" s="8">
        <f>AVERAGEIFS(Kombiniert[LINKE],Kombiniert[Date],"&gt;="&amp;Kombiniert[[#This Row],[Von]],Kombiniert[Date],"&lt;="&amp;Kombiniert[[#This Row],[Date]])</f>
        <v>0.10166666666666667</v>
      </c>
      <c r="R296" s="8">
        <f>AVERAGEIFS(Kombiniert[AfD],Kombiniert[Date],"&gt;="&amp;Kombiniert[[#This Row],[Von]],Kombiniert[Date],"&lt;="&amp;Kombiniert[[#This Row],[Date]])</f>
        <v>0.10916666666666668</v>
      </c>
      <c r="S296" s="8">
        <f>AVERAGEIFS(Kombiniert[Sonstige],Kombiniert[Date],"&gt;="&amp;Kombiniert[[#This Row],[Von]],Kombiniert[Date],"&lt;="&amp;Kombiniert[[#This Row],[Date]])</f>
        <v>5.5833333333333325E-2</v>
      </c>
      <c r="T296" s="4">
        <f>SUMIFS(Kombiniert[Befragte],Kombiniert[Date],"&gt;="&amp;Kombiniert[[#This Row],[Von]],Kombiniert[Date],"&lt;="&amp;Kombiniert[[#This Row],[Date]])</f>
        <v>13814</v>
      </c>
      <c r="U296" s="2">
        <f>1/SUMIFS(Kombiniert[[#This Row],[CDU/CSU (14d)]:[AfD (14d)]],Kombiniert[[#This Row],[CDU/CSU (14d)]:[AfD (14d)]],"&gt;="&amp;0.05)</f>
        <v>1.0591350397175641</v>
      </c>
      <c r="V296" s="2">
        <f>1/(SUMIFS(Kombiniert[[#This Row],[CDU/CSU (14d)]:[AfD (14d)]],Kombiniert[[#This Row],[CDU/CSU (14d)]:[AfD (14d)]],"&gt;="&amp;0.05)-Kombiniert[[#This Row],[FDP (14d)]])</f>
        <v>1.1299435028248588</v>
      </c>
    </row>
    <row r="297" spans="1:22" x14ac:dyDescent="0.35">
      <c r="A297" s="1">
        <v>42595</v>
      </c>
      <c r="B297" s="2">
        <v>0.34</v>
      </c>
      <c r="C297" s="2">
        <v>0.22</v>
      </c>
      <c r="D297" s="2">
        <v>0.12</v>
      </c>
      <c r="E297" s="2">
        <v>0.06</v>
      </c>
      <c r="F297" s="2">
        <v>0.1</v>
      </c>
      <c r="G297" s="2">
        <v>0.11</v>
      </c>
      <c r="H297" s="2">
        <v>0.05</v>
      </c>
      <c r="I297" s="2">
        <v>2352</v>
      </c>
      <c r="J297" s="2" t="s">
        <v>295</v>
      </c>
      <c r="K297" t="s">
        <v>90</v>
      </c>
      <c r="L297" s="1">
        <f>Kombiniert[[#This Row],[Date]]-13</f>
        <v>42582</v>
      </c>
      <c r="M297" s="8">
        <f>AVERAGEIFS(Kombiniert[CDU/CSU],Kombiniert[Date],"&gt;="&amp;Kombiniert[[#This Row],[Von]],Kombiniert[Date],"&lt;="&amp;Kombiniert[[#This Row],[Date]])</f>
        <v>0.33714285714285719</v>
      </c>
      <c r="N297" s="3">
        <f>AVERAGEIFS(Kombiniert[SPD],Kombiniert[Date],"&gt;="&amp;Kombiniert[[#This Row],[Von]],Kombiniert[Date],"&lt;="&amp;Kombiniert[[#This Row],[Date]])</f>
        <v>0.21714285714285714</v>
      </c>
      <c r="O297" s="8">
        <f>AVERAGEIFS(Kombiniert[GRÜNE],Kombiniert[Date],"&gt;="&amp;Kombiniert[[#This Row],[Von]],Kombiniert[Date],"&lt;="&amp;Kombiniert[[#This Row],[Date]])</f>
        <v>0.1207142857142857</v>
      </c>
      <c r="P297" s="8">
        <f>AVERAGEIFS(Kombiniert[FDP],Kombiniert[Date],"&gt;="&amp;Kombiniert[[#This Row],[Von]],Kombiniert[Date],"&lt;="&amp;Kombiniert[[#This Row],[Date]])</f>
        <v>5.8571428571428566E-2</v>
      </c>
      <c r="Q297" s="8">
        <f>AVERAGEIFS(Kombiniert[LINKE],Kombiniert[Date],"&gt;="&amp;Kombiniert[[#This Row],[Von]],Kombiniert[Date],"&lt;="&amp;Kombiniert[[#This Row],[Date]])</f>
        <v>0.10071428571428571</v>
      </c>
      <c r="R297" s="8">
        <f>AVERAGEIFS(Kombiniert[AfD],Kombiniert[Date],"&gt;="&amp;Kombiniert[[#This Row],[Von]],Kombiniert[Date],"&lt;="&amp;Kombiniert[[#This Row],[Date]])</f>
        <v>0.11142857142857143</v>
      </c>
      <c r="S297" s="8">
        <f>AVERAGEIFS(Kombiniert[Sonstige],Kombiniert[Date],"&gt;="&amp;Kombiniert[[#This Row],[Von]],Kombiniert[Date],"&lt;="&amp;Kombiniert[[#This Row],[Date]])</f>
        <v>5.4285714285714284E-2</v>
      </c>
      <c r="T297" s="4">
        <f>SUMIFS(Kombiniert[Befragte],Kombiniert[Date],"&gt;="&amp;Kombiniert[[#This Row],[Von]],Kombiniert[Date],"&lt;="&amp;Kombiniert[[#This Row],[Date]])</f>
        <v>15708</v>
      </c>
      <c r="U297" s="2">
        <f>1/SUMIFS(Kombiniert[[#This Row],[CDU/CSU (14d)]:[AfD (14d)]],Kombiniert[[#This Row],[CDU/CSU (14d)]:[AfD (14d)]],"&gt;="&amp;0.05)</f>
        <v>1.0574018126888218</v>
      </c>
      <c r="V297" s="2">
        <f>1/(SUMIFS(Kombiniert[[#This Row],[CDU/CSU (14d)]:[AfD (14d)]],Kombiniert[[#This Row],[CDU/CSU (14d)]:[AfD (14d)]],"&gt;="&amp;0.05)-Kombiniert[[#This Row],[FDP (14d)]])</f>
        <v>1.1272141706924317</v>
      </c>
    </row>
    <row r="298" spans="1:22" x14ac:dyDescent="0.35">
      <c r="A298" s="1">
        <v>42588</v>
      </c>
      <c r="B298" s="2">
        <v>0.34</v>
      </c>
      <c r="C298" s="2">
        <v>0.22</v>
      </c>
      <c r="D298" s="2">
        <v>0.12</v>
      </c>
      <c r="E298" s="2">
        <v>0.06</v>
      </c>
      <c r="F298" s="2">
        <v>0.1</v>
      </c>
      <c r="G298" s="2">
        <v>0.11</v>
      </c>
      <c r="H298" s="2">
        <v>0.05</v>
      </c>
      <c r="I298" s="2">
        <v>2815</v>
      </c>
      <c r="J298" s="2" t="s">
        <v>296</v>
      </c>
      <c r="K298" t="s">
        <v>90</v>
      </c>
      <c r="L298" s="1">
        <f>Kombiniert[[#This Row],[Date]]-13</f>
        <v>42575</v>
      </c>
      <c r="M298" s="8">
        <f>AVERAGEIFS(Kombiniert[CDU/CSU],Kombiniert[Date],"&gt;="&amp;Kombiniert[[#This Row],[Von]],Kombiniert[Date],"&lt;="&amp;Kombiniert[[#This Row],[Date]])</f>
        <v>0.33714285714285719</v>
      </c>
      <c r="N298" s="3">
        <f>AVERAGEIFS(Kombiniert[SPD],Kombiniert[Date],"&gt;="&amp;Kombiniert[[#This Row],[Von]],Kombiniert[Date],"&lt;="&amp;Kombiniert[[#This Row],[Date]])</f>
        <v>0.22071428571428572</v>
      </c>
      <c r="O298" s="8">
        <f>AVERAGEIFS(Kombiniert[GRÜNE],Kombiniert[Date],"&gt;="&amp;Kombiniert[[#This Row],[Von]],Kombiniert[Date],"&lt;="&amp;Kombiniert[[#This Row],[Date]])</f>
        <v>0.12</v>
      </c>
      <c r="P298" s="8">
        <f>AVERAGEIFS(Kombiniert[FDP],Kombiniert[Date],"&gt;="&amp;Kombiniert[[#This Row],[Von]],Kombiniert[Date],"&lt;="&amp;Kombiniert[[#This Row],[Date]])</f>
        <v>5.8571428571428566E-2</v>
      </c>
      <c r="Q298" s="8">
        <f>AVERAGEIFS(Kombiniert[LINKE],Kombiniert[Date],"&gt;="&amp;Kombiniert[[#This Row],[Von]],Kombiniert[Date],"&lt;="&amp;Kombiniert[[#This Row],[Date]])</f>
        <v>9.7857142857142851E-2</v>
      </c>
      <c r="R298" s="8">
        <f>AVERAGEIFS(Kombiniert[AfD],Kombiniert[Date],"&gt;="&amp;Kombiniert[[#This Row],[Von]],Kombiniert[Date],"&lt;="&amp;Kombiniert[[#This Row],[Date]])</f>
        <v>0.11142857142857142</v>
      </c>
      <c r="S298" s="8">
        <f>AVERAGEIFS(Kombiniert[Sonstige],Kombiniert[Date],"&gt;="&amp;Kombiniert[[#This Row],[Von]],Kombiniert[Date],"&lt;="&amp;Kombiniert[[#This Row],[Date]])</f>
        <v>5.4285714285714284E-2</v>
      </c>
      <c r="T298" s="4">
        <f>SUMIFS(Kombiniert[Befragte],Kombiniert[Date],"&gt;="&amp;Kombiniert[[#This Row],[Von]],Kombiniert[Date],"&lt;="&amp;Kombiniert[[#This Row],[Date]])</f>
        <v>16171</v>
      </c>
      <c r="U298" s="2">
        <f>1/SUMIFS(Kombiniert[[#This Row],[CDU/CSU (14d)]:[AfD (14d)]],Kombiniert[[#This Row],[CDU/CSU (14d)]:[AfD (14d)]],"&gt;="&amp;0.05)</f>
        <v>1.0574018126888216</v>
      </c>
      <c r="V298" s="2">
        <f>1/(SUMIFS(Kombiniert[[#This Row],[CDU/CSU (14d)]:[AfD (14d)]],Kombiniert[[#This Row],[CDU/CSU (14d)]:[AfD (14d)]],"&gt;="&amp;0.05)-Kombiniert[[#This Row],[FDP (14d)]])</f>
        <v>1.1272141706924315</v>
      </c>
    </row>
    <row r="299" spans="1:22" x14ac:dyDescent="0.35">
      <c r="A299" s="1">
        <v>42581</v>
      </c>
      <c r="B299" s="2">
        <v>0.35</v>
      </c>
      <c r="C299" s="2">
        <v>0.23</v>
      </c>
      <c r="D299" s="2">
        <v>0.11</v>
      </c>
      <c r="E299" s="2">
        <v>0.05</v>
      </c>
      <c r="F299" s="2">
        <v>0.09</v>
      </c>
      <c r="G299" s="2">
        <v>0.12</v>
      </c>
      <c r="H299" s="2">
        <v>0.05</v>
      </c>
      <c r="I299" s="2">
        <v>2815</v>
      </c>
      <c r="J299" s="2" t="s">
        <v>297</v>
      </c>
      <c r="K299" t="s">
        <v>90</v>
      </c>
      <c r="L299" s="1">
        <f>Kombiniert[[#This Row],[Date]]-13</f>
        <v>42568</v>
      </c>
      <c r="M299" s="8">
        <f>AVERAGEIFS(Kombiniert[CDU/CSU],Kombiniert[Date],"&gt;="&amp;Kombiniert[[#This Row],[Von]],Kombiniert[Date],"&lt;="&amp;Kombiniert[[#This Row],[Date]])</f>
        <v>0.34142857142857136</v>
      </c>
      <c r="N299" s="3">
        <f>AVERAGEIFS(Kombiniert[SPD],Kombiniert[Date],"&gt;="&amp;Kombiniert[[#This Row],[Von]],Kombiniert[Date],"&lt;="&amp;Kombiniert[[#This Row],[Date]])</f>
        <v>0.22142857142857145</v>
      </c>
      <c r="O299" s="8">
        <f>AVERAGEIFS(Kombiniert[GRÜNE],Kombiniert[Date],"&gt;="&amp;Kombiniert[[#This Row],[Von]],Kombiniert[Date],"&lt;="&amp;Kombiniert[[#This Row],[Date]])</f>
        <v>0.12</v>
      </c>
      <c r="P299" s="8">
        <f>AVERAGEIFS(Kombiniert[FDP],Kombiniert[Date],"&gt;="&amp;Kombiniert[[#This Row],[Von]],Kombiniert[Date],"&lt;="&amp;Kombiniert[[#This Row],[Date]])</f>
        <v>6.2142857142857152E-2</v>
      </c>
      <c r="Q299" s="8">
        <f>AVERAGEIFS(Kombiniert[LINKE],Kombiniert[Date],"&gt;="&amp;Kombiniert[[#This Row],[Von]],Kombiniert[Date],"&lt;="&amp;Kombiniert[[#This Row],[Date]])</f>
        <v>9.9285714285714283E-2</v>
      </c>
      <c r="R299" s="8">
        <f>AVERAGEIFS(Kombiniert[AfD],Kombiniert[Date],"&gt;="&amp;Kombiniert[[#This Row],[Von]],Kombiniert[Date],"&lt;="&amp;Kombiniert[[#This Row],[Date]])</f>
        <v>0.10357142857142856</v>
      </c>
      <c r="S299" s="8">
        <f>AVERAGEIFS(Kombiniert[Sonstige],Kombiniert[Date],"&gt;="&amp;Kombiniert[[#This Row],[Von]],Kombiniert[Date],"&lt;="&amp;Kombiniert[[#This Row],[Date]])</f>
        <v>5.2142857142857144E-2</v>
      </c>
      <c r="T299" s="4">
        <f>SUMIFS(Kombiniert[Befragte],Kombiniert[Date],"&gt;="&amp;Kombiniert[[#This Row],[Von]],Kombiniert[Date],"&lt;="&amp;Kombiniert[[#This Row],[Date]])</f>
        <v>15248</v>
      </c>
      <c r="U299" s="2">
        <f>1/SUMIFS(Kombiniert[[#This Row],[CDU/CSU (14d)]:[AfD (14d)]],Kombiniert[[#This Row],[CDU/CSU (14d)]:[AfD (14d)]],"&gt;="&amp;0.05)</f>
        <v>1.0550113036925395</v>
      </c>
      <c r="V299" s="2">
        <f>1/(SUMIFS(Kombiniert[[#This Row],[CDU/CSU (14d)]:[AfD (14d)]],Kombiniert[[#This Row],[CDU/CSU (14d)]:[AfD (14d)]],"&gt;="&amp;0.05)-Kombiniert[[#This Row],[FDP (14d)]])</f>
        <v>1.1290322580645162</v>
      </c>
    </row>
    <row r="300" spans="1:22" x14ac:dyDescent="0.35">
      <c r="A300" s="1">
        <v>42574</v>
      </c>
      <c r="B300" s="2">
        <v>0.35</v>
      </c>
      <c r="C300" s="2">
        <v>0.23</v>
      </c>
      <c r="D300" s="2">
        <v>0.12</v>
      </c>
      <c r="E300" s="2">
        <v>0.05</v>
      </c>
      <c r="F300" s="2">
        <v>0.1</v>
      </c>
      <c r="G300" s="2">
        <v>0.1</v>
      </c>
      <c r="H300" s="2">
        <v>0.05</v>
      </c>
      <c r="I300" s="2">
        <v>1870</v>
      </c>
      <c r="J300" s="2" t="s">
        <v>298</v>
      </c>
      <c r="K300" t="s">
        <v>90</v>
      </c>
      <c r="L300" s="1">
        <f>Kombiniert[[#This Row],[Date]]-13</f>
        <v>42561</v>
      </c>
      <c r="M300" s="8">
        <f>AVERAGEIFS(Kombiniert[CDU/CSU],Kombiniert[Date],"&gt;="&amp;Kombiniert[[#This Row],[Von]],Kombiniert[Date],"&lt;="&amp;Kombiniert[[#This Row],[Date]])</f>
        <v>0.34062499999999996</v>
      </c>
      <c r="N300" s="3">
        <f>AVERAGEIFS(Kombiniert[SPD],Kombiniert[Date],"&gt;="&amp;Kombiniert[[#This Row],[Von]],Kombiniert[Date],"&lt;="&amp;Kombiniert[[#This Row],[Date]])</f>
        <v>0.2225</v>
      </c>
      <c r="O300" s="8">
        <f>AVERAGEIFS(Kombiniert[GRÜNE],Kombiniert[Date],"&gt;="&amp;Kombiniert[[#This Row],[Von]],Kombiniert[Date],"&lt;="&amp;Kombiniert[[#This Row],[Date]])</f>
        <v>0.1225</v>
      </c>
      <c r="P300" s="8">
        <f>AVERAGEIFS(Kombiniert[FDP],Kombiniert[Date],"&gt;="&amp;Kombiniert[[#This Row],[Von]],Kombiniert[Date],"&lt;="&amp;Kombiniert[[#This Row],[Date]])</f>
        <v>6.3125000000000001E-2</v>
      </c>
      <c r="Q300" s="8">
        <f>AVERAGEIFS(Kombiniert[LINKE],Kombiniert[Date],"&gt;="&amp;Kombiniert[[#This Row],[Von]],Kombiniert[Date],"&lt;="&amp;Kombiniert[[#This Row],[Date]])</f>
        <v>9.6249999999999988E-2</v>
      </c>
      <c r="R300" s="8">
        <f>AVERAGEIFS(Kombiniert[AfD],Kombiniert[Date],"&gt;="&amp;Kombiniert[[#This Row],[Von]],Kombiniert[Date],"&lt;="&amp;Kombiniert[[#This Row],[Date]])</f>
        <v>0.10249999999999999</v>
      </c>
      <c r="S300" s="8">
        <f>AVERAGEIFS(Kombiniert[Sonstige],Kombiniert[Date],"&gt;="&amp;Kombiniert[[#This Row],[Von]],Kombiniert[Date],"&lt;="&amp;Kombiniert[[#This Row],[Date]])</f>
        <v>5.2499999999999998E-2</v>
      </c>
      <c r="T300" s="4">
        <f>SUMIFS(Kombiniert[Befragte],Kombiniert[Date],"&gt;="&amp;Kombiniert[[#This Row],[Von]],Kombiniert[Date],"&lt;="&amp;Kombiniert[[#This Row],[Date]])</f>
        <v>15423</v>
      </c>
      <c r="U300" s="2">
        <f>1/SUMIFS(Kombiniert[[#This Row],[CDU/CSU (14d)]:[AfD (14d)]],Kombiniert[[#This Row],[CDU/CSU (14d)]:[AfD (14d)]],"&gt;="&amp;0.05)</f>
        <v>1.0554089709762533</v>
      </c>
      <c r="V300" s="2">
        <f>1/(SUMIFS(Kombiniert[[#This Row],[CDU/CSU (14d)]:[AfD (14d)]],Kombiniert[[#This Row],[CDU/CSU (14d)]:[AfD (14d)]],"&gt;="&amp;0.05)-Kombiniert[[#This Row],[FDP (14d)]])</f>
        <v>1.1307420494699647</v>
      </c>
    </row>
    <row r="301" spans="1:22" x14ac:dyDescent="0.35">
      <c r="A301" s="1">
        <v>42567</v>
      </c>
      <c r="B301" s="2">
        <v>0.35</v>
      </c>
      <c r="C301" s="2">
        <v>0.24</v>
      </c>
      <c r="D301" s="2">
        <v>0.12</v>
      </c>
      <c r="E301" s="2">
        <v>0.05</v>
      </c>
      <c r="F301" s="2">
        <v>0.09</v>
      </c>
      <c r="G301" s="2">
        <v>0.1</v>
      </c>
      <c r="H301" s="2">
        <v>0.05</v>
      </c>
      <c r="I301" s="2">
        <v>1973</v>
      </c>
      <c r="J301" s="2" t="s">
        <v>299</v>
      </c>
      <c r="K301" t="s">
        <v>90</v>
      </c>
      <c r="L301" s="1">
        <f>Kombiniert[[#This Row],[Date]]-13</f>
        <v>42554</v>
      </c>
      <c r="M301" s="8">
        <f>AVERAGEIFS(Kombiniert[CDU/CSU],Kombiniert[Date],"&gt;="&amp;Kombiniert[[#This Row],[Von]],Kombiniert[Date],"&lt;="&amp;Kombiniert[[#This Row],[Date]])</f>
        <v>0.33624999999999999</v>
      </c>
      <c r="N301" s="3">
        <f>AVERAGEIFS(Kombiniert[SPD],Kombiniert[Date],"&gt;="&amp;Kombiniert[[#This Row],[Von]],Kombiniert[Date],"&lt;="&amp;Kombiniert[[#This Row],[Date]])</f>
        <v>0.22062499999999999</v>
      </c>
      <c r="O301" s="8">
        <f>AVERAGEIFS(Kombiniert[GRÜNE],Kombiniert[Date],"&gt;="&amp;Kombiniert[[#This Row],[Von]],Kombiniert[Date],"&lt;="&amp;Kombiniert[[#This Row],[Date]])</f>
        <v>0.12625</v>
      </c>
      <c r="P301" s="8">
        <f>AVERAGEIFS(Kombiniert[FDP],Kombiniert[Date],"&gt;="&amp;Kombiniert[[#This Row],[Von]],Kombiniert[Date],"&lt;="&amp;Kombiniert[[#This Row],[Date]])</f>
        <v>6.1875000000000006E-2</v>
      </c>
      <c r="Q301" s="8">
        <f>AVERAGEIFS(Kombiniert[LINKE],Kombiniert[Date],"&gt;="&amp;Kombiniert[[#This Row],[Von]],Kombiniert[Date],"&lt;="&amp;Kombiniert[[#This Row],[Date]])</f>
        <v>9.375E-2</v>
      </c>
      <c r="R301" s="8">
        <f>AVERAGEIFS(Kombiniert[AfD],Kombiniert[Date],"&gt;="&amp;Kombiniert[[#This Row],[Von]],Kombiniert[Date],"&lt;="&amp;Kombiniert[[#This Row],[Date]])</f>
        <v>0.11</v>
      </c>
      <c r="S301" s="8">
        <f>AVERAGEIFS(Kombiniert[Sonstige],Kombiniert[Date],"&gt;="&amp;Kombiniert[[#This Row],[Von]],Kombiniert[Date],"&lt;="&amp;Kombiniert[[#This Row],[Date]])</f>
        <v>5.1249999999999997E-2</v>
      </c>
      <c r="T301" s="4">
        <f>SUMIFS(Kombiniert[Befragte],Kombiniert[Date],"&gt;="&amp;Kombiniert[[#This Row],[Von]],Kombiniert[Date],"&lt;="&amp;Kombiniert[[#This Row],[Date]])</f>
        <v>14958</v>
      </c>
      <c r="U301" s="2">
        <f>1/SUMIFS(Kombiniert[[#This Row],[CDU/CSU (14d)]:[AfD (14d)]],Kombiniert[[#This Row],[CDU/CSU (14d)]:[AfD (14d)]],"&gt;="&amp;0.05)</f>
        <v>1.0540184453227932</v>
      </c>
      <c r="V301" s="2">
        <f>1/(SUMIFS(Kombiniert[[#This Row],[CDU/CSU (14d)]:[AfD (14d)]],Kombiniert[[#This Row],[CDU/CSU (14d)]:[AfD (14d)]],"&gt;="&amp;0.05)-Kombiniert[[#This Row],[FDP (14d)]])</f>
        <v>1.1275546159267089</v>
      </c>
    </row>
    <row r="302" spans="1:22" x14ac:dyDescent="0.35">
      <c r="A302" s="1">
        <v>42560</v>
      </c>
      <c r="B302" s="2">
        <v>0.35</v>
      </c>
      <c r="C302" s="2">
        <v>0.23</v>
      </c>
      <c r="D302" s="2">
        <v>0.13</v>
      </c>
      <c r="E302" s="2">
        <v>0.05</v>
      </c>
      <c r="F302" s="2">
        <v>0.09</v>
      </c>
      <c r="G302" s="2">
        <v>0.1</v>
      </c>
      <c r="H302" s="2">
        <v>0.05</v>
      </c>
      <c r="I302" s="2">
        <v>1402</v>
      </c>
      <c r="J302" s="2" t="s">
        <v>300</v>
      </c>
      <c r="K302" t="s">
        <v>90</v>
      </c>
      <c r="L302" s="1">
        <f>Kombiniert[[#This Row],[Date]]-13</f>
        <v>42547</v>
      </c>
      <c r="M302" s="8">
        <f>AVERAGEIFS(Kombiniert[CDU/CSU],Kombiniert[Date],"&gt;="&amp;Kombiniert[[#This Row],[Von]],Kombiniert[Date],"&lt;="&amp;Kombiniert[[#This Row],[Date]])</f>
        <v>0.32999999999999996</v>
      </c>
      <c r="N302" s="3">
        <f>AVERAGEIFS(Kombiniert[SPD],Kombiniert[Date],"&gt;="&amp;Kombiniert[[#This Row],[Von]],Kombiniert[Date],"&lt;="&amp;Kombiniert[[#This Row],[Date]])</f>
        <v>0.21571428571428572</v>
      </c>
      <c r="O302" s="8">
        <f>AVERAGEIFS(Kombiniert[GRÜNE],Kombiniert[Date],"&gt;="&amp;Kombiniert[[#This Row],[Von]],Kombiniert[Date],"&lt;="&amp;Kombiniert[[#This Row],[Date]])</f>
        <v>0.12571428571428572</v>
      </c>
      <c r="P302" s="8">
        <f>AVERAGEIFS(Kombiniert[FDP],Kombiniert[Date],"&gt;="&amp;Kombiniert[[#This Row],[Von]],Kombiniert[Date],"&lt;="&amp;Kombiniert[[#This Row],[Date]])</f>
        <v>6.4285714285714293E-2</v>
      </c>
      <c r="Q302" s="8">
        <f>AVERAGEIFS(Kombiniert[LINKE],Kombiniert[Date],"&gt;="&amp;Kombiniert[[#This Row],[Von]],Kombiniert[Date],"&lt;="&amp;Kombiniert[[#This Row],[Date]])</f>
        <v>9.7142857142857128E-2</v>
      </c>
      <c r="R302" s="8">
        <f>AVERAGEIFS(Kombiniert[AfD],Kombiniert[Date],"&gt;="&amp;Kombiniert[[#This Row],[Von]],Kombiniert[Date],"&lt;="&amp;Kombiniert[[#This Row],[Date]])</f>
        <v>0.115</v>
      </c>
      <c r="S302" s="8">
        <f>AVERAGEIFS(Kombiniert[Sonstige],Kombiniert[Date],"&gt;="&amp;Kombiniert[[#This Row],[Von]],Kombiniert[Date],"&lt;="&amp;Kombiniert[[#This Row],[Date]])</f>
        <v>5.2142857142857144E-2</v>
      </c>
      <c r="T302" s="4">
        <f>SUMIFS(Kombiniert[Befragte],Kombiniert[Date],"&gt;="&amp;Kombiniert[[#This Row],[Von]],Kombiniert[Date],"&lt;="&amp;Kombiniert[[#This Row],[Date]])</f>
        <v>13902</v>
      </c>
      <c r="U302" s="2">
        <f>1/SUMIFS(Kombiniert[[#This Row],[CDU/CSU (14d)]:[AfD (14d)]],Kombiniert[[#This Row],[CDU/CSU (14d)]:[AfD (14d)]],"&gt;="&amp;0.05)</f>
        <v>1.0550113036925395</v>
      </c>
      <c r="V302" s="2">
        <f>1/(SUMIFS(Kombiniert[[#This Row],[CDU/CSU (14d)]:[AfD (14d)]],Kombiniert[[#This Row],[CDU/CSU (14d)]:[AfD (14d)]],"&gt;="&amp;0.05)-Kombiniert[[#This Row],[FDP (14d)]])</f>
        <v>1.131770412287793</v>
      </c>
    </row>
    <row r="303" spans="1:22" x14ac:dyDescent="0.35">
      <c r="A303" s="1">
        <v>42553</v>
      </c>
      <c r="B303" s="2">
        <v>0.33</v>
      </c>
      <c r="C303" s="2">
        <v>0.23</v>
      </c>
      <c r="D303" s="2">
        <v>0.12</v>
      </c>
      <c r="E303" s="2">
        <v>0.06</v>
      </c>
      <c r="F303" s="2">
        <v>0.1</v>
      </c>
      <c r="G303" s="2">
        <v>0.11</v>
      </c>
      <c r="H303" s="2">
        <v>0.05</v>
      </c>
      <c r="I303" s="2">
        <v>1936</v>
      </c>
      <c r="J303" s="2" t="s">
        <v>301</v>
      </c>
      <c r="K303" t="s">
        <v>90</v>
      </c>
      <c r="L303" s="1">
        <f>Kombiniert[[#This Row],[Date]]-13</f>
        <v>42540</v>
      </c>
      <c r="M303" s="8">
        <f>AVERAGEIFS(Kombiniert[CDU/CSU],Kombiniert[Date],"&gt;="&amp;Kombiniert[[#This Row],[Von]],Kombiniert[Date],"&lt;="&amp;Kombiniert[[#This Row],[Date]])</f>
        <v>0.32166666666666671</v>
      </c>
      <c r="N303" s="3">
        <f>AVERAGEIFS(Kombiniert[SPD],Kombiniert[Date],"&gt;="&amp;Kombiniert[[#This Row],[Von]],Kombiniert[Date],"&lt;="&amp;Kombiniert[[#This Row],[Date]])</f>
        <v>0.21333333333333335</v>
      </c>
      <c r="O303" s="8">
        <f>AVERAGEIFS(Kombiniert[GRÜNE],Kombiniert[Date],"&gt;="&amp;Kombiniert[[#This Row],[Von]],Kombiniert[Date],"&lt;="&amp;Kombiniert[[#This Row],[Date]])</f>
        <v>0.12666666666666668</v>
      </c>
      <c r="P303" s="8">
        <f>AVERAGEIFS(Kombiniert[FDP],Kombiniert[Date],"&gt;="&amp;Kombiniert[[#This Row],[Von]],Kombiniert[Date],"&lt;="&amp;Kombiniert[[#This Row],[Date]])</f>
        <v>6.5000000000000002E-2</v>
      </c>
      <c r="Q303" s="8">
        <f>AVERAGEIFS(Kombiniert[LINKE],Kombiniert[Date],"&gt;="&amp;Kombiniert[[#This Row],[Von]],Kombiniert[Date],"&lt;="&amp;Kombiniert[[#This Row],[Date]])</f>
        <v>9.8333333333333328E-2</v>
      </c>
      <c r="R303" s="8">
        <f>AVERAGEIFS(Kombiniert[AfD],Kombiniert[Date],"&gt;="&amp;Kombiniert[[#This Row],[Von]],Kombiniert[Date],"&lt;="&amp;Kombiniert[[#This Row],[Date]])</f>
        <v>0.11833333333333333</v>
      </c>
      <c r="S303" s="8">
        <f>AVERAGEIFS(Kombiniert[Sonstige],Kombiniert[Date],"&gt;="&amp;Kombiniert[[#This Row],[Von]],Kombiniert[Date],"&lt;="&amp;Kombiniert[[#This Row],[Date]])</f>
        <v>5.6666666666666671E-2</v>
      </c>
      <c r="T303" s="4">
        <f>SUMIFS(Kombiniert[Befragte],Kombiniert[Date],"&gt;="&amp;Kombiniert[[#This Row],[Von]],Kombiniert[Date],"&lt;="&amp;Kombiniert[[#This Row],[Date]])</f>
        <v>12916</v>
      </c>
      <c r="U303" s="2">
        <f>1/SUMIFS(Kombiniert[[#This Row],[CDU/CSU (14d)]:[AfD (14d)]],Kombiniert[[#This Row],[CDU/CSU (14d)]:[AfD (14d)]],"&gt;="&amp;0.05)</f>
        <v>1.0600706713780916</v>
      </c>
      <c r="V303" s="2">
        <f>1/(SUMIFS(Kombiniert[[#This Row],[CDU/CSU (14d)]:[AfD (14d)]],Kombiniert[[#This Row],[CDU/CSU (14d)]:[AfD (14d)]],"&gt;="&amp;0.05)-Kombiniert[[#This Row],[FDP (14d)]])</f>
        <v>1.1385199240986716</v>
      </c>
    </row>
    <row r="304" spans="1:22" x14ac:dyDescent="0.35">
      <c r="A304" s="1">
        <v>42546</v>
      </c>
      <c r="B304" s="2">
        <v>0.32</v>
      </c>
      <c r="C304" s="2">
        <v>0.23</v>
      </c>
      <c r="D304" s="2">
        <v>0.13</v>
      </c>
      <c r="E304" s="2">
        <v>0.06</v>
      </c>
      <c r="F304" s="2">
        <v>0.09</v>
      </c>
      <c r="G304" s="2">
        <v>0.12</v>
      </c>
      <c r="H304" s="2">
        <v>0.05</v>
      </c>
      <c r="I304" s="2">
        <v>1905</v>
      </c>
      <c r="J304" s="2" t="s">
        <v>302</v>
      </c>
      <c r="K304" t="s">
        <v>90</v>
      </c>
      <c r="L304" s="1">
        <f>Kombiniert[[#This Row],[Date]]-13</f>
        <v>42533</v>
      </c>
      <c r="M304" s="8">
        <f>AVERAGEIFS(Kombiniert[CDU/CSU],Kombiniert[Date],"&gt;="&amp;Kombiniert[[#This Row],[Von]],Kombiniert[Date],"&lt;="&amp;Kombiniert[[#This Row],[Date]])</f>
        <v>0.32062499999999999</v>
      </c>
      <c r="N304" s="3">
        <f>AVERAGEIFS(Kombiniert[SPD],Kombiniert[Date],"&gt;="&amp;Kombiniert[[#This Row],[Von]],Kombiniert[Date],"&lt;="&amp;Kombiniert[[#This Row],[Date]])</f>
        <v>0.21062500000000001</v>
      </c>
      <c r="O304" s="8">
        <f>AVERAGEIFS(Kombiniert[GRÜNE],Kombiniert[Date],"&gt;="&amp;Kombiniert[[#This Row],[Von]],Kombiniert[Date],"&lt;="&amp;Kombiniert[[#This Row],[Date]])</f>
        <v>0.12875</v>
      </c>
      <c r="P304" s="8">
        <f>AVERAGEIFS(Kombiniert[FDP],Kombiniert[Date],"&gt;="&amp;Kombiniert[[#This Row],[Von]],Kombiniert[Date],"&lt;="&amp;Kombiniert[[#This Row],[Date]])</f>
        <v>6.7500000000000004E-2</v>
      </c>
      <c r="Q304" s="8">
        <f>AVERAGEIFS(Kombiniert[LINKE],Kombiniert[Date],"&gt;="&amp;Kombiniert[[#This Row],[Von]],Kombiniert[Date],"&lt;="&amp;Kombiniert[[#This Row],[Date]])</f>
        <v>9.6249999999999988E-2</v>
      </c>
      <c r="R304" s="8">
        <f>AVERAGEIFS(Kombiniert[AfD],Kombiniert[Date],"&gt;="&amp;Kombiniert[[#This Row],[Von]],Kombiniert[Date],"&lt;="&amp;Kombiniert[[#This Row],[Date]])</f>
        <v>0.123125</v>
      </c>
      <c r="S304" s="8">
        <f>AVERAGEIFS(Kombiniert[Sonstige],Kombiniert[Date],"&gt;="&amp;Kombiniert[[#This Row],[Von]],Kombiniert[Date],"&lt;="&amp;Kombiniert[[#This Row],[Date]])</f>
        <v>5.3124999999999999E-2</v>
      </c>
      <c r="T304" s="4">
        <f>SUMIFS(Kombiniert[Befragte],Kombiniert[Date],"&gt;="&amp;Kombiniert[[#This Row],[Von]],Kombiniert[Date],"&lt;="&amp;Kombiniert[[#This Row],[Date]])</f>
        <v>16117</v>
      </c>
      <c r="U304" s="2">
        <f>1/SUMIFS(Kombiniert[[#This Row],[CDU/CSU (14d)]:[AfD (14d)]],Kombiniert[[#This Row],[CDU/CSU (14d)]:[AfD (14d)]],"&gt;="&amp;0.05)</f>
        <v>1.056105610561056</v>
      </c>
      <c r="V304" s="2">
        <f>1/(SUMIFS(Kombiniert[[#This Row],[CDU/CSU (14d)]:[AfD (14d)]],Kombiniert[[#This Row],[CDU/CSU (14d)]:[AfD (14d)]],"&gt;="&amp;0.05)-Kombiniert[[#This Row],[FDP (14d)]])</f>
        <v>1.1371712864250176</v>
      </c>
    </row>
    <row r="305" spans="1:22" x14ac:dyDescent="0.35">
      <c r="A305" s="1">
        <v>42539</v>
      </c>
      <c r="B305" s="2">
        <v>0.33</v>
      </c>
      <c r="C305" s="2">
        <v>0.22</v>
      </c>
      <c r="D305" s="2">
        <v>0.13</v>
      </c>
      <c r="E305" s="2">
        <v>0.06</v>
      </c>
      <c r="F305" s="2">
        <v>0.09</v>
      </c>
      <c r="G305" s="2">
        <v>0.12</v>
      </c>
      <c r="H305" s="2">
        <v>0.05</v>
      </c>
      <c r="I305" s="2">
        <v>2744</v>
      </c>
      <c r="J305" s="2" t="s">
        <v>303</v>
      </c>
      <c r="K305" t="s">
        <v>90</v>
      </c>
      <c r="L305" s="1">
        <f>Kombiniert[[#This Row],[Date]]-13</f>
        <v>42526</v>
      </c>
      <c r="M305" s="8">
        <f>AVERAGEIFS(Kombiniert[CDU/CSU],Kombiniert[Date],"&gt;="&amp;Kombiniert[[#This Row],[Von]],Kombiniert[Date],"&lt;="&amp;Kombiniert[[#This Row],[Date]])</f>
        <v>0.323125</v>
      </c>
      <c r="N305" s="3">
        <f>AVERAGEIFS(Kombiniert[SPD],Kombiniert[Date],"&gt;="&amp;Kombiniert[[#This Row],[Von]],Kombiniert[Date],"&lt;="&amp;Kombiniert[[#This Row],[Date]])</f>
        <v>0.206875</v>
      </c>
      <c r="O305" s="8">
        <f>AVERAGEIFS(Kombiniert[GRÜNE],Kombiniert[Date],"&gt;="&amp;Kombiniert[[#This Row],[Von]],Kombiniert[Date],"&lt;="&amp;Kombiniert[[#This Row],[Date]])</f>
        <v>0.13</v>
      </c>
      <c r="P305" s="8">
        <f>AVERAGEIFS(Kombiniert[FDP],Kombiniert[Date],"&gt;="&amp;Kombiniert[[#This Row],[Von]],Kombiniert[Date],"&lt;="&amp;Kombiniert[[#This Row],[Date]])</f>
        <v>7.0000000000000007E-2</v>
      </c>
      <c r="Q305" s="8">
        <f>AVERAGEIFS(Kombiniert[LINKE],Kombiniert[Date],"&gt;="&amp;Kombiniert[[#This Row],[Von]],Kombiniert[Date],"&lt;="&amp;Kombiniert[[#This Row],[Date]])</f>
        <v>9.6874999999999989E-2</v>
      </c>
      <c r="R305" s="8">
        <f>AVERAGEIFS(Kombiniert[AfD],Kombiniert[Date],"&gt;="&amp;Kombiniert[[#This Row],[Von]],Kombiniert[Date],"&lt;="&amp;Kombiniert[[#This Row],[Date]])</f>
        <v>0.121875</v>
      </c>
      <c r="S305" s="8">
        <f>AVERAGEIFS(Kombiniert[Sonstige],Kombiniert[Date],"&gt;="&amp;Kombiniert[[#This Row],[Von]],Kombiniert[Date],"&lt;="&amp;Kombiniert[[#This Row],[Date]])</f>
        <v>5.1249999999999997E-2</v>
      </c>
      <c r="T305" s="4">
        <f>SUMIFS(Kombiniert[Befragte],Kombiniert[Date],"&gt;="&amp;Kombiniert[[#This Row],[Von]],Kombiniert[Date],"&lt;="&amp;Kombiniert[[#This Row],[Date]])</f>
        <v>16063</v>
      </c>
      <c r="U305" s="2">
        <f>1/SUMIFS(Kombiniert[[#This Row],[CDU/CSU (14d)]:[AfD (14d)]],Kombiniert[[#This Row],[CDU/CSU (14d)]:[AfD (14d)]],"&gt;="&amp;0.05)</f>
        <v>1.0540184453227932</v>
      </c>
      <c r="V305" s="2">
        <f>1/(SUMIFS(Kombiniert[[#This Row],[CDU/CSU (14d)]:[AfD (14d)]],Kombiniert[[#This Row],[CDU/CSU (14d)]:[AfD (14d)]],"&gt;="&amp;0.05)-Kombiniert[[#This Row],[FDP (14d)]])</f>
        <v>1.1379800853485065</v>
      </c>
    </row>
    <row r="306" spans="1:22" x14ac:dyDescent="0.35">
      <c r="A306" s="1">
        <v>42532</v>
      </c>
      <c r="B306" s="2">
        <v>0.34</v>
      </c>
      <c r="C306" s="2">
        <v>0.21</v>
      </c>
      <c r="D306" s="2">
        <v>0.14000000000000001</v>
      </c>
      <c r="E306" s="2">
        <v>0.06</v>
      </c>
      <c r="F306" s="2">
        <v>0.09</v>
      </c>
      <c r="G306" s="2">
        <v>0.11</v>
      </c>
      <c r="H306" s="2">
        <v>0.05</v>
      </c>
      <c r="I306" s="2">
        <v>1838</v>
      </c>
      <c r="J306" s="2" t="s">
        <v>304</v>
      </c>
      <c r="K306" t="s">
        <v>90</v>
      </c>
      <c r="L306" s="1">
        <f>Kombiniert[[#This Row],[Date]]-13</f>
        <v>42519</v>
      </c>
      <c r="M306" s="8">
        <f>AVERAGEIFS(Kombiniert[CDU/CSU],Kombiniert[Date],"&gt;="&amp;Kombiniert[[#This Row],[Von]],Kombiniert[Date],"&lt;="&amp;Kombiniert[[#This Row],[Date]])</f>
        <v>0.32428571428571429</v>
      </c>
      <c r="N306" s="3">
        <f>AVERAGEIFS(Kombiniert[SPD],Kombiniert[Date],"&gt;="&amp;Kombiniert[[#This Row],[Von]],Kombiniert[Date],"&lt;="&amp;Kombiniert[[#This Row],[Date]])</f>
        <v>0.20571428571428571</v>
      </c>
      <c r="O306" s="8">
        <f>AVERAGEIFS(Kombiniert[GRÜNE],Kombiniert[Date],"&gt;="&amp;Kombiniert[[#This Row],[Von]],Kombiniert[Date],"&lt;="&amp;Kombiniert[[#This Row],[Date]])</f>
        <v>0.13142857142857142</v>
      </c>
      <c r="P306" s="8">
        <f>AVERAGEIFS(Kombiniert[FDP],Kombiniert[Date],"&gt;="&amp;Kombiniert[[#This Row],[Von]],Kombiniert[Date],"&lt;="&amp;Kombiniert[[#This Row],[Date]])</f>
        <v>6.7142857142857143E-2</v>
      </c>
      <c r="Q306" s="8">
        <f>AVERAGEIFS(Kombiniert[LINKE],Kombiniert[Date],"&gt;="&amp;Kombiniert[[#This Row],[Von]],Kombiniert[Date],"&lt;="&amp;Kombiniert[[#This Row],[Date]])</f>
        <v>9.4285714285714278E-2</v>
      </c>
      <c r="R306" s="8">
        <f>AVERAGEIFS(Kombiniert[AfD],Kombiniert[Date],"&gt;="&amp;Kombiniert[[#This Row],[Von]],Kombiniert[Date],"&lt;="&amp;Kombiniert[[#This Row],[Date]])</f>
        <v>0.12428571428571429</v>
      </c>
      <c r="S306" s="8">
        <f>AVERAGEIFS(Kombiniert[Sonstige],Kombiniert[Date],"&gt;="&amp;Kombiniert[[#This Row],[Von]],Kombiniert[Date],"&lt;="&amp;Kombiniert[[#This Row],[Date]])</f>
        <v>5.2857142857142859E-2</v>
      </c>
      <c r="T306" s="4">
        <f>SUMIFS(Kombiniert[Befragte],Kombiniert[Date],"&gt;="&amp;Kombiniert[[#This Row],[Von]],Kombiniert[Date],"&lt;="&amp;Kombiniert[[#This Row],[Date]])</f>
        <v>14283</v>
      </c>
      <c r="U306" s="2">
        <f>1/SUMIFS(Kombiniert[[#This Row],[CDU/CSU (14d)]:[AfD (14d)]],Kombiniert[[#This Row],[CDU/CSU (14d)]:[AfD (14d)]],"&gt;="&amp;0.05)</f>
        <v>1.0558069381598791</v>
      </c>
      <c r="V306" s="2">
        <f>1/(SUMIFS(Kombiniert[[#This Row],[CDU/CSU (14d)]:[AfD (14d)]],Kombiniert[[#This Row],[CDU/CSU (14d)]:[AfD (14d)]],"&gt;="&amp;0.05)-Kombiniert[[#This Row],[FDP (14d)]])</f>
        <v>1.1363636363636362</v>
      </c>
    </row>
    <row r="307" spans="1:22" x14ac:dyDescent="0.35">
      <c r="A307" s="1">
        <v>42525</v>
      </c>
      <c r="B307" s="2">
        <v>0.33</v>
      </c>
      <c r="C307" s="2">
        <v>0.22</v>
      </c>
      <c r="D307" s="2">
        <v>0.13</v>
      </c>
      <c r="E307" s="2">
        <v>0.06</v>
      </c>
      <c r="F307" s="2">
        <v>0.09</v>
      </c>
      <c r="G307" s="2">
        <v>0.12</v>
      </c>
      <c r="H307" s="2">
        <v>0.05</v>
      </c>
      <c r="I307" s="2">
        <v>1851</v>
      </c>
      <c r="J307" s="2" t="s">
        <v>305</v>
      </c>
      <c r="K307" t="s">
        <v>90</v>
      </c>
      <c r="L307" s="1">
        <f>Kombiniert[[#This Row],[Date]]-13</f>
        <v>42512</v>
      </c>
      <c r="M307" s="8">
        <f>AVERAGEIFS(Kombiniert[CDU/CSU],Kombiniert[Date],"&gt;="&amp;Kombiniert[[#This Row],[Von]],Kombiniert[Date],"&lt;="&amp;Kombiniert[[#This Row],[Date]])</f>
        <v>0.32214285714285718</v>
      </c>
      <c r="N307" s="3">
        <f>AVERAGEIFS(Kombiniert[SPD],Kombiniert[Date],"&gt;="&amp;Kombiniert[[#This Row],[Von]],Kombiniert[Date],"&lt;="&amp;Kombiniert[[#This Row],[Date]])</f>
        <v>0.20500000000000002</v>
      </c>
      <c r="O307" s="8">
        <f>AVERAGEIFS(Kombiniert[GRÜNE],Kombiniert[Date],"&gt;="&amp;Kombiniert[[#This Row],[Von]],Kombiniert[Date],"&lt;="&amp;Kombiniert[[#This Row],[Date]])</f>
        <v>0.13</v>
      </c>
      <c r="P307" s="8">
        <f>AVERAGEIFS(Kombiniert[FDP],Kombiniert[Date],"&gt;="&amp;Kombiniert[[#This Row],[Von]],Kombiniert[Date],"&lt;="&amp;Kombiniert[[#This Row],[Date]])</f>
        <v>6.4285714285714293E-2</v>
      </c>
      <c r="Q307" s="8">
        <f>AVERAGEIFS(Kombiniert[LINKE],Kombiniert[Date],"&gt;="&amp;Kombiniert[[#This Row],[Von]],Kombiniert[Date],"&lt;="&amp;Kombiniert[[#This Row],[Date]])</f>
        <v>9.2142857142857124E-2</v>
      </c>
      <c r="R307" s="8">
        <f>AVERAGEIFS(Kombiniert[AfD],Kombiniert[Date],"&gt;="&amp;Kombiniert[[#This Row],[Von]],Kombiniert[Date],"&lt;="&amp;Kombiniert[[#This Row],[Date]])</f>
        <v>0.13285714285714287</v>
      </c>
      <c r="S307" s="8">
        <f>AVERAGEIFS(Kombiniert[Sonstige],Kombiniert[Date],"&gt;="&amp;Kombiniert[[#This Row],[Von]],Kombiniert[Date],"&lt;="&amp;Kombiniert[[#This Row],[Date]])</f>
        <v>5.3571428571428568E-2</v>
      </c>
      <c r="T307" s="4">
        <f>SUMIFS(Kombiniert[Befragte],Kombiniert[Date],"&gt;="&amp;Kombiniert[[#This Row],[Von]],Kombiniert[Date],"&lt;="&amp;Kombiniert[[#This Row],[Date]])</f>
        <v>14821</v>
      </c>
      <c r="U307" s="2">
        <f>1/SUMIFS(Kombiniert[[#This Row],[CDU/CSU (14d)]:[AfD (14d)]],Kombiniert[[#This Row],[CDU/CSU (14d)]:[AfD (14d)]],"&gt;="&amp;0.05)</f>
        <v>1.0566037735849056</v>
      </c>
      <c r="V307" s="2">
        <f>1/(SUMIFS(Kombiniert[[#This Row],[CDU/CSU (14d)]:[AfD (14d)]],Kombiniert[[#This Row],[CDU/CSU (14d)]:[AfD (14d)]],"&gt;="&amp;0.05)-Kombiniert[[#This Row],[FDP (14d)]])</f>
        <v>1.1336032388663968</v>
      </c>
    </row>
    <row r="308" spans="1:22" x14ac:dyDescent="0.35">
      <c r="A308" s="1">
        <v>42518</v>
      </c>
      <c r="B308" s="2">
        <v>0.33</v>
      </c>
      <c r="C308" s="2">
        <v>0.21</v>
      </c>
      <c r="D308" s="2">
        <v>0.12</v>
      </c>
      <c r="E308" s="2">
        <v>0.06</v>
      </c>
      <c r="F308" s="2">
        <v>0.09</v>
      </c>
      <c r="G308" s="2">
        <v>0.14000000000000001</v>
      </c>
      <c r="H308" s="2">
        <v>0.05</v>
      </c>
      <c r="I308" s="2">
        <v>2881</v>
      </c>
      <c r="J308" s="2" t="s">
        <v>306</v>
      </c>
      <c r="K308" t="s">
        <v>90</v>
      </c>
      <c r="L308" s="1">
        <f>Kombiniert[[#This Row],[Date]]-13</f>
        <v>42505</v>
      </c>
      <c r="M308" s="8">
        <f>AVERAGEIFS(Kombiniert[CDU/CSU],Kombiniert[Date],"&gt;="&amp;Kombiniert[[#This Row],[Von]],Kombiniert[Date],"&lt;="&amp;Kombiniert[[#This Row],[Date]])</f>
        <v>0.32312500000000005</v>
      </c>
      <c r="N308" s="3">
        <f>AVERAGEIFS(Kombiniert[SPD],Kombiniert[Date],"&gt;="&amp;Kombiniert[[#This Row],[Von]],Kombiniert[Date],"&lt;="&amp;Kombiniert[[#This Row],[Date]])</f>
        <v>0.20375000000000001</v>
      </c>
      <c r="O308" s="8">
        <f>AVERAGEIFS(Kombiniert[GRÜNE],Kombiniert[Date],"&gt;="&amp;Kombiniert[[#This Row],[Von]],Kombiniert[Date],"&lt;="&amp;Kombiniert[[#This Row],[Date]])</f>
        <v>0.12687500000000002</v>
      </c>
      <c r="P308" s="8">
        <f>AVERAGEIFS(Kombiniert[FDP],Kombiniert[Date],"&gt;="&amp;Kombiniert[[#This Row],[Von]],Kombiniert[Date],"&lt;="&amp;Kombiniert[[#This Row],[Date]])</f>
        <v>6.8125000000000005E-2</v>
      </c>
      <c r="Q308" s="8">
        <f>AVERAGEIFS(Kombiniert[LINKE],Kombiniert[Date],"&gt;="&amp;Kombiniert[[#This Row],[Von]],Kombiniert[Date],"&lt;="&amp;Kombiniert[[#This Row],[Date]])</f>
        <v>9.3124999999999986E-2</v>
      </c>
      <c r="R308" s="8">
        <f>AVERAGEIFS(Kombiniert[AfD],Kombiniert[Date],"&gt;="&amp;Kombiniert[[#This Row],[Von]],Kombiniert[Date],"&lt;="&amp;Kombiniert[[#This Row],[Date]])</f>
        <v>0.13437499999999999</v>
      </c>
      <c r="S308" s="8">
        <f>AVERAGEIFS(Kombiniert[Sonstige],Kombiniert[Date],"&gt;="&amp;Kombiniert[[#This Row],[Von]],Kombiniert[Date],"&lt;="&amp;Kombiniert[[#This Row],[Date]])</f>
        <v>5.0624999999999996E-2</v>
      </c>
      <c r="T308" s="4">
        <f>SUMIFS(Kombiniert[Befragte],Kombiniert[Date],"&gt;="&amp;Kombiniert[[#This Row],[Von]],Kombiniert[Date],"&lt;="&amp;Kombiniert[[#This Row],[Date]])</f>
        <v>15331</v>
      </c>
      <c r="U308" s="2">
        <f>1/SUMIFS(Kombiniert[[#This Row],[CDU/CSU (14d)]:[AfD (14d)]],Kombiniert[[#This Row],[CDU/CSU (14d)]:[AfD (14d)]],"&gt;="&amp;0.05)</f>
        <v>1.053324555628703</v>
      </c>
      <c r="V308" s="2">
        <f>1/(SUMIFS(Kombiniert[[#This Row],[CDU/CSU (14d)]:[AfD (14d)]],Kombiniert[[#This Row],[CDU/CSU (14d)]:[AfD (14d)]],"&gt;="&amp;0.05)-Kombiniert[[#This Row],[FDP (14d)]])</f>
        <v>1.1347517730496453</v>
      </c>
    </row>
    <row r="309" spans="1:22" x14ac:dyDescent="0.35">
      <c r="A309" s="1">
        <v>42511</v>
      </c>
      <c r="B309" s="2">
        <v>0.32</v>
      </c>
      <c r="C309" s="2">
        <v>0.22</v>
      </c>
      <c r="D309" s="2">
        <v>0.12</v>
      </c>
      <c r="E309" s="2">
        <v>0.06</v>
      </c>
      <c r="F309" s="2">
        <v>0.09</v>
      </c>
      <c r="G309" s="2">
        <v>0.13</v>
      </c>
      <c r="H309" s="2">
        <v>0.06</v>
      </c>
      <c r="I309" s="2">
        <v>1485</v>
      </c>
      <c r="J309" s="2" t="s">
        <v>307</v>
      </c>
      <c r="K309" t="s">
        <v>90</v>
      </c>
      <c r="L309" s="1">
        <f>Kombiniert[[#This Row],[Date]]-13</f>
        <v>42498</v>
      </c>
      <c r="M309" s="8">
        <f>AVERAGEIFS(Kombiniert[CDU/CSU],Kombiniert[Date],"&gt;="&amp;Kombiniert[[#This Row],[Von]],Kombiniert[Date],"&lt;="&amp;Kombiniert[[#This Row],[Date]])</f>
        <v>0.32437500000000008</v>
      </c>
      <c r="N309" s="3">
        <f>AVERAGEIFS(Kombiniert[SPD],Kombiniert[Date],"&gt;="&amp;Kombiniert[[#This Row],[Von]],Kombiniert[Date],"&lt;="&amp;Kombiniert[[#This Row],[Date]])</f>
        <v>0.20750000000000002</v>
      </c>
      <c r="O309" s="8">
        <f>AVERAGEIFS(Kombiniert[GRÜNE],Kombiniert[Date],"&gt;="&amp;Kombiniert[[#This Row],[Von]],Kombiniert[Date],"&lt;="&amp;Kombiniert[[#This Row],[Date]])</f>
        <v>0.12687500000000002</v>
      </c>
      <c r="P309" s="8">
        <f>AVERAGEIFS(Kombiniert[FDP],Kombiniert[Date],"&gt;="&amp;Kombiniert[[#This Row],[Von]],Kombiniert[Date],"&lt;="&amp;Kombiniert[[#This Row],[Date]])</f>
        <v>7.0625000000000007E-2</v>
      </c>
      <c r="Q309" s="8">
        <f>AVERAGEIFS(Kombiniert[LINKE],Kombiniert[Date],"&gt;="&amp;Kombiniert[[#This Row],[Von]],Kombiniert[Date],"&lt;="&amp;Kombiniert[[#This Row],[Date]])</f>
        <v>9.3124999999999986E-2</v>
      </c>
      <c r="R309" s="8">
        <f>AVERAGEIFS(Kombiniert[AfD],Kombiniert[Date],"&gt;="&amp;Kombiniert[[#This Row],[Von]],Kombiniert[Date],"&lt;="&amp;Kombiniert[[#This Row],[Date]])</f>
        <v>0.13062499999999999</v>
      </c>
      <c r="S309" s="8">
        <f>AVERAGEIFS(Kombiniert[Sonstige],Kombiniert[Date],"&gt;="&amp;Kombiniert[[#This Row],[Von]],Kombiniert[Date],"&lt;="&amp;Kombiniert[[#This Row],[Date]])</f>
        <v>4.6874999999999993E-2</v>
      </c>
      <c r="T309" s="4">
        <f>SUMIFS(Kombiniert[Befragte],Kombiniert[Date],"&gt;="&amp;Kombiniert[[#This Row],[Von]],Kombiniert[Date],"&lt;="&amp;Kombiniert[[#This Row],[Date]])</f>
        <v>14394</v>
      </c>
      <c r="U309" s="2">
        <f>1/SUMIFS(Kombiniert[[#This Row],[CDU/CSU (14d)]:[AfD (14d)]],Kombiniert[[#This Row],[CDU/CSU (14d)]:[AfD (14d)]],"&gt;="&amp;0.05)</f>
        <v>1.0491803278688523</v>
      </c>
      <c r="V309" s="2">
        <f>1/(SUMIFS(Kombiniert[[#This Row],[CDU/CSU (14d)]:[AfD (14d)]],Kombiniert[[#This Row],[CDU/CSU (14d)]:[AfD (14d)]],"&gt;="&amp;0.05)-Kombiniert[[#This Row],[FDP (14d)]])</f>
        <v>1.1331444759206797</v>
      </c>
    </row>
    <row r="310" spans="1:22" x14ac:dyDescent="0.35">
      <c r="A310" s="1">
        <v>42504</v>
      </c>
      <c r="B310" s="2">
        <v>0.33</v>
      </c>
      <c r="C310" s="2">
        <v>0.23</v>
      </c>
      <c r="D310" s="2">
        <v>0.13</v>
      </c>
      <c r="E310" s="2">
        <v>0.05</v>
      </c>
      <c r="F310" s="2">
        <v>0.09</v>
      </c>
      <c r="G310" s="2">
        <v>0.13</v>
      </c>
      <c r="H310" s="2">
        <v>0.04</v>
      </c>
      <c r="I310" s="2">
        <v>1922</v>
      </c>
      <c r="J310" s="2" t="s">
        <v>308</v>
      </c>
      <c r="K310" t="s">
        <v>90</v>
      </c>
      <c r="L310" s="1">
        <f>Kombiniert[[#This Row],[Date]]-13</f>
        <v>42491</v>
      </c>
      <c r="M310" s="8">
        <f>AVERAGEIFS(Kombiniert[CDU/CSU],Kombiniert[Date],"&gt;="&amp;Kombiniert[[#This Row],[Von]],Kombiniert[Date],"&lt;="&amp;Kombiniert[[#This Row],[Date]])</f>
        <v>0.32642857142857146</v>
      </c>
      <c r="N310" s="3">
        <f>AVERAGEIFS(Kombiniert[SPD],Kombiniert[Date],"&gt;="&amp;Kombiniert[[#This Row],[Von]],Kombiniert[Date],"&lt;="&amp;Kombiniert[[#This Row],[Date]])</f>
        <v>0.2085714285714286</v>
      </c>
      <c r="O310" s="8">
        <f>AVERAGEIFS(Kombiniert[GRÜNE],Kombiniert[Date],"&gt;="&amp;Kombiniert[[#This Row],[Von]],Kombiniert[Date],"&lt;="&amp;Kombiniert[[#This Row],[Date]])</f>
        <v>0.12857142857142859</v>
      </c>
      <c r="P310" s="8">
        <f>AVERAGEIFS(Kombiniert[FDP],Kombiniert[Date],"&gt;="&amp;Kombiniert[[#This Row],[Von]],Kombiniert[Date],"&lt;="&amp;Kombiniert[[#This Row],[Date]])</f>
        <v>7.0000000000000007E-2</v>
      </c>
      <c r="Q310" s="8">
        <f>AVERAGEIFS(Kombiniert[LINKE],Kombiniert[Date],"&gt;="&amp;Kombiniert[[#This Row],[Von]],Kombiniert[Date],"&lt;="&amp;Kombiniert[[#This Row],[Date]])</f>
        <v>9.1428571428571428E-2</v>
      </c>
      <c r="R310" s="8">
        <f>AVERAGEIFS(Kombiniert[AfD],Kombiniert[Date],"&gt;="&amp;Kombiniert[[#This Row],[Von]],Kombiniert[Date],"&lt;="&amp;Kombiniert[[#This Row],[Date]])</f>
        <v>0.12785714285714286</v>
      </c>
      <c r="S310" s="8">
        <f>AVERAGEIFS(Kombiniert[Sonstige],Kombiniert[Date],"&gt;="&amp;Kombiniert[[#This Row],[Von]],Kombiniert[Date],"&lt;="&amp;Kombiniert[[#This Row],[Date]])</f>
        <v>4.7142857142857139E-2</v>
      </c>
      <c r="T310" s="4">
        <f>SUMIFS(Kombiniert[Befragte],Kombiniert[Date],"&gt;="&amp;Kombiniert[[#This Row],[Von]],Kombiniert[Date],"&lt;="&amp;Kombiniert[[#This Row],[Date]])</f>
        <v>13850</v>
      </c>
      <c r="U310" s="2">
        <f>1/SUMIFS(Kombiniert[[#This Row],[CDU/CSU (14d)]:[AfD (14d)]],Kombiniert[[#This Row],[CDU/CSU (14d)]:[AfD (14d)]],"&gt;="&amp;0.05)</f>
        <v>1.0494752623688155</v>
      </c>
      <c r="V310" s="2">
        <f>1/(SUMIFS(Kombiniert[[#This Row],[CDU/CSU (14d)]:[AfD (14d)]],Kombiniert[[#This Row],[CDU/CSU (14d)]:[AfD (14d)]],"&gt;="&amp;0.05)-Kombiniert[[#This Row],[FDP (14d)]])</f>
        <v>1.1326860841423949</v>
      </c>
    </row>
    <row r="311" spans="1:22" x14ac:dyDescent="0.35">
      <c r="A311" s="1">
        <v>42497</v>
      </c>
      <c r="B311" s="2">
        <v>0.32</v>
      </c>
      <c r="C311" s="2">
        <v>0.22</v>
      </c>
      <c r="D311" s="2">
        <v>0.12</v>
      </c>
      <c r="E311" s="2">
        <v>0.06</v>
      </c>
      <c r="F311" s="2">
        <v>0.09</v>
      </c>
      <c r="G311" s="2">
        <v>0.14000000000000001</v>
      </c>
      <c r="H311" s="2">
        <v>0.05</v>
      </c>
      <c r="I311" s="2">
        <v>1838</v>
      </c>
      <c r="J311" s="2" t="s">
        <v>309</v>
      </c>
      <c r="K311" t="s">
        <v>90</v>
      </c>
      <c r="L311" s="1">
        <f>Kombiniert[[#This Row],[Date]]-13</f>
        <v>42484</v>
      </c>
      <c r="M311" s="8">
        <f>AVERAGEIFS(Kombiniert[CDU/CSU],Kombiniert[Date],"&gt;="&amp;Kombiniert[[#This Row],[Von]],Kombiniert[Date],"&lt;="&amp;Kombiniert[[#This Row],[Date]])</f>
        <v>0.32571428571428573</v>
      </c>
      <c r="N311" s="3">
        <f>AVERAGEIFS(Kombiniert[SPD],Kombiniert[Date],"&gt;="&amp;Kombiniert[[#This Row],[Von]],Kombiniert[Date],"&lt;="&amp;Kombiniert[[#This Row],[Date]])</f>
        <v>0.2085714285714286</v>
      </c>
      <c r="O311" s="8">
        <f>AVERAGEIFS(Kombiniert[GRÜNE],Kombiniert[Date],"&gt;="&amp;Kombiniert[[#This Row],[Von]],Kombiniert[Date],"&lt;="&amp;Kombiniert[[#This Row],[Date]])</f>
        <v>0.12857142857142859</v>
      </c>
      <c r="P311" s="8">
        <f>AVERAGEIFS(Kombiniert[FDP],Kombiniert[Date],"&gt;="&amp;Kombiniert[[#This Row],[Von]],Kombiniert[Date],"&lt;="&amp;Kombiniert[[#This Row],[Date]])</f>
        <v>7.1428571428571425E-2</v>
      </c>
      <c r="Q311" s="8">
        <f>AVERAGEIFS(Kombiniert[LINKE],Kombiniert[Date],"&gt;="&amp;Kombiniert[[#This Row],[Von]],Kombiniert[Date],"&lt;="&amp;Kombiniert[[#This Row],[Date]])</f>
        <v>9.1428571428571428E-2</v>
      </c>
      <c r="R311" s="8">
        <f>AVERAGEIFS(Kombiniert[AfD],Kombiniert[Date],"&gt;="&amp;Kombiniert[[#This Row],[Von]],Kombiniert[Date],"&lt;="&amp;Kombiniert[[#This Row],[Date]])</f>
        <v>0.12571428571428572</v>
      </c>
      <c r="S311" s="8">
        <f>AVERAGEIFS(Kombiniert[Sonstige],Kombiniert[Date],"&gt;="&amp;Kombiniert[[#This Row],[Von]],Kombiniert[Date],"&lt;="&amp;Kombiniert[[#This Row],[Date]])</f>
        <v>4.8571428571428564E-2</v>
      </c>
      <c r="T311" s="4">
        <f>SUMIFS(Kombiniert[Befragte],Kombiniert[Date],"&gt;="&amp;Kombiniert[[#This Row],[Von]],Kombiniert[Date],"&lt;="&amp;Kombiniert[[#This Row],[Date]])</f>
        <v>15239</v>
      </c>
      <c r="U311" s="2">
        <f>1/SUMIFS(Kombiniert[[#This Row],[CDU/CSU (14d)]:[AfD (14d)]],Kombiniert[[#This Row],[CDU/CSU (14d)]:[AfD (14d)]],"&gt;="&amp;0.05)</f>
        <v>1.0510510510510509</v>
      </c>
      <c r="V311" s="2">
        <f>1/(SUMIFS(Kombiniert[[#This Row],[CDU/CSU (14d)]:[AfD (14d)]],Kombiniert[[#This Row],[CDU/CSU (14d)]:[AfD (14d)]],"&gt;="&amp;0.05)-Kombiniert[[#This Row],[FDP (14d)]])</f>
        <v>1.1363636363636362</v>
      </c>
    </row>
    <row r="312" spans="1:22" x14ac:dyDescent="0.35">
      <c r="A312" s="1">
        <v>42490</v>
      </c>
      <c r="B312" s="2">
        <v>0.33</v>
      </c>
      <c r="C312" s="2">
        <v>0.22</v>
      </c>
      <c r="D312" s="2">
        <v>0.12</v>
      </c>
      <c r="E312" s="2">
        <v>0.06</v>
      </c>
      <c r="F312" s="2">
        <v>0.09</v>
      </c>
      <c r="G312" s="2">
        <v>0.13</v>
      </c>
      <c r="H312" s="2">
        <v>0.05</v>
      </c>
      <c r="I312" s="2">
        <v>2805</v>
      </c>
      <c r="J312" s="2" t="s">
        <v>310</v>
      </c>
      <c r="K312" t="s">
        <v>90</v>
      </c>
      <c r="L312" s="1">
        <f>Kombiniert[[#This Row],[Date]]-13</f>
        <v>42477</v>
      </c>
      <c r="M312" s="8">
        <f>AVERAGEIFS(Kombiniert[CDU/CSU],Kombiniert[Date],"&gt;="&amp;Kombiniert[[#This Row],[Von]],Kombiniert[Date],"&lt;="&amp;Kombiniert[[#This Row],[Date]])</f>
        <v>0.32750000000000001</v>
      </c>
      <c r="N312" s="3">
        <f>AVERAGEIFS(Kombiniert[SPD],Kombiniert[Date],"&gt;="&amp;Kombiniert[[#This Row],[Von]],Kombiniert[Date],"&lt;="&amp;Kombiniert[[#This Row],[Date]])</f>
        <v>0.21250000000000002</v>
      </c>
      <c r="O312" s="8">
        <f>AVERAGEIFS(Kombiniert[GRÜNE],Kombiniert[Date],"&gt;="&amp;Kombiniert[[#This Row],[Von]],Kombiniert[Date],"&lt;="&amp;Kombiniert[[#This Row],[Date]])</f>
        <v>0.12625</v>
      </c>
      <c r="P312" s="8">
        <f>AVERAGEIFS(Kombiniert[FDP],Kombiniert[Date],"&gt;="&amp;Kombiniert[[#This Row],[Von]],Kombiniert[Date],"&lt;="&amp;Kombiniert[[#This Row],[Date]])</f>
        <v>7.1250000000000008E-2</v>
      </c>
      <c r="Q312" s="8">
        <f>AVERAGEIFS(Kombiniert[LINKE],Kombiniert[Date],"&gt;="&amp;Kombiniert[[#This Row],[Von]],Kombiniert[Date],"&lt;="&amp;Kombiniert[[#This Row],[Date]])</f>
        <v>9.0624999999999983E-2</v>
      </c>
      <c r="R312" s="8">
        <f>AVERAGEIFS(Kombiniert[AfD],Kombiniert[Date],"&gt;="&amp;Kombiniert[[#This Row],[Von]],Kombiniert[Date],"&lt;="&amp;Kombiniert[[#This Row],[Date]])</f>
        <v>0.121875</v>
      </c>
      <c r="S312" s="8">
        <f>AVERAGEIFS(Kombiniert[Sonstige],Kombiniert[Date],"&gt;="&amp;Kombiniert[[#This Row],[Von]],Kombiniert[Date],"&lt;="&amp;Kombiniert[[#This Row],[Date]])</f>
        <v>4.9999999999999996E-2</v>
      </c>
      <c r="T312" s="4">
        <f>SUMIFS(Kombiniert[Befragte],Kombiniert[Date],"&gt;="&amp;Kombiniert[[#This Row],[Von]],Kombiniert[Date],"&lt;="&amp;Kombiniert[[#This Row],[Date]])</f>
        <v>16667</v>
      </c>
      <c r="U312" s="2">
        <f>1/SUMIFS(Kombiniert[[#This Row],[CDU/CSU (14d)]:[AfD (14d)]],Kombiniert[[#This Row],[CDU/CSU (14d)]:[AfD (14d)]],"&gt;="&amp;0.05)</f>
        <v>1.0526315789473684</v>
      </c>
      <c r="V312" s="2">
        <f>1/(SUMIFS(Kombiniert[[#This Row],[CDU/CSU (14d)]:[AfD (14d)]],Kombiniert[[#This Row],[CDU/CSU (14d)]:[AfD (14d)]],"&gt;="&amp;0.05)-Kombiniert[[#This Row],[FDP (14d)]])</f>
        <v>1.1379800853485065</v>
      </c>
    </row>
    <row r="313" spans="1:22" x14ac:dyDescent="0.35">
      <c r="A313" s="1">
        <v>42483</v>
      </c>
      <c r="B313" s="2">
        <v>0.33</v>
      </c>
      <c r="C313" s="2">
        <v>0.22</v>
      </c>
      <c r="D313" s="2">
        <v>0.13</v>
      </c>
      <c r="E313" s="2">
        <v>0.06</v>
      </c>
      <c r="F313" s="2">
        <v>0.09</v>
      </c>
      <c r="G313" s="2">
        <v>0.12</v>
      </c>
      <c r="H313" s="2">
        <v>0.05</v>
      </c>
      <c r="I313" s="2">
        <v>2393</v>
      </c>
      <c r="J313" s="2" t="s">
        <v>311</v>
      </c>
      <c r="K313" t="s">
        <v>90</v>
      </c>
      <c r="L313" s="1">
        <f>Kombiniert[[#This Row],[Date]]-13</f>
        <v>42470</v>
      </c>
      <c r="M313" s="8">
        <f>AVERAGEIFS(Kombiniert[CDU/CSU],Kombiniert[Date],"&gt;="&amp;Kombiniert[[#This Row],[Von]],Kombiniert[Date],"&lt;="&amp;Kombiniert[[#This Row],[Date]])</f>
        <v>0.32937500000000003</v>
      </c>
      <c r="N313" s="3">
        <f>AVERAGEIFS(Kombiniert[SPD],Kombiniert[Date],"&gt;="&amp;Kombiniert[[#This Row],[Von]],Kombiniert[Date],"&lt;="&amp;Kombiniert[[#This Row],[Date]])</f>
        <v>0.21125000000000002</v>
      </c>
      <c r="O313" s="8">
        <f>AVERAGEIFS(Kombiniert[GRÜNE],Kombiniert[Date],"&gt;="&amp;Kombiniert[[#This Row],[Von]],Kombiniert[Date],"&lt;="&amp;Kombiniert[[#This Row],[Date]])</f>
        <v>0.12812499999999999</v>
      </c>
      <c r="P313" s="8">
        <f>AVERAGEIFS(Kombiniert[FDP],Kombiniert[Date],"&gt;="&amp;Kombiniert[[#This Row],[Von]],Kombiniert[Date],"&lt;="&amp;Kombiniert[[#This Row],[Date]])</f>
        <v>7.0625000000000007E-2</v>
      </c>
      <c r="Q313" s="8">
        <f>AVERAGEIFS(Kombiniert[LINKE],Kombiniert[Date],"&gt;="&amp;Kombiniert[[#This Row],[Von]],Kombiniert[Date],"&lt;="&amp;Kombiniert[[#This Row],[Date]])</f>
        <v>8.9999999999999983E-2</v>
      </c>
      <c r="R313" s="8">
        <f>AVERAGEIFS(Kombiniert[AfD],Kombiniert[Date],"&gt;="&amp;Kombiniert[[#This Row],[Von]],Kombiniert[Date],"&lt;="&amp;Kombiniert[[#This Row],[Date]])</f>
        <v>0.11812499999999999</v>
      </c>
      <c r="S313" s="8">
        <f>AVERAGEIFS(Kombiniert[Sonstige],Kombiniert[Date],"&gt;="&amp;Kombiniert[[#This Row],[Von]],Kombiniert[Date],"&lt;="&amp;Kombiniert[[#This Row],[Date]])</f>
        <v>5.2499999999999998E-2</v>
      </c>
      <c r="T313" s="4">
        <f>SUMIFS(Kombiniert[Befragte],Kombiniert[Date],"&gt;="&amp;Kombiniert[[#This Row],[Von]],Kombiniert[Date],"&lt;="&amp;Kombiniert[[#This Row],[Date]])</f>
        <v>15750</v>
      </c>
      <c r="U313" s="2">
        <f>1/SUMIFS(Kombiniert[[#This Row],[CDU/CSU (14d)]:[AfD (14d)]],Kombiniert[[#This Row],[CDU/CSU (14d)]:[AfD (14d)]],"&gt;="&amp;0.05)</f>
        <v>1.0554089709762533</v>
      </c>
      <c r="V313" s="2">
        <f>1/(SUMIFS(Kombiniert[[#This Row],[CDU/CSU (14d)]:[AfD (14d)]],Kombiniert[[#This Row],[CDU/CSU (14d)]:[AfD (14d)]],"&gt;="&amp;0.05)-Kombiniert[[#This Row],[FDP (14d)]])</f>
        <v>1.1404133998574484</v>
      </c>
    </row>
    <row r="314" spans="1:22" x14ac:dyDescent="0.35">
      <c r="A314" s="1">
        <v>42476</v>
      </c>
      <c r="B314" s="2">
        <v>0.33</v>
      </c>
      <c r="C314" s="2">
        <v>0.22</v>
      </c>
      <c r="D314" s="2">
        <v>0.13</v>
      </c>
      <c r="E314" s="2">
        <v>7.0000000000000007E-2</v>
      </c>
      <c r="F314" s="2">
        <v>0.09</v>
      </c>
      <c r="G314" s="2">
        <v>0.11</v>
      </c>
      <c r="H314" s="2">
        <v>0.05</v>
      </c>
      <c r="I314" s="2">
        <v>1941</v>
      </c>
      <c r="J314" s="2" t="s">
        <v>312</v>
      </c>
      <c r="K314" t="s">
        <v>90</v>
      </c>
      <c r="L314" s="1">
        <f>Kombiniert[[#This Row],[Date]]-13</f>
        <v>42463</v>
      </c>
      <c r="M314" s="8">
        <f>AVERAGEIFS(Kombiniert[CDU/CSU],Kombiniert[Date],"&gt;="&amp;Kombiniert[[#This Row],[Von]],Kombiniert[Date],"&lt;="&amp;Kombiniert[[#This Row],[Date]])</f>
        <v>0.33357142857142857</v>
      </c>
      <c r="N314" s="3">
        <f>AVERAGEIFS(Kombiniert[SPD],Kombiniert[Date],"&gt;="&amp;Kombiniert[[#This Row],[Von]],Kombiniert[Date],"&lt;="&amp;Kombiniert[[#This Row],[Date]])</f>
        <v>0.2092857142857143</v>
      </c>
      <c r="O314" s="8">
        <f>AVERAGEIFS(Kombiniert[GRÜNE],Kombiniert[Date],"&gt;="&amp;Kombiniert[[#This Row],[Von]],Kombiniert[Date],"&lt;="&amp;Kombiniert[[#This Row],[Date]])</f>
        <v>0.13142857142857142</v>
      </c>
      <c r="P314" s="8">
        <f>AVERAGEIFS(Kombiniert[FDP],Kombiniert[Date],"&gt;="&amp;Kombiniert[[#This Row],[Von]],Kombiniert[Date],"&lt;="&amp;Kombiniert[[#This Row],[Date]])</f>
        <v>7.1428571428571425E-2</v>
      </c>
      <c r="Q314" s="8">
        <f>AVERAGEIFS(Kombiniert[LINKE],Kombiniert[Date],"&gt;="&amp;Kombiniert[[#This Row],[Von]],Kombiniert[Date],"&lt;="&amp;Kombiniert[[#This Row],[Date]])</f>
        <v>8.4999999999999992E-2</v>
      </c>
      <c r="R314" s="8">
        <f>AVERAGEIFS(Kombiniert[AfD],Kombiniert[Date],"&gt;="&amp;Kombiniert[[#This Row],[Von]],Kombiniert[Date],"&lt;="&amp;Kombiniert[[#This Row],[Date]])</f>
        <v>0.11785714285714285</v>
      </c>
      <c r="S314" s="8">
        <f>AVERAGEIFS(Kombiniert[Sonstige],Kombiniert[Date],"&gt;="&amp;Kombiniert[[#This Row],[Von]],Kombiniert[Date],"&lt;="&amp;Kombiniert[[#This Row],[Date]])</f>
        <v>5.1428571428571435E-2</v>
      </c>
      <c r="T314" s="4">
        <f>SUMIFS(Kombiniert[Befragte],Kombiniert[Date],"&gt;="&amp;Kombiniert[[#This Row],[Von]],Kombiniert[Date],"&lt;="&amp;Kombiniert[[#This Row],[Date]])</f>
        <v>14229</v>
      </c>
      <c r="U314" s="2">
        <f>1/SUMIFS(Kombiniert[[#This Row],[CDU/CSU (14d)]:[AfD (14d)]],Kombiniert[[#This Row],[CDU/CSU (14d)]:[AfD (14d)]],"&gt;="&amp;0.05)</f>
        <v>1.0542168674698795</v>
      </c>
      <c r="V314" s="2">
        <f>1/(SUMIFS(Kombiniert[[#This Row],[CDU/CSU (14d)]:[AfD (14d)]],Kombiniert[[#This Row],[CDU/CSU (14d)]:[AfD (14d)]],"&gt;="&amp;0.05)-Kombiniert[[#This Row],[FDP (14d)]])</f>
        <v>1.1400651465798044</v>
      </c>
    </row>
    <row r="315" spans="1:22" x14ac:dyDescent="0.35">
      <c r="A315" s="1">
        <v>42469</v>
      </c>
      <c r="B315" s="2">
        <v>0.34</v>
      </c>
      <c r="C315" s="2">
        <v>0.22</v>
      </c>
      <c r="D315" s="2">
        <v>0.13</v>
      </c>
      <c r="E315" s="2">
        <v>7.0000000000000007E-2</v>
      </c>
      <c r="F315" s="2">
        <v>0.08</v>
      </c>
      <c r="G315" s="2">
        <v>0.12</v>
      </c>
      <c r="H315" s="2">
        <v>0.04</v>
      </c>
      <c r="I315" s="2">
        <v>2240</v>
      </c>
      <c r="J315" s="2" t="s">
        <v>313</v>
      </c>
      <c r="K315" t="s">
        <v>90</v>
      </c>
      <c r="L315" s="1">
        <f>Kombiniert[[#This Row],[Date]]-13</f>
        <v>42456</v>
      </c>
      <c r="M315" s="8">
        <f>AVERAGEIFS(Kombiniert[CDU/CSU],Kombiniert[Date],"&gt;="&amp;Kombiniert[[#This Row],[Von]],Kombiniert[Date],"&lt;="&amp;Kombiniert[[#This Row],[Date]])</f>
        <v>0.33714285714285713</v>
      </c>
      <c r="N315" s="3">
        <f>AVERAGEIFS(Kombiniert[SPD],Kombiniert[Date],"&gt;="&amp;Kombiniert[[#This Row],[Von]],Kombiniert[Date],"&lt;="&amp;Kombiniert[[#This Row],[Date]])</f>
        <v>0.20857142857142857</v>
      </c>
      <c r="O315" s="8">
        <f>AVERAGEIFS(Kombiniert[GRÜNE],Kombiniert[Date],"&gt;="&amp;Kombiniert[[#This Row],[Von]],Kombiniert[Date],"&lt;="&amp;Kombiniert[[#This Row],[Date]])</f>
        <v>0.12857142857142859</v>
      </c>
      <c r="P315" s="8">
        <f>AVERAGEIFS(Kombiniert[FDP],Kombiniert[Date],"&gt;="&amp;Kombiniert[[#This Row],[Von]],Kombiniert[Date],"&lt;="&amp;Kombiniert[[#This Row],[Date]])</f>
        <v>6.7857142857142866E-2</v>
      </c>
      <c r="Q315" s="8">
        <f>AVERAGEIFS(Kombiniert[LINKE],Kombiniert[Date],"&gt;="&amp;Kombiniert[[#This Row],[Von]],Kombiniert[Date],"&lt;="&amp;Kombiniert[[#This Row],[Date]])</f>
        <v>8.4285714285714283E-2</v>
      </c>
      <c r="R315" s="8">
        <f>AVERAGEIFS(Kombiniert[AfD],Kombiniert[Date],"&gt;="&amp;Kombiniert[[#This Row],[Von]],Kombiniert[Date],"&lt;="&amp;Kombiniert[[#This Row],[Date]])</f>
        <v>0.12142857142857143</v>
      </c>
      <c r="S315" s="8">
        <f>AVERAGEIFS(Kombiniert[Sonstige],Kombiniert[Date],"&gt;="&amp;Kombiniert[[#This Row],[Von]],Kombiniert[Date],"&lt;="&amp;Kombiniert[[#This Row],[Date]])</f>
        <v>5.2142857142857144E-2</v>
      </c>
      <c r="T315" s="4">
        <f>SUMIFS(Kombiniert[Befragte],Kombiniert[Date],"&gt;="&amp;Kombiniert[[#This Row],[Von]],Kombiniert[Date],"&lt;="&amp;Kombiniert[[#This Row],[Date]])</f>
        <v>13068</v>
      </c>
      <c r="U315" s="2">
        <f>1/SUMIFS(Kombiniert[[#This Row],[CDU/CSU (14d)]:[AfD (14d)]],Kombiniert[[#This Row],[CDU/CSU (14d)]:[AfD (14d)]],"&gt;="&amp;0.05)</f>
        <v>1.0550113036925395</v>
      </c>
      <c r="V315" s="2">
        <f>1/(SUMIFS(Kombiniert[[#This Row],[CDU/CSU (14d)]:[AfD (14d)]],Kombiniert[[#This Row],[CDU/CSU (14d)]:[AfD (14d)]],"&gt;="&amp;0.05)-Kombiniert[[#This Row],[FDP (14d)]])</f>
        <v>1.1363636363636365</v>
      </c>
    </row>
    <row r="316" spans="1:22" x14ac:dyDescent="0.35">
      <c r="A316" s="1">
        <v>42462</v>
      </c>
      <c r="B316" s="2">
        <v>0.33</v>
      </c>
      <c r="C316" s="2">
        <v>0.22</v>
      </c>
      <c r="D316" s="2">
        <v>0.13</v>
      </c>
      <c r="E316" s="2">
        <v>0.06</v>
      </c>
      <c r="F316" s="2">
        <v>0.08</v>
      </c>
      <c r="G316" s="2">
        <v>0.13</v>
      </c>
      <c r="H316" s="2">
        <v>0.05</v>
      </c>
      <c r="I316" s="2">
        <v>1405</v>
      </c>
      <c r="J316" s="2" t="s">
        <v>314</v>
      </c>
      <c r="K316" t="s">
        <v>90</v>
      </c>
      <c r="L316" s="1">
        <f>Kombiniert[[#This Row],[Date]]-13</f>
        <v>42449</v>
      </c>
      <c r="M316" s="8">
        <f>AVERAGEIFS(Kombiniert[CDU/CSU],Kombiniert[Date],"&gt;="&amp;Kombiniert[[#This Row],[Von]],Kombiniert[Date],"&lt;="&amp;Kombiniert[[#This Row],[Date]])</f>
        <v>0.33857142857142858</v>
      </c>
      <c r="N316" s="3">
        <f>AVERAGEIFS(Kombiniert[SPD],Kombiniert[Date],"&gt;="&amp;Kombiniert[[#This Row],[Von]],Kombiniert[Date],"&lt;="&amp;Kombiniert[[#This Row],[Date]])</f>
        <v>0.21142857142857144</v>
      </c>
      <c r="O316" s="8">
        <f>AVERAGEIFS(Kombiniert[GRÜNE],Kombiniert[Date],"&gt;="&amp;Kombiniert[[#This Row],[Von]],Kombiniert[Date],"&lt;="&amp;Kombiniert[[#This Row],[Date]])</f>
        <v>0.125</v>
      </c>
      <c r="P316" s="8">
        <f>AVERAGEIFS(Kombiniert[FDP],Kombiniert[Date],"&gt;="&amp;Kombiniert[[#This Row],[Von]],Kombiniert[Date],"&lt;="&amp;Kombiniert[[#This Row],[Date]])</f>
        <v>6.4285714285714293E-2</v>
      </c>
      <c r="Q316" s="8">
        <f>AVERAGEIFS(Kombiniert[LINKE],Kombiniert[Date],"&gt;="&amp;Kombiniert[[#This Row],[Von]],Kombiniert[Date],"&lt;="&amp;Kombiniert[[#This Row],[Date]])</f>
        <v>8.9285714285714288E-2</v>
      </c>
      <c r="R316" s="8">
        <f>AVERAGEIFS(Kombiniert[AfD],Kombiniert[Date],"&gt;="&amp;Kombiniert[[#This Row],[Von]],Kombiniert[Date],"&lt;="&amp;Kombiniert[[#This Row],[Date]])</f>
        <v>0.12285714285714286</v>
      </c>
      <c r="S316" s="8">
        <f>AVERAGEIFS(Kombiniert[Sonstige],Kombiniert[Date],"&gt;="&amp;Kombiniert[[#This Row],[Von]],Kombiniert[Date],"&lt;="&amp;Kombiniert[[#This Row],[Date]])</f>
        <v>4.8571428571428578E-2</v>
      </c>
      <c r="T316" s="4">
        <f>SUMIFS(Kombiniert[Befragte],Kombiniert[Date],"&gt;="&amp;Kombiniert[[#This Row],[Von]],Kombiniert[Date],"&lt;="&amp;Kombiniert[[#This Row],[Date]])</f>
        <v>13634</v>
      </c>
      <c r="U316" s="2">
        <f>1/SUMIFS(Kombiniert[[#This Row],[CDU/CSU (14d)]:[AfD (14d)]],Kombiniert[[#This Row],[CDU/CSU (14d)]:[AfD (14d)]],"&gt;="&amp;0.05)</f>
        <v>1.0510510510510509</v>
      </c>
      <c r="V316" s="2">
        <f>1/(SUMIFS(Kombiniert[[#This Row],[CDU/CSU (14d)]:[AfD (14d)]],Kombiniert[[#This Row],[CDU/CSU (14d)]:[AfD (14d)]],"&gt;="&amp;0.05)-Kombiniert[[#This Row],[FDP (14d)]])</f>
        <v>1.1272141706924315</v>
      </c>
    </row>
    <row r="317" spans="1:22" x14ac:dyDescent="0.35">
      <c r="A317" s="1">
        <v>42455</v>
      </c>
      <c r="B317" s="2">
        <v>0.34</v>
      </c>
      <c r="C317" s="2">
        <v>0.22</v>
      </c>
      <c r="D317" s="2">
        <v>0.13</v>
      </c>
      <c r="E317" s="2">
        <v>0.06</v>
      </c>
      <c r="F317" s="2">
        <v>0.09</v>
      </c>
      <c r="G317" s="2">
        <v>0.12</v>
      </c>
      <c r="H317" s="2">
        <v>0.04</v>
      </c>
      <c r="I317" s="2">
        <v>2828</v>
      </c>
      <c r="J317" s="2" t="s">
        <v>315</v>
      </c>
      <c r="K317" t="s">
        <v>90</v>
      </c>
      <c r="L317" s="1">
        <f>Kombiniert[[#This Row],[Date]]-13</f>
        <v>42442</v>
      </c>
      <c r="M317" s="8">
        <f>AVERAGEIFS(Kombiniert[CDU/CSU],Kombiniert[Date],"&gt;="&amp;Kombiniert[[#This Row],[Von]],Kombiniert[Date],"&lt;="&amp;Kombiniert[[#This Row],[Date]])</f>
        <v>0.33999999999999997</v>
      </c>
      <c r="N317" s="3">
        <f>AVERAGEIFS(Kombiniert[SPD],Kombiniert[Date],"&gt;="&amp;Kombiniert[[#This Row],[Von]],Kombiniert[Date],"&lt;="&amp;Kombiniert[[#This Row],[Date]])</f>
        <v>0.22062499999999999</v>
      </c>
      <c r="O317" s="8">
        <f>AVERAGEIFS(Kombiniert[GRÜNE],Kombiniert[Date],"&gt;="&amp;Kombiniert[[#This Row],[Von]],Kombiniert[Date],"&lt;="&amp;Kombiniert[[#This Row],[Date]])</f>
        <v>0.11499999999999999</v>
      </c>
      <c r="P317" s="8">
        <f>AVERAGEIFS(Kombiniert[FDP],Kombiniert[Date],"&gt;="&amp;Kombiniert[[#This Row],[Von]],Kombiniert[Date],"&lt;="&amp;Kombiniert[[#This Row],[Date]])</f>
        <v>6.5625000000000003E-2</v>
      </c>
      <c r="Q317" s="8">
        <f>AVERAGEIFS(Kombiniert[LINKE],Kombiniert[Date],"&gt;="&amp;Kombiniert[[#This Row],[Von]],Kombiniert[Date],"&lt;="&amp;Kombiniert[[#This Row],[Date]])</f>
        <v>9.3124999999999999E-2</v>
      </c>
      <c r="R317" s="8">
        <f>AVERAGEIFS(Kombiniert[AfD],Kombiniert[Date],"&gt;="&amp;Kombiniert[[#This Row],[Von]],Kombiniert[Date],"&lt;="&amp;Kombiniert[[#This Row],[Date]])</f>
        <v>0.121875</v>
      </c>
      <c r="S317" s="8">
        <f>AVERAGEIFS(Kombiniert[Sonstige],Kombiniert[Date],"&gt;="&amp;Kombiniert[[#This Row],[Von]],Kombiniert[Date],"&lt;="&amp;Kombiniert[[#This Row],[Date]])</f>
        <v>4.3749999999999997E-2</v>
      </c>
      <c r="T317" s="4">
        <f>SUMIFS(Kombiniert[Befragte],Kombiniert[Date],"&gt;="&amp;Kombiniert[[#This Row],[Von]],Kombiniert[Date],"&lt;="&amp;Kombiniert[[#This Row],[Date]])</f>
        <v>16740</v>
      </c>
      <c r="U317" s="2">
        <f>1/SUMIFS(Kombiniert[[#This Row],[CDU/CSU (14d)]:[AfD (14d)]],Kombiniert[[#This Row],[CDU/CSU (14d)]:[AfD (14d)]],"&gt;="&amp;0.05)</f>
        <v>1.0457516339869282</v>
      </c>
      <c r="V317" s="2">
        <f>1/(SUMIFS(Kombiniert[[#This Row],[CDU/CSU (14d)]:[AfD (14d)]],Kombiniert[[#This Row],[CDU/CSU (14d)]:[AfD (14d)]],"&gt;="&amp;0.05)-Kombiniert[[#This Row],[FDP (14d)]])</f>
        <v>1.1228070175438598</v>
      </c>
    </row>
    <row r="318" spans="1:22" x14ac:dyDescent="0.35">
      <c r="A318" s="1">
        <v>42448</v>
      </c>
      <c r="B318" s="2">
        <v>0.34</v>
      </c>
      <c r="C318" s="2">
        <v>0.22</v>
      </c>
      <c r="D318" s="2">
        <v>0.13</v>
      </c>
      <c r="E318" s="2">
        <v>0.06</v>
      </c>
      <c r="F318" s="2">
        <v>0.09</v>
      </c>
      <c r="G318" s="2">
        <v>0.13</v>
      </c>
      <c r="H318" s="2">
        <v>0.03</v>
      </c>
      <c r="I318" s="2">
        <v>2424</v>
      </c>
      <c r="J318" s="2" t="s">
        <v>316</v>
      </c>
      <c r="K318" t="s">
        <v>90</v>
      </c>
      <c r="L318" s="1">
        <f>Kombiniert[[#This Row],[Date]]-13</f>
        <v>42435</v>
      </c>
      <c r="M318" s="8">
        <f>AVERAGEIFS(Kombiniert[CDU/CSU],Kombiniert[Date],"&gt;="&amp;Kombiniert[[#This Row],[Von]],Kombiniert[Date],"&lt;="&amp;Kombiniert[[#This Row],[Date]])</f>
        <v>0.34214285714285714</v>
      </c>
      <c r="N318" s="3">
        <f>AVERAGEIFS(Kombiniert[SPD],Kombiniert[Date],"&gt;="&amp;Kombiniert[[#This Row],[Von]],Kombiniert[Date],"&lt;="&amp;Kombiniert[[#This Row],[Date]])</f>
        <v>0.22928571428571429</v>
      </c>
      <c r="O318" s="8">
        <f>AVERAGEIFS(Kombiniert[GRÜNE],Kombiniert[Date],"&gt;="&amp;Kombiniert[[#This Row],[Von]],Kombiniert[Date],"&lt;="&amp;Kombiniert[[#This Row],[Date]])</f>
        <v>0.10857142857142857</v>
      </c>
      <c r="P318" s="8">
        <f>AVERAGEIFS(Kombiniert[FDP],Kombiniert[Date],"&gt;="&amp;Kombiniert[[#This Row],[Von]],Kombiniert[Date],"&lt;="&amp;Kombiniert[[#This Row],[Date]])</f>
        <v>6.2857142857142861E-2</v>
      </c>
      <c r="Q318" s="8">
        <f>AVERAGEIFS(Kombiniert[LINKE],Kombiniert[Date],"&gt;="&amp;Kombiniert[[#This Row],[Von]],Kombiniert[Date],"&lt;="&amp;Kombiniert[[#This Row],[Date]])</f>
        <v>9.571428571428571E-2</v>
      </c>
      <c r="R318" s="8">
        <f>AVERAGEIFS(Kombiniert[AfD],Kombiniert[Date],"&gt;="&amp;Kombiniert[[#This Row],[Von]],Kombiniert[Date],"&lt;="&amp;Kombiniert[[#This Row],[Date]])</f>
        <v>0.11428571428571428</v>
      </c>
      <c r="S318" s="8">
        <f>AVERAGEIFS(Kombiniert[Sonstige],Kombiniert[Date],"&gt;="&amp;Kombiniert[[#This Row],[Von]],Kombiniert[Date],"&lt;="&amp;Kombiniert[[#This Row],[Date]])</f>
        <v>4.7142857142857146E-2</v>
      </c>
      <c r="T318" s="4">
        <f>SUMIFS(Kombiniert[Befragte],Kombiniert[Date],"&gt;="&amp;Kombiniert[[#This Row],[Von]],Kombiniert[Date],"&lt;="&amp;Kombiniert[[#This Row],[Date]])</f>
        <v>15241</v>
      </c>
      <c r="U318" s="2">
        <f>1/SUMIFS(Kombiniert[[#This Row],[CDU/CSU (14d)]:[AfD (14d)]],Kombiniert[[#This Row],[CDU/CSU (14d)]:[AfD (14d)]],"&gt;="&amp;0.05)</f>
        <v>1.0494752623688155</v>
      </c>
      <c r="V318" s="2">
        <f>1/(SUMIFS(Kombiniert[[#This Row],[CDU/CSU (14d)]:[AfD (14d)]],Kombiniert[[#This Row],[CDU/CSU (14d)]:[AfD (14d)]],"&gt;="&amp;0.05)-Kombiniert[[#This Row],[FDP (14d)]])</f>
        <v>1.1235955056179776</v>
      </c>
    </row>
    <row r="319" spans="1:22" x14ac:dyDescent="0.35">
      <c r="A319" s="1">
        <v>42441</v>
      </c>
      <c r="B319" s="2">
        <v>0.36</v>
      </c>
      <c r="C319" s="2">
        <v>0.24</v>
      </c>
      <c r="D319" s="2">
        <v>0.11</v>
      </c>
      <c r="E319" s="2">
        <v>0.05</v>
      </c>
      <c r="F319" s="2">
        <v>0.09</v>
      </c>
      <c r="G319" s="2">
        <v>0.11</v>
      </c>
      <c r="H319" s="2">
        <v>0.04</v>
      </c>
      <c r="I319" s="2">
        <v>2340</v>
      </c>
      <c r="J319" s="2" t="s">
        <v>317</v>
      </c>
      <c r="K319" t="s">
        <v>90</v>
      </c>
      <c r="L319" s="1">
        <f>Kombiniert[[#This Row],[Date]]-13</f>
        <v>42428</v>
      </c>
      <c r="M319" s="8">
        <f>AVERAGEIFS(Kombiniert[CDU/CSU],Kombiniert[Date],"&gt;="&amp;Kombiniert[[#This Row],[Von]],Kombiniert[Date],"&lt;="&amp;Kombiniert[[#This Row],[Date]])</f>
        <v>0.34571428571428575</v>
      </c>
      <c r="N319" s="3">
        <f>AVERAGEIFS(Kombiniert[SPD],Kombiniert[Date],"&gt;="&amp;Kombiniert[[#This Row],[Von]],Kombiniert[Date],"&lt;="&amp;Kombiniert[[#This Row],[Date]])</f>
        <v>0.23428571428571426</v>
      </c>
      <c r="O319" s="8">
        <f>AVERAGEIFS(Kombiniert[GRÜNE],Kombiniert[Date],"&gt;="&amp;Kombiniert[[#This Row],[Von]],Kombiniert[Date],"&lt;="&amp;Kombiniert[[#This Row],[Date]])</f>
        <v>0.10571428571428572</v>
      </c>
      <c r="P319" s="8">
        <f>AVERAGEIFS(Kombiniert[FDP],Kombiniert[Date],"&gt;="&amp;Kombiniert[[#This Row],[Von]],Kombiniert[Date],"&lt;="&amp;Kombiniert[[#This Row],[Date]])</f>
        <v>5.8571428571428573E-2</v>
      </c>
      <c r="Q319" s="8">
        <f>AVERAGEIFS(Kombiniert[LINKE],Kombiniert[Date],"&gt;="&amp;Kombiniert[[#This Row],[Von]],Kombiniert[Date],"&lt;="&amp;Kombiniert[[#This Row],[Date]])</f>
        <v>9.7142857142857128E-2</v>
      </c>
      <c r="R319" s="8">
        <f>AVERAGEIFS(Kombiniert[AfD],Kombiniert[Date],"&gt;="&amp;Kombiniert[[#This Row],[Von]],Kombiniert[Date],"&lt;="&amp;Kombiniert[[#This Row],[Date]])</f>
        <v>0.10714285714285714</v>
      </c>
      <c r="S319" s="8">
        <f>AVERAGEIFS(Kombiniert[Sonstige],Kombiniert[Date],"&gt;="&amp;Kombiniert[[#This Row],[Von]],Kombiniert[Date],"&lt;="&amp;Kombiniert[[#This Row],[Date]])</f>
        <v>5.1428571428571428E-2</v>
      </c>
      <c r="T319" s="4">
        <f>SUMIFS(Kombiniert[Befragte],Kombiniert[Date],"&gt;="&amp;Kombiniert[[#This Row],[Von]],Kombiniert[Date],"&lt;="&amp;Kombiniert[[#This Row],[Date]])</f>
        <v>14736</v>
      </c>
      <c r="U319" s="2">
        <f>1/SUMIFS(Kombiniert[[#This Row],[CDU/CSU (14d)]:[AfD (14d)]],Kombiniert[[#This Row],[CDU/CSU (14d)]:[AfD (14d)]],"&gt;="&amp;0.05)</f>
        <v>1.0542168674698795</v>
      </c>
      <c r="V319" s="2">
        <f>1/(SUMIFS(Kombiniert[[#This Row],[CDU/CSU (14d)]:[AfD (14d)]],Kombiniert[[#This Row],[CDU/CSU (14d)]:[AfD (14d)]],"&gt;="&amp;0.05)-Kombiniert[[#This Row],[FDP (14d)]])</f>
        <v>1.1235955056179776</v>
      </c>
    </row>
    <row r="320" spans="1:22" x14ac:dyDescent="0.35">
      <c r="A320" s="1">
        <v>42434</v>
      </c>
      <c r="B320" s="2">
        <v>0.35</v>
      </c>
      <c r="C320" s="2">
        <v>0.24</v>
      </c>
      <c r="D320" s="2">
        <v>0.1</v>
      </c>
      <c r="E320" s="2">
        <v>0.05</v>
      </c>
      <c r="F320" s="2">
        <v>0.1</v>
      </c>
      <c r="G320" s="2">
        <v>0.11</v>
      </c>
      <c r="H320" s="2">
        <v>0.05</v>
      </c>
      <c r="I320" s="2">
        <v>1869</v>
      </c>
      <c r="J320" s="2" t="s">
        <v>318</v>
      </c>
      <c r="K320" t="s">
        <v>90</v>
      </c>
      <c r="L320" s="1">
        <f>Kombiniert[[#This Row],[Date]]-13</f>
        <v>42421</v>
      </c>
      <c r="M320" s="8">
        <f>AVERAGEIFS(Kombiniert[CDU/CSU],Kombiniert[Date],"&gt;="&amp;Kombiniert[[#This Row],[Von]],Kombiniert[Date],"&lt;="&amp;Kombiniert[[#This Row],[Date]])</f>
        <v>0.34875000000000006</v>
      </c>
      <c r="N320" s="3">
        <f>AVERAGEIFS(Kombiniert[SPD],Kombiniert[Date],"&gt;="&amp;Kombiniert[[#This Row],[Von]],Kombiniert[Date],"&lt;="&amp;Kombiniert[[#This Row],[Date]])</f>
        <v>0.234375</v>
      </c>
      <c r="O320" s="8">
        <f>AVERAGEIFS(Kombiniert[GRÜNE],Kombiniert[Date],"&gt;="&amp;Kombiniert[[#This Row],[Von]],Kombiniert[Date],"&lt;="&amp;Kombiniert[[#This Row],[Date]])</f>
        <v>0.10312499999999999</v>
      </c>
      <c r="P320" s="8">
        <f>AVERAGEIFS(Kombiniert[FDP],Kombiniert[Date],"&gt;="&amp;Kombiniert[[#This Row],[Von]],Kombiniert[Date],"&lt;="&amp;Kombiniert[[#This Row],[Date]])</f>
        <v>5.8750000000000004E-2</v>
      </c>
      <c r="Q320" s="8">
        <f>AVERAGEIFS(Kombiniert[LINKE],Kombiniert[Date],"&gt;="&amp;Kombiniert[[#This Row],[Von]],Kombiniert[Date],"&lt;="&amp;Kombiniert[[#This Row],[Date]])</f>
        <v>9.6249999999999988E-2</v>
      </c>
      <c r="R320" s="8">
        <f>AVERAGEIFS(Kombiniert[AfD],Kombiniert[Date],"&gt;="&amp;Kombiniert[[#This Row],[Von]],Kombiniert[Date],"&lt;="&amp;Kombiniert[[#This Row],[Date]])</f>
        <v>0.1075</v>
      </c>
      <c r="S320" s="8">
        <f>AVERAGEIFS(Kombiniert[Sonstige],Kombiniert[Date],"&gt;="&amp;Kombiniert[[#This Row],[Von]],Kombiniert[Date],"&lt;="&amp;Kombiniert[[#This Row],[Date]])</f>
        <v>5.1249999999999997E-2</v>
      </c>
      <c r="T320" s="4">
        <f>SUMIFS(Kombiniert[Befragte],Kombiniert[Date],"&gt;="&amp;Kombiniert[[#This Row],[Von]],Kombiniert[Date],"&lt;="&amp;Kombiniert[[#This Row],[Date]])</f>
        <v>15393</v>
      </c>
      <c r="U320" s="2">
        <f>1/SUMIFS(Kombiniert[[#This Row],[CDU/CSU (14d)]:[AfD (14d)]],Kombiniert[[#This Row],[CDU/CSU (14d)]:[AfD (14d)]],"&gt;="&amp;0.05)</f>
        <v>1.054018445322793</v>
      </c>
      <c r="V320" s="2">
        <f>1/(SUMIFS(Kombiniert[[#This Row],[CDU/CSU (14d)]:[AfD (14d)]],Kombiniert[[#This Row],[CDU/CSU (14d)]:[AfD (14d)]],"&gt;="&amp;0.05)-Kombiniert[[#This Row],[FDP (14d)]])</f>
        <v>1.1235955056179774</v>
      </c>
    </row>
    <row r="321" spans="1:22" x14ac:dyDescent="0.35">
      <c r="A321" s="1">
        <v>42427</v>
      </c>
      <c r="B321" s="2">
        <v>0.36</v>
      </c>
      <c r="C321" s="2">
        <v>0.24</v>
      </c>
      <c r="D321" s="2">
        <v>0.1</v>
      </c>
      <c r="E321" s="2">
        <v>0.05</v>
      </c>
      <c r="F321" s="2">
        <v>0.09</v>
      </c>
      <c r="G321" s="2">
        <v>0.11</v>
      </c>
      <c r="H321" s="2">
        <v>0.05</v>
      </c>
      <c r="I321" s="2">
        <v>1978</v>
      </c>
      <c r="J321" s="2" t="s">
        <v>319</v>
      </c>
      <c r="K321" t="s">
        <v>90</v>
      </c>
      <c r="L321" s="1">
        <f>Kombiniert[[#This Row],[Date]]-13</f>
        <v>42414</v>
      </c>
      <c r="M321" s="8">
        <f>AVERAGEIFS(Kombiniert[CDU/CSU],Kombiniert[Date],"&gt;="&amp;Kombiniert[[#This Row],[Von]],Kombiniert[Date],"&lt;="&amp;Kombiniert[[#This Row],[Date]])</f>
        <v>0.34562500000000007</v>
      </c>
      <c r="N321" s="3">
        <f>AVERAGEIFS(Kombiniert[SPD],Kombiniert[Date],"&gt;="&amp;Kombiniert[[#This Row],[Von]],Kombiniert[Date],"&lt;="&amp;Kombiniert[[#This Row],[Date]])</f>
        <v>0.23375000000000001</v>
      </c>
      <c r="O321" s="8">
        <f>AVERAGEIFS(Kombiniert[GRÜNE],Kombiniert[Date],"&gt;="&amp;Kombiniert[[#This Row],[Von]],Kombiniert[Date],"&lt;="&amp;Kombiniert[[#This Row],[Date]])</f>
        <v>0.104375</v>
      </c>
      <c r="P321" s="8">
        <f>AVERAGEIFS(Kombiniert[FDP],Kombiniert[Date],"&gt;="&amp;Kombiniert[[#This Row],[Von]],Kombiniert[Date],"&lt;="&amp;Kombiniert[[#This Row],[Date]])</f>
        <v>5.9375000000000004E-2</v>
      </c>
      <c r="Q321" s="8">
        <f>AVERAGEIFS(Kombiniert[LINKE],Kombiniert[Date],"&gt;="&amp;Kombiniert[[#This Row],[Von]],Kombiniert[Date],"&lt;="&amp;Kombiniert[[#This Row],[Date]])</f>
        <v>9.5624999999999988E-2</v>
      </c>
      <c r="R321" s="8">
        <f>AVERAGEIFS(Kombiniert[AfD],Kombiniert[Date],"&gt;="&amp;Kombiniert[[#This Row],[Von]],Kombiniert[Date],"&lt;="&amp;Kombiniert[[#This Row],[Date]])</f>
        <v>0.10937499999999999</v>
      </c>
      <c r="S321" s="8">
        <f>AVERAGEIFS(Kombiniert[Sonstige],Kombiniert[Date],"&gt;="&amp;Kombiniert[[#This Row],[Von]],Kombiniert[Date],"&lt;="&amp;Kombiniert[[#This Row],[Date]])</f>
        <v>5.1874999999999998E-2</v>
      </c>
      <c r="T321" s="4">
        <f>SUMIFS(Kombiniert[Befragte],Kombiniert[Date],"&gt;="&amp;Kombiniert[[#This Row],[Von]],Kombiniert[Date],"&lt;="&amp;Kombiniert[[#This Row],[Date]])</f>
        <v>15954</v>
      </c>
      <c r="U321" s="2">
        <f>1/SUMIFS(Kombiniert[[#This Row],[CDU/CSU (14d)]:[AfD (14d)]],Kombiniert[[#This Row],[CDU/CSU (14d)]:[AfD (14d)]],"&gt;="&amp;0.05)</f>
        <v>1.054713249835201</v>
      </c>
      <c r="V321" s="2">
        <f>1/(SUMIFS(Kombiniert[[#This Row],[CDU/CSU (14d)]:[AfD (14d)]],Kombiniert[[#This Row],[CDU/CSU (14d)]:[AfD (14d)]],"&gt;="&amp;0.05)-Kombiniert[[#This Row],[FDP (14d)]])</f>
        <v>1.1251758087201125</v>
      </c>
    </row>
    <row r="322" spans="1:22" x14ac:dyDescent="0.35">
      <c r="A322" s="1">
        <v>42420</v>
      </c>
      <c r="B322" s="2">
        <v>0.35</v>
      </c>
      <c r="C322" s="2">
        <v>0.24</v>
      </c>
      <c r="D322" s="2">
        <v>0.1</v>
      </c>
      <c r="E322" s="2">
        <v>0.04</v>
      </c>
      <c r="F322" s="2">
        <v>0.1</v>
      </c>
      <c r="G322" s="2">
        <v>0.12</v>
      </c>
      <c r="H322" s="2">
        <v>0.05</v>
      </c>
      <c r="I322" s="2">
        <v>2409</v>
      </c>
      <c r="J322" s="2" t="s">
        <v>320</v>
      </c>
      <c r="K322" t="s">
        <v>90</v>
      </c>
      <c r="L322" s="1">
        <f>Kombiniert[[#This Row],[Date]]-13</f>
        <v>42407</v>
      </c>
      <c r="M322" s="8">
        <f>AVERAGEIFS(Kombiniert[CDU/CSU],Kombiniert[Date],"&gt;="&amp;Kombiniert[[#This Row],[Von]],Kombiniert[Date],"&lt;="&amp;Kombiniert[[#This Row],[Date]])</f>
        <v>0.34214285714285719</v>
      </c>
      <c r="N322" s="3">
        <f>AVERAGEIFS(Kombiniert[SPD],Kombiniert[Date],"&gt;="&amp;Kombiniert[[#This Row],[Von]],Kombiniert[Date],"&lt;="&amp;Kombiniert[[#This Row],[Date]])</f>
        <v>0.23357142857142857</v>
      </c>
      <c r="O322" s="8">
        <f>AVERAGEIFS(Kombiniert[GRÜNE],Kombiniert[Date],"&gt;="&amp;Kombiniert[[#This Row],[Von]],Kombiniert[Date],"&lt;="&amp;Kombiniert[[#This Row],[Date]])</f>
        <v>0.10285714285714286</v>
      </c>
      <c r="P322" s="8">
        <f>AVERAGEIFS(Kombiniert[FDP],Kombiniert[Date],"&gt;="&amp;Kombiniert[[#This Row],[Von]],Kombiniert[Date],"&lt;="&amp;Kombiniert[[#This Row],[Date]])</f>
        <v>5.7142857142857148E-2</v>
      </c>
      <c r="Q322" s="8">
        <f>AVERAGEIFS(Kombiniert[LINKE],Kombiniert[Date],"&gt;="&amp;Kombiniert[[#This Row],[Von]],Kombiniert[Date],"&lt;="&amp;Kombiniert[[#This Row],[Date]])</f>
        <v>9.7142857142857128E-2</v>
      </c>
      <c r="R322" s="8">
        <f>AVERAGEIFS(Kombiniert[AfD],Kombiniert[Date],"&gt;="&amp;Kombiniert[[#This Row],[Von]],Kombiniert[Date],"&lt;="&amp;Kombiniert[[#This Row],[Date]])</f>
        <v>0.11142857142857142</v>
      </c>
      <c r="S322" s="8">
        <f>AVERAGEIFS(Kombiniert[Sonstige],Kombiniert[Date],"&gt;="&amp;Kombiniert[[#This Row],[Von]],Kombiniert[Date],"&lt;="&amp;Kombiniert[[#This Row],[Date]])</f>
        <v>5.5714285714285716E-2</v>
      </c>
      <c r="T322" s="4">
        <f>SUMIFS(Kombiniert[Befragte],Kombiniert[Date],"&gt;="&amp;Kombiniert[[#This Row],[Von]],Kombiniert[Date],"&lt;="&amp;Kombiniert[[#This Row],[Date]])</f>
        <v>15089</v>
      </c>
      <c r="U322" s="2">
        <f>1/SUMIFS(Kombiniert[[#This Row],[CDU/CSU (14d)]:[AfD (14d)]],Kombiniert[[#This Row],[CDU/CSU (14d)]:[AfD (14d)]],"&gt;="&amp;0.05)</f>
        <v>1.059001512859304</v>
      </c>
      <c r="V322" s="2">
        <f>1/(SUMIFS(Kombiniert[[#This Row],[CDU/CSU (14d)]:[AfD (14d)]],Kombiniert[[#This Row],[CDU/CSU (14d)]:[AfD (14d)]],"&gt;="&amp;0.05)-Kombiniert[[#This Row],[FDP (14d)]])</f>
        <v>1.1272141706924317</v>
      </c>
    </row>
    <row r="323" spans="1:22" x14ac:dyDescent="0.35">
      <c r="A323" s="1">
        <v>42413</v>
      </c>
      <c r="B323" s="2">
        <v>0.35</v>
      </c>
      <c r="C323" s="2">
        <v>0.24</v>
      </c>
      <c r="D323" s="2">
        <v>0.09</v>
      </c>
      <c r="E323" s="2">
        <v>0.05</v>
      </c>
      <c r="F323" s="2">
        <v>0.09</v>
      </c>
      <c r="G323" s="2">
        <v>0.12</v>
      </c>
      <c r="H323" s="2">
        <v>0.06</v>
      </c>
      <c r="I323" s="2">
        <v>2090</v>
      </c>
      <c r="J323" s="2" t="s">
        <v>321</v>
      </c>
      <c r="K323" t="s">
        <v>90</v>
      </c>
      <c r="L323" s="1">
        <f>Kombiniert[[#This Row],[Date]]-13</f>
        <v>42400</v>
      </c>
      <c r="M323" s="8">
        <f>AVERAGEIFS(Kombiniert[CDU/CSU],Kombiniert[Date],"&gt;="&amp;Kombiniert[[#This Row],[Von]],Kombiniert[Date],"&lt;="&amp;Kombiniert[[#This Row],[Date]])</f>
        <v>0.34642857142857147</v>
      </c>
      <c r="N323" s="3">
        <f>AVERAGEIFS(Kombiniert[SPD],Kombiniert[Date],"&gt;="&amp;Kombiniert[[#This Row],[Von]],Kombiniert[Date],"&lt;="&amp;Kombiniert[[#This Row],[Date]])</f>
        <v>0.23571428571428571</v>
      </c>
      <c r="O323" s="8">
        <f>AVERAGEIFS(Kombiniert[GRÜNE],Kombiniert[Date],"&gt;="&amp;Kombiniert[[#This Row],[Von]],Kombiniert[Date],"&lt;="&amp;Kombiniert[[#This Row],[Date]])</f>
        <v>9.857142857142856E-2</v>
      </c>
      <c r="P323" s="8">
        <f>AVERAGEIFS(Kombiniert[FDP],Kombiniert[Date],"&gt;="&amp;Kombiniert[[#This Row],[Von]],Kombiniert[Date],"&lt;="&amp;Kombiniert[[#This Row],[Date]])</f>
        <v>5.1428571428571428E-2</v>
      </c>
      <c r="Q323" s="8">
        <f>AVERAGEIFS(Kombiniert[LINKE],Kombiniert[Date],"&gt;="&amp;Kombiniert[[#This Row],[Von]],Kombiniert[Date],"&lt;="&amp;Kombiniert[[#This Row],[Date]])</f>
        <v>9.4999999999999987E-2</v>
      </c>
      <c r="R323" s="8">
        <f>AVERAGEIFS(Kombiniert[AfD],Kombiniert[Date],"&gt;="&amp;Kombiniert[[#This Row],[Von]],Kombiniert[Date],"&lt;="&amp;Kombiniert[[#This Row],[Date]])</f>
        <v>0.11499999999999999</v>
      </c>
      <c r="S323" s="8">
        <f>AVERAGEIFS(Kombiniert[Sonstige],Kombiniert[Date],"&gt;="&amp;Kombiniert[[#This Row],[Von]],Kombiniert[Date],"&lt;="&amp;Kombiniert[[#This Row],[Date]])</f>
        <v>5.785714285714285E-2</v>
      </c>
      <c r="T323" s="4">
        <f>SUMIFS(Kombiniert[Befragte],Kombiniert[Date],"&gt;="&amp;Kombiniert[[#This Row],[Von]],Kombiniert[Date],"&lt;="&amp;Kombiniert[[#This Row],[Date]])</f>
        <v>14962</v>
      </c>
      <c r="U323" s="2">
        <f>1/SUMIFS(Kombiniert[[#This Row],[CDU/CSU (14d)]:[AfD (14d)]],Kombiniert[[#This Row],[CDU/CSU (14d)]:[AfD (14d)]],"&gt;="&amp;0.05)</f>
        <v>1.0614101592115239</v>
      </c>
      <c r="V323" s="2">
        <f>1/(SUMIFS(Kombiniert[[#This Row],[CDU/CSU (14d)]:[AfD (14d)]],Kombiniert[[#This Row],[CDU/CSU (14d)]:[AfD (14d)]],"&gt;="&amp;0.05)-Kombiniert[[#This Row],[FDP (14d)]])</f>
        <v>1.1226944667201284</v>
      </c>
    </row>
    <row r="324" spans="1:22" x14ac:dyDescent="0.35">
      <c r="A324" s="1">
        <v>42406</v>
      </c>
      <c r="B324" s="2">
        <v>0.35</v>
      </c>
      <c r="C324" s="2">
        <v>0.24</v>
      </c>
      <c r="D324" s="2">
        <v>0.09</v>
      </c>
      <c r="E324" s="2">
        <v>0.04</v>
      </c>
      <c r="F324" s="2">
        <v>0.1</v>
      </c>
      <c r="G324" s="2">
        <v>0.12</v>
      </c>
      <c r="H324" s="2">
        <v>0.06</v>
      </c>
      <c r="I324" s="2">
        <v>2306</v>
      </c>
      <c r="J324" s="2" t="s">
        <v>322</v>
      </c>
      <c r="K324" t="s">
        <v>90</v>
      </c>
      <c r="L324" s="1">
        <f>Kombiniert[[#This Row],[Date]]-13</f>
        <v>42393</v>
      </c>
      <c r="M324" s="8">
        <f>AVERAGEIFS(Kombiniert[CDU/CSU],Kombiniert[Date],"&gt;="&amp;Kombiniert[[#This Row],[Von]],Kombiniert[Date],"&lt;="&amp;Kombiniert[[#This Row],[Date]])</f>
        <v>0.34562500000000002</v>
      </c>
      <c r="N324" s="3">
        <f>AVERAGEIFS(Kombiniert[SPD],Kombiniert[Date],"&gt;="&amp;Kombiniert[[#This Row],[Von]],Kombiniert[Date],"&lt;="&amp;Kombiniert[[#This Row],[Date]])</f>
        <v>0.23874999999999999</v>
      </c>
      <c r="O324" s="8">
        <f>AVERAGEIFS(Kombiniert[GRÜNE],Kombiniert[Date],"&gt;="&amp;Kombiniert[[#This Row],[Von]],Kombiniert[Date],"&lt;="&amp;Kombiniert[[#This Row],[Date]])</f>
        <v>9.6249999999999988E-2</v>
      </c>
      <c r="P324" s="8">
        <f>AVERAGEIFS(Kombiniert[FDP],Kombiniert[Date],"&gt;="&amp;Kombiniert[[#This Row],[Von]],Kombiniert[Date],"&lt;="&amp;Kombiniert[[#This Row],[Date]])</f>
        <v>5.3124999999999999E-2</v>
      </c>
      <c r="Q324" s="8">
        <f>AVERAGEIFS(Kombiniert[LINKE],Kombiniert[Date],"&gt;="&amp;Kombiniert[[#This Row],[Von]],Kombiniert[Date],"&lt;="&amp;Kombiniert[[#This Row],[Date]])</f>
        <v>9.5624999999999988E-2</v>
      </c>
      <c r="R324" s="8">
        <f>AVERAGEIFS(Kombiniert[AfD],Kombiniert[Date],"&gt;="&amp;Kombiniert[[#This Row],[Von]],Kombiniert[Date],"&lt;="&amp;Kombiniert[[#This Row],[Date]])</f>
        <v>0.11437499999999999</v>
      </c>
      <c r="S324" s="8">
        <f>AVERAGEIFS(Kombiniert[Sonstige],Kombiniert[Date],"&gt;="&amp;Kombiniert[[#This Row],[Von]],Kombiniert[Date],"&lt;="&amp;Kombiniert[[#This Row],[Date]])</f>
        <v>5.6249999999999994E-2</v>
      </c>
      <c r="T324" s="4">
        <f>SUMIFS(Kombiniert[Befragte],Kombiniert[Date],"&gt;="&amp;Kombiniert[[#This Row],[Von]],Kombiniert[Date],"&lt;="&amp;Kombiniert[[#This Row],[Date]])</f>
        <v>15939</v>
      </c>
      <c r="U324" s="2">
        <f>1/SUMIFS(Kombiniert[[#This Row],[CDU/CSU (14d)]:[AfD (14d)]],Kombiniert[[#This Row],[CDU/CSU (14d)]:[AfD (14d)]],"&gt;="&amp;0.05)</f>
        <v>1.0596026490066226</v>
      </c>
      <c r="V324" s="2">
        <f>1/(SUMIFS(Kombiniert[[#This Row],[CDU/CSU (14d)]:[AfD (14d)]],Kombiniert[[#This Row],[CDU/CSU (14d)]:[AfD (14d)]],"&gt;="&amp;0.05)-Kombiniert[[#This Row],[FDP (14d)]])</f>
        <v>1.1228070175438598</v>
      </c>
    </row>
    <row r="325" spans="1:22" x14ac:dyDescent="0.35">
      <c r="A325" s="1">
        <v>42399</v>
      </c>
      <c r="B325" s="2">
        <v>0.34</v>
      </c>
      <c r="C325" s="2">
        <v>0.24</v>
      </c>
      <c r="D325" s="2">
        <v>0.09</v>
      </c>
      <c r="E325" s="2">
        <v>0.05</v>
      </c>
      <c r="F325" s="2">
        <v>0.1</v>
      </c>
      <c r="G325" s="2">
        <v>0.12</v>
      </c>
      <c r="H325" s="2">
        <v>0.06</v>
      </c>
      <c r="I325" s="2">
        <v>1638</v>
      </c>
      <c r="J325" s="2" t="s">
        <v>323</v>
      </c>
      <c r="K325" t="s">
        <v>90</v>
      </c>
      <c r="L325" s="1">
        <f>Kombiniert[[#This Row],[Date]]-13</f>
        <v>42386</v>
      </c>
      <c r="M325" s="8">
        <f>AVERAGEIFS(Kombiniert[CDU/CSU],Kombiniert[Date],"&gt;="&amp;Kombiniert[[#This Row],[Von]],Kombiniert[Date],"&lt;="&amp;Kombiniert[[#This Row],[Date]])</f>
        <v>0.34714285714285714</v>
      </c>
      <c r="N325" s="3">
        <f>AVERAGEIFS(Kombiniert[SPD],Kombiniert[Date],"&gt;="&amp;Kombiniert[[#This Row],[Von]],Kombiniert[Date],"&lt;="&amp;Kombiniert[[#This Row],[Date]])</f>
        <v>0.23785714285714285</v>
      </c>
      <c r="O325" s="8">
        <f>AVERAGEIFS(Kombiniert[GRÜNE],Kombiniert[Date],"&gt;="&amp;Kombiniert[[#This Row],[Von]],Kombiniert[Date],"&lt;="&amp;Kombiniert[[#This Row],[Date]])</f>
        <v>9.4999999999999987E-2</v>
      </c>
      <c r="P325" s="8">
        <f>AVERAGEIFS(Kombiniert[FDP],Kombiniert[Date],"&gt;="&amp;Kombiniert[[#This Row],[Von]],Kombiniert[Date],"&lt;="&amp;Kombiniert[[#This Row],[Date]])</f>
        <v>5.5714285714285716E-2</v>
      </c>
      <c r="Q325" s="8">
        <f>AVERAGEIFS(Kombiniert[LINKE],Kombiniert[Date],"&gt;="&amp;Kombiniert[[#This Row],[Von]],Kombiniert[Date],"&lt;="&amp;Kombiniert[[#This Row],[Date]])</f>
        <v>9.4999999999999987E-2</v>
      </c>
      <c r="R325" s="8">
        <f>AVERAGEIFS(Kombiniert[AfD],Kombiniert[Date],"&gt;="&amp;Kombiniert[[#This Row],[Von]],Kombiniert[Date],"&lt;="&amp;Kombiniert[[#This Row],[Date]])</f>
        <v>0.11071428571428572</v>
      </c>
      <c r="S325" s="8">
        <f>AVERAGEIFS(Kombiniert[Sonstige],Kombiniert[Date],"&gt;="&amp;Kombiniert[[#This Row],[Von]],Kombiniert[Date],"&lt;="&amp;Kombiniert[[#This Row],[Date]])</f>
        <v>5.8571428571428566E-2</v>
      </c>
      <c r="T325" s="4">
        <f>SUMIFS(Kombiniert[Befragte],Kombiniert[Date],"&gt;="&amp;Kombiniert[[#This Row],[Von]],Kombiniert[Date],"&lt;="&amp;Kombiniert[[#This Row],[Date]])</f>
        <v>14048</v>
      </c>
      <c r="U325" s="2">
        <f>1/SUMIFS(Kombiniert[[#This Row],[CDU/CSU (14d)]:[AfD (14d)]],Kombiniert[[#This Row],[CDU/CSU (14d)]:[AfD (14d)]],"&gt;="&amp;0.05)</f>
        <v>1.062215477996965</v>
      </c>
      <c r="V325" s="2">
        <f>1/(SUMIFS(Kombiniert[[#This Row],[CDU/CSU (14d)]:[AfD (14d)]],Kombiniert[[#This Row],[CDU/CSU (14d)]:[AfD (14d)]],"&gt;="&amp;0.05)-Kombiniert[[#This Row],[FDP (14d)]])</f>
        <v>1.1290322580645162</v>
      </c>
    </row>
    <row r="326" spans="1:22" x14ac:dyDescent="0.35">
      <c r="A326" s="1">
        <v>42392</v>
      </c>
      <c r="B326" s="2">
        <v>0.36</v>
      </c>
      <c r="C326" s="2">
        <v>0.25</v>
      </c>
      <c r="D326" s="2">
        <v>0.09</v>
      </c>
      <c r="E326" s="2">
        <v>0.05</v>
      </c>
      <c r="F326" s="2">
        <v>0.09</v>
      </c>
      <c r="G326" s="2">
        <v>0.1</v>
      </c>
      <c r="H326" s="2">
        <v>0.06</v>
      </c>
      <c r="I326" s="2">
        <v>1875</v>
      </c>
      <c r="J326" s="2" t="s">
        <v>324</v>
      </c>
      <c r="K326" t="s">
        <v>90</v>
      </c>
      <c r="L326" s="1">
        <f>Kombiniert[[#This Row],[Date]]-13</f>
        <v>42379</v>
      </c>
      <c r="M326" s="8">
        <f>AVERAGEIFS(Kombiniert[CDU/CSU],Kombiniert[Date],"&gt;="&amp;Kombiniert[[#This Row],[Von]],Kombiniert[Date],"&lt;="&amp;Kombiniert[[#This Row],[Date]])</f>
        <v>0.36214285714285716</v>
      </c>
      <c r="N326" s="3">
        <f>AVERAGEIFS(Kombiniert[SPD],Kombiniert[Date],"&gt;="&amp;Kombiniert[[#This Row],[Von]],Kombiniert[Date],"&lt;="&amp;Kombiniert[[#This Row],[Date]])</f>
        <v>0.23428571428571429</v>
      </c>
      <c r="O326" s="8">
        <f>AVERAGEIFS(Kombiniert[GRÜNE],Kombiniert[Date],"&gt;="&amp;Kombiniert[[#This Row],[Von]],Kombiniert[Date],"&lt;="&amp;Kombiniert[[#This Row],[Date]])</f>
        <v>9.7857142857142851E-2</v>
      </c>
      <c r="P326" s="8">
        <f>AVERAGEIFS(Kombiniert[FDP],Kombiniert[Date],"&gt;="&amp;Kombiniert[[#This Row],[Von]],Kombiniert[Date],"&lt;="&amp;Kombiniert[[#This Row],[Date]])</f>
        <v>5.2142857142857151E-2</v>
      </c>
      <c r="Q326" s="8">
        <f>AVERAGEIFS(Kombiniert[LINKE],Kombiniert[Date],"&gt;="&amp;Kombiniert[[#This Row],[Von]],Kombiniert[Date],"&lt;="&amp;Kombiniert[[#This Row],[Date]])</f>
        <v>9.285714285714286E-2</v>
      </c>
      <c r="R326" s="8">
        <f>AVERAGEIFS(Kombiniert[AfD],Kombiniert[Date],"&gt;="&amp;Kombiniert[[#This Row],[Von]],Kombiniert[Date],"&lt;="&amp;Kombiniert[[#This Row],[Date]])</f>
        <v>0.10285714285714286</v>
      </c>
      <c r="S326" s="8">
        <f>AVERAGEIFS(Kombiniert[Sonstige],Kombiniert[Date],"&gt;="&amp;Kombiniert[[#This Row],[Von]],Kombiniert[Date],"&lt;="&amp;Kombiniert[[#This Row],[Date]])</f>
        <v>5.785714285714285E-2</v>
      </c>
      <c r="T326" s="4">
        <f>SUMIFS(Kombiniert[Befragte],Kombiniert[Date],"&gt;="&amp;Kombiniert[[#This Row],[Von]],Kombiniert[Date],"&lt;="&amp;Kombiniert[[#This Row],[Date]])</f>
        <v>14012</v>
      </c>
      <c r="U326" s="2">
        <f>1/SUMIFS(Kombiniert[[#This Row],[CDU/CSU (14d)]:[AfD (14d)]],Kombiniert[[#This Row],[CDU/CSU (14d)]:[AfD (14d)]],"&gt;="&amp;0.05)</f>
        <v>1.0614101592115239</v>
      </c>
      <c r="V326" s="2">
        <f>1/(SUMIFS(Kombiniert[[#This Row],[CDU/CSU (14d)]:[AfD (14d)]],Kombiniert[[#This Row],[CDU/CSU (14d)]:[AfD (14d)]],"&gt;="&amp;0.05)-Kombiniert[[#This Row],[FDP (14d)]])</f>
        <v>1.1235955056179776</v>
      </c>
    </row>
    <row r="327" spans="1:22" x14ac:dyDescent="0.35">
      <c r="A327" s="1">
        <v>42385</v>
      </c>
      <c r="B327" s="2">
        <v>0.38</v>
      </c>
      <c r="C327" s="2">
        <v>0.24</v>
      </c>
      <c r="D327" s="2">
        <v>0.1</v>
      </c>
      <c r="E327" s="2">
        <v>0.05</v>
      </c>
      <c r="F327" s="2">
        <v>0.09</v>
      </c>
      <c r="G327" s="2">
        <v>0.09</v>
      </c>
      <c r="H327" s="2">
        <v>0.05</v>
      </c>
      <c r="I327" s="2">
        <v>2016</v>
      </c>
      <c r="J327" s="2" t="s">
        <v>325</v>
      </c>
      <c r="K327" t="s">
        <v>90</v>
      </c>
      <c r="L327" s="1">
        <f>Kombiniert[[#This Row],[Date]]-13</f>
        <v>42372</v>
      </c>
      <c r="M327" s="8">
        <f>AVERAGEIFS(Kombiniert[CDU/CSU],Kombiniert[Date],"&gt;="&amp;Kombiniert[[#This Row],[Von]],Kombiniert[Date],"&lt;="&amp;Kombiniert[[#This Row],[Date]])</f>
        <v>0.375</v>
      </c>
      <c r="N327" s="3">
        <f>AVERAGEIFS(Kombiniert[SPD],Kombiniert[Date],"&gt;="&amp;Kombiniert[[#This Row],[Von]],Kombiniert[Date],"&lt;="&amp;Kombiniert[[#This Row],[Date]])</f>
        <v>0.23250000000000001</v>
      </c>
      <c r="O327" s="8">
        <f>AVERAGEIFS(Kombiniert[GRÜNE],Kombiniert[Date],"&gt;="&amp;Kombiniert[[#This Row],[Von]],Kombiniert[Date],"&lt;="&amp;Kombiniert[[#This Row],[Date]])</f>
        <v>0.10124999999999999</v>
      </c>
      <c r="P327" s="8">
        <f>AVERAGEIFS(Kombiniert[FDP],Kombiniert[Date],"&gt;="&amp;Kombiniert[[#This Row],[Von]],Kombiniert[Date],"&lt;="&amp;Kombiniert[[#This Row],[Date]])</f>
        <v>4.7500000000000001E-2</v>
      </c>
      <c r="Q327" s="8">
        <f>AVERAGEIFS(Kombiniert[LINKE],Kombiniert[Date],"&gt;="&amp;Kombiniert[[#This Row],[Von]],Kombiniert[Date],"&lt;="&amp;Kombiniert[[#This Row],[Date]])</f>
        <v>9.375E-2</v>
      </c>
      <c r="R327" s="8">
        <f>AVERAGEIFS(Kombiniert[AfD],Kombiniert[Date],"&gt;="&amp;Kombiniert[[#This Row],[Von]],Kombiniert[Date],"&lt;="&amp;Kombiniert[[#This Row],[Date]])</f>
        <v>9.2499999999999999E-2</v>
      </c>
      <c r="S327" s="8">
        <f>AVERAGEIFS(Kombiniert[Sonstige],Kombiniert[Date],"&gt;="&amp;Kombiniert[[#This Row],[Von]],Kombiniert[Date],"&lt;="&amp;Kombiniert[[#This Row],[Date]])</f>
        <v>5.7500000000000002E-2</v>
      </c>
      <c r="T327" s="4">
        <f>SUMIFS(Kombiniert[Befragte],Kombiniert[Date],"&gt;="&amp;Kombiniert[[#This Row],[Von]],Kombiniert[Date],"&lt;="&amp;Kombiniert[[#This Row],[Date]])</f>
        <v>13554</v>
      </c>
      <c r="U327" s="2">
        <f>1/SUMIFS(Kombiniert[[#This Row],[CDU/CSU (14d)]:[AfD (14d)]],Kombiniert[[#This Row],[CDU/CSU (14d)]:[AfD (14d)]],"&gt;="&amp;0.05)</f>
        <v>1.1173184357541899</v>
      </c>
      <c r="V327" s="2">
        <f>1/(SUMIFS(Kombiniert[[#This Row],[CDU/CSU (14d)]:[AfD (14d)]],Kombiniert[[#This Row],[CDU/CSU (14d)]:[AfD (14d)]],"&gt;="&amp;0.05)-Kombiniert[[#This Row],[FDP (14d)]])</f>
        <v>1.1799410029498525</v>
      </c>
    </row>
    <row r="328" spans="1:22" x14ac:dyDescent="0.35">
      <c r="A328" s="1">
        <v>42378</v>
      </c>
      <c r="B328" s="2">
        <v>0.39</v>
      </c>
      <c r="C328" s="2">
        <v>0.23</v>
      </c>
      <c r="D328" s="2">
        <v>0.1</v>
      </c>
      <c r="E328" s="2">
        <v>0.04</v>
      </c>
      <c r="F328" s="2">
        <v>0.1</v>
      </c>
      <c r="G328" s="2">
        <v>0.08</v>
      </c>
      <c r="H328" s="2">
        <v>0.06</v>
      </c>
      <c r="I328" s="2">
        <v>940</v>
      </c>
      <c r="J328" s="2" t="s">
        <v>326</v>
      </c>
      <c r="K328" t="s">
        <v>90</v>
      </c>
      <c r="L328" s="1">
        <f>Kombiniert[[#This Row],[Date]]-13</f>
        <v>42365</v>
      </c>
      <c r="M328" s="8">
        <f>AVERAGEIFS(Kombiniert[CDU/CSU],Kombiniert[Date],"&gt;="&amp;Kombiniert[[#This Row],[Von]],Kombiniert[Date],"&lt;="&amp;Kombiniert[[#This Row],[Date]])</f>
        <v>0.38</v>
      </c>
      <c r="N328" s="3">
        <f>AVERAGEIFS(Kombiniert[SPD],Kombiniert[Date],"&gt;="&amp;Kombiniert[[#This Row],[Von]],Kombiniert[Date],"&lt;="&amp;Kombiniert[[#This Row],[Date]])</f>
        <v>0.23100000000000001</v>
      </c>
      <c r="O328" s="8">
        <f>AVERAGEIFS(Kombiniert[GRÜNE],Kombiniert[Date],"&gt;="&amp;Kombiniert[[#This Row],[Von]],Kombiniert[Date],"&lt;="&amp;Kombiniert[[#This Row],[Date]])</f>
        <v>0.10200000000000001</v>
      </c>
      <c r="P328" s="8">
        <f>AVERAGEIFS(Kombiniert[FDP],Kombiniert[Date],"&gt;="&amp;Kombiniert[[#This Row],[Von]],Kombiniert[Date],"&lt;="&amp;Kombiniert[[#This Row],[Date]])</f>
        <v>4.6000000000000006E-2</v>
      </c>
      <c r="Q328" s="8">
        <f>AVERAGEIFS(Kombiniert[LINKE],Kombiniert[Date],"&gt;="&amp;Kombiniert[[#This Row],[Von]],Kombiniert[Date],"&lt;="&amp;Kombiniert[[#This Row],[Date]])</f>
        <v>9.6000000000000016E-2</v>
      </c>
      <c r="R328" s="8">
        <f>AVERAGEIFS(Kombiniert[AfD],Kombiniert[Date],"&gt;="&amp;Kombiniert[[#This Row],[Von]],Kombiniert[Date],"&lt;="&amp;Kombiniert[[#This Row],[Date]])</f>
        <v>8.4999999999999992E-2</v>
      </c>
      <c r="S328" s="8">
        <f>AVERAGEIFS(Kombiniert[Sonstige],Kombiniert[Date],"&gt;="&amp;Kombiniert[[#This Row],[Von]],Kombiniert[Date],"&lt;="&amp;Kombiniert[[#This Row],[Date]])</f>
        <v>0.06</v>
      </c>
      <c r="T328" s="4">
        <f>SUMIFS(Kombiniert[Befragte],Kombiniert[Date],"&gt;="&amp;Kombiniert[[#This Row],[Von]],Kombiniert[Date],"&lt;="&amp;Kombiniert[[#This Row],[Date]])</f>
        <v>7470</v>
      </c>
      <c r="U328" s="2">
        <f>1/SUMIFS(Kombiniert[[#This Row],[CDU/CSU (14d)]:[AfD (14d)]],Kombiniert[[#This Row],[CDU/CSU (14d)]:[AfD (14d)]],"&gt;="&amp;0.05)</f>
        <v>1.1185682326621924</v>
      </c>
      <c r="V328" s="2">
        <f>1/(SUMIFS(Kombiniert[[#This Row],[CDU/CSU (14d)]:[AfD (14d)]],Kombiniert[[#This Row],[CDU/CSU (14d)]:[AfD (14d)]],"&gt;="&amp;0.05)-Kombiniert[[#This Row],[FDP (14d)]])</f>
        <v>1.1792452830188682</v>
      </c>
    </row>
    <row r="329" spans="1:22" x14ac:dyDescent="0.35">
      <c r="A329" s="1">
        <v>42364</v>
      </c>
      <c r="B329" s="2">
        <v>0.39</v>
      </c>
      <c r="C329" s="2">
        <v>0.24</v>
      </c>
      <c r="D329" s="2">
        <v>0.09</v>
      </c>
      <c r="E329" s="2">
        <v>0.04</v>
      </c>
      <c r="F329" s="2">
        <v>0.1</v>
      </c>
      <c r="G329" s="2">
        <v>0.09</v>
      </c>
      <c r="H329" s="2">
        <v>0.05</v>
      </c>
      <c r="I329" s="2">
        <v>1832</v>
      </c>
      <c r="J329" s="2" t="s">
        <v>327</v>
      </c>
      <c r="K329" t="s">
        <v>90</v>
      </c>
      <c r="L329" s="1">
        <f>Kombiniert[[#This Row],[Date]]-13</f>
        <v>42351</v>
      </c>
      <c r="M329" s="8">
        <f>AVERAGEIFS(Kombiniert[CDU/CSU],Kombiniert[Date],"&gt;="&amp;Kombiniert[[#This Row],[Von]],Kombiniert[Date],"&lt;="&amp;Kombiniert[[#This Row],[Date]])</f>
        <v>0.37687500000000002</v>
      </c>
      <c r="N329" s="3">
        <f>AVERAGEIFS(Kombiniert[SPD],Kombiniert[Date],"&gt;="&amp;Kombiniert[[#This Row],[Von]],Kombiniert[Date],"&lt;="&amp;Kombiniert[[#This Row],[Date]])</f>
        <v>0.24187500000000001</v>
      </c>
      <c r="O329" s="8">
        <f>AVERAGEIFS(Kombiniert[GRÜNE],Kombiniert[Date],"&gt;="&amp;Kombiniert[[#This Row],[Von]],Kombiniert[Date],"&lt;="&amp;Kombiniert[[#This Row],[Date]])</f>
        <v>9.6249999999999988E-2</v>
      </c>
      <c r="P329" s="8">
        <f>AVERAGEIFS(Kombiniert[FDP],Kombiniert[Date],"&gt;="&amp;Kombiniert[[#This Row],[Von]],Kombiniert[Date],"&lt;="&amp;Kombiniert[[#This Row],[Date]])</f>
        <v>4.6875E-2</v>
      </c>
      <c r="Q329" s="8">
        <f>AVERAGEIFS(Kombiniert[LINKE],Kombiniert[Date],"&gt;="&amp;Kombiniert[[#This Row],[Von]],Kombiniert[Date],"&lt;="&amp;Kombiniert[[#This Row],[Date]])</f>
        <v>9.4374999999999987E-2</v>
      </c>
      <c r="R329" s="8">
        <f>AVERAGEIFS(Kombiniert[AfD],Kombiniert[Date],"&gt;="&amp;Kombiniert[[#This Row],[Von]],Kombiniert[Date],"&lt;="&amp;Kombiniert[[#This Row],[Date]])</f>
        <v>8.8124999999999995E-2</v>
      </c>
      <c r="S329" s="8">
        <f>AVERAGEIFS(Kombiniert[Sonstige],Kombiniert[Date],"&gt;="&amp;Kombiniert[[#This Row],[Von]],Kombiniert[Date],"&lt;="&amp;Kombiniert[[#This Row],[Date]])</f>
        <v>5.5625000000000001E-2</v>
      </c>
      <c r="T329" s="4">
        <f>SUMIFS(Kombiniert[Befragte],Kombiniert[Date],"&gt;="&amp;Kombiniert[[#This Row],[Von]],Kombiniert[Date],"&lt;="&amp;Kombiniert[[#This Row],[Date]])</f>
        <v>16233</v>
      </c>
      <c r="U329" s="2">
        <f>1/SUMIFS(Kombiniert[[#This Row],[CDU/CSU (14d)]:[AfD (14d)]],Kombiniert[[#This Row],[CDU/CSU (14d)]:[AfD (14d)]],"&gt;="&amp;0.05)</f>
        <v>1.1142061281337048</v>
      </c>
      <c r="V329" s="2">
        <f>1/(SUMIFS(Kombiniert[[#This Row],[CDU/CSU (14d)]:[AfD (14d)]],Kombiniert[[#This Row],[CDU/CSU (14d)]:[AfD (14d)]],"&gt;="&amp;0.05)-Kombiniert[[#This Row],[FDP (14d)]])</f>
        <v>1.1756061719324027</v>
      </c>
    </row>
    <row r="330" spans="1:22" x14ac:dyDescent="0.35">
      <c r="A330" s="1">
        <v>42357</v>
      </c>
      <c r="B330" s="2">
        <v>0.38</v>
      </c>
      <c r="C330" s="2">
        <v>0.25</v>
      </c>
      <c r="D330" s="2">
        <v>0.09</v>
      </c>
      <c r="E330" s="2">
        <v>0.05</v>
      </c>
      <c r="F330" s="2">
        <v>0.09</v>
      </c>
      <c r="G330" s="2">
        <v>0.08</v>
      </c>
      <c r="H330" s="2">
        <v>0.06</v>
      </c>
      <c r="I330" s="2">
        <v>2821</v>
      </c>
      <c r="J330" s="2" t="s">
        <v>328</v>
      </c>
      <c r="K330" t="s">
        <v>90</v>
      </c>
      <c r="L330" s="1">
        <f>Kombiniert[[#This Row],[Date]]-13</f>
        <v>42344</v>
      </c>
      <c r="M330" s="8">
        <f>AVERAGEIFS(Kombiniert[CDU/CSU],Kombiniert[Date],"&gt;="&amp;Kombiniert[[#This Row],[Von]],Kombiniert[Date],"&lt;="&amp;Kombiniert[[#This Row],[Date]])</f>
        <v>0.3725</v>
      </c>
      <c r="N330" s="3">
        <f>AVERAGEIFS(Kombiniert[SPD],Kombiniert[Date],"&gt;="&amp;Kombiniert[[#This Row],[Von]],Kombiniert[Date],"&lt;="&amp;Kombiniert[[#This Row],[Date]])</f>
        <v>0.245</v>
      </c>
      <c r="O330" s="8">
        <f>AVERAGEIFS(Kombiniert[GRÜNE],Kombiniert[Date],"&gt;="&amp;Kombiniert[[#This Row],[Von]],Kombiniert[Date],"&lt;="&amp;Kombiniert[[#This Row],[Date]])</f>
        <v>9.6249999999999988E-2</v>
      </c>
      <c r="P330" s="8">
        <f>AVERAGEIFS(Kombiniert[FDP],Kombiniert[Date],"&gt;="&amp;Kombiniert[[#This Row],[Von]],Kombiniert[Date],"&lt;="&amp;Kombiniert[[#This Row],[Date]])</f>
        <v>4.6875E-2</v>
      </c>
      <c r="Q330" s="8">
        <f>AVERAGEIFS(Kombiniert[LINKE],Kombiniert[Date],"&gt;="&amp;Kombiniert[[#This Row],[Von]],Kombiniert[Date],"&lt;="&amp;Kombiniert[[#This Row],[Date]])</f>
        <v>9.1249999999999984E-2</v>
      </c>
      <c r="R330" s="8">
        <f>AVERAGEIFS(Kombiniert[AfD],Kombiniert[Date],"&gt;="&amp;Kombiniert[[#This Row],[Von]],Kombiniert[Date],"&lt;="&amp;Kombiniert[[#This Row],[Date]])</f>
        <v>8.7499999999999994E-2</v>
      </c>
      <c r="S330" s="8">
        <f>AVERAGEIFS(Kombiniert[Sonstige],Kombiniert[Date],"&gt;="&amp;Kombiniert[[#This Row],[Von]],Kombiniert[Date],"&lt;="&amp;Kombiniert[[#This Row],[Date]])</f>
        <v>6.0624999999999998E-2</v>
      </c>
      <c r="T330" s="4">
        <f>SUMIFS(Kombiniert[Befragte],Kombiniert[Date],"&gt;="&amp;Kombiniert[[#This Row],[Von]],Kombiniert[Date],"&lt;="&amp;Kombiniert[[#This Row],[Date]])</f>
        <v>16670</v>
      </c>
      <c r="U330" s="2">
        <f>1/SUMIFS(Kombiniert[[#This Row],[CDU/CSU (14d)]:[AfD (14d)]],Kombiniert[[#This Row],[CDU/CSU (14d)]:[AfD (14d)]],"&gt;="&amp;0.05)</f>
        <v>1.1204481792717089</v>
      </c>
      <c r="V330" s="2">
        <f>1/(SUMIFS(Kombiniert[[#This Row],[CDU/CSU (14d)]:[AfD (14d)]],Kombiniert[[#This Row],[CDU/CSU (14d)]:[AfD (14d)]],"&gt;="&amp;0.05)-Kombiniert[[#This Row],[FDP (14d)]])</f>
        <v>1.182557280118256</v>
      </c>
    </row>
    <row r="331" spans="1:22" x14ac:dyDescent="0.35">
      <c r="A331" s="1">
        <v>42350</v>
      </c>
      <c r="B331" s="2">
        <v>0.37</v>
      </c>
      <c r="C331" s="2">
        <v>0.26</v>
      </c>
      <c r="D331" s="2">
        <v>0.09</v>
      </c>
      <c r="E331" s="2">
        <v>0.04</v>
      </c>
      <c r="F331" s="2">
        <v>0.1</v>
      </c>
      <c r="G331" s="2">
        <v>0.08</v>
      </c>
      <c r="H331" s="2">
        <v>0.06</v>
      </c>
      <c r="I331" s="2">
        <v>2321</v>
      </c>
      <c r="J331" s="2" t="s">
        <v>329</v>
      </c>
      <c r="K331" t="s">
        <v>90</v>
      </c>
      <c r="L331" s="1">
        <f>Kombiniert[[#This Row],[Date]]-13</f>
        <v>42337</v>
      </c>
      <c r="M331" s="8">
        <f>AVERAGEIFS(Kombiniert[CDU/CSU],Kombiniert[Date],"&gt;="&amp;Kombiniert[[#This Row],[Von]],Kombiniert[Date],"&lt;="&amp;Kombiniert[[#This Row],[Date]])</f>
        <v>0.36785714285714288</v>
      </c>
      <c r="N331" s="3">
        <f>AVERAGEIFS(Kombiniert[SPD],Kombiniert[Date],"&gt;="&amp;Kombiniert[[#This Row],[Von]],Kombiniert[Date],"&lt;="&amp;Kombiniert[[#This Row],[Date]])</f>
        <v>0.24428571428571427</v>
      </c>
      <c r="O331" s="8">
        <f>AVERAGEIFS(Kombiniert[GRÜNE],Kombiniert[Date],"&gt;="&amp;Kombiniert[[#This Row],[Von]],Kombiniert[Date],"&lt;="&amp;Kombiniert[[#This Row],[Date]])</f>
        <v>9.857142857142856E-2</v>
      </c>
      <c r="P331" s="8">
        <f>AVERAGEIFS(Kombiniert[FDP],Kombiniert[Date],"&gt;="&amp;Kombiniert[[#This Row],[Von]],Kombiniert[Date],"&lt;="&amp;Kombiniert[[#This Row],[Date]])</f>
        <v>4.642857142857143E-2</v>
      </c>
      <c r="Q331" s="8">
        <f>AVERAGEIFS(Kombiniert[LINKE],Kombiniert[Date],"&gt;="&amp;Kombiniert[[#This Row],[Von]],Kombiniert[Date],"&lt;="&amp;Kombiniert[[#This Row],[Date]])</f>
        <v>9.285714285714286E-2</v>
      </c>
      <c r="R331" s="8">
        <f>AVERAGEIFS(Kombiniert[AfD],Kombiniert[Date],"&gt;="&amp;Kombiniert[[#This Row],[Von]],Kombiniert[Date],"&lt;="&amp;Kombiniert[[#This Row],[Date]])</f>
        <v>8.6428571428571424E-2</v>
      </c>
      <c r="S331" s="8">
        <f>AVERAGEIFS(Kombiniert[Sonstige],Kombiniert[Date],"&gt;="&amp;Kombiniert[[#This Row],[Von]],Kombiniert[Date],"&lt;="&amp;Kombiniert[[#This Row],[Date]])</f>
        <v>6.357142857142857E-2</v>
      </c>
      <c r="T331" s="4">
        <f>SUMIFS(Kombiniert[Befragte],Kombiniert[Date],"&gt;="&amp;Kombiniert[[#This Row],[Von]],Kombiniert[Date],"&lt;="&amp;Kombiniert[[#This Row],[Date]])</f>
        <v>15211</v>
      </c>
      <c r="U331" s="2">
        <f>1/SUMIFS(Kombiniert[[#This Row],[CDU/CSU (14d)]:[AfD (14d)]],Kombiniert[[#This Row],[CDU/CSU (14d)]:[AfD (14d)]],"&gt;="&amp;0.05)</f>
        <v>1.1235955056179776</v>
      </c>
      <c r="V331" s="2">
        <f>1/(SUMIFS(Kombiniert[[#This Row],[CDU/CSU (14d)]:[AfD (14d)]],Kombiniert[[#This Row],[CDU/CSU (14d)]:[AfD (14d)]],"&gt;="&amp;0.05)-Kombiniert[[#This Row],[FDP (14d)]])</f>
        <v>1.1854360711261644</v>
      </c>
    </row>
    <row r="332" spans="1:22" x14ac:dyDescent="0.35">
      <c r="A332" s="1">
        <v>42343</v>
      </c>
      <c r="B332" s="2">
        <v>0.37</v>
      </c>
      <c r="C332" s="2">
        <v>0.25</v>
      </c>
      <c r="D332" s="2">
        <v>0.1</v>
      </c>
      <c r="E332" s="2">
        <v>0.04</v>
      </c>
      <c r="F332" s="2">
        <v>0.1</v>
      </c>
      <c r="G332" s="2">
        <v>0.08</v>
      </c>
      <c r="H332" s="2">
        <v>0.06</v>
      </c>
      <c r="I332" s="2">
        <v>2352</v>
      </c>
      <c r="J332" s="2" t="s">
        <v>330</v>
      </c>
      <c r="K332" t="s">
        <v>90</v>
      </c>
      <c r="L332" s="1">
        <f>Kombiniert[[#This Row],[Date]]-13</f>
        <v>42330</v>
      </c>
      <c r="M332" s="8">
        <f>AVERAGEIFS(Kombiniert[CDU/CSU],Kombiniert[Date],"&gt;="&amp;Kombiniert[[#This Row],[Von]],Kombiniert[Date],"&lt;="&amp;Kombiniert[[#This Row],[Date]])</f>
        <v>0.37</v>
      </c>
      <c r="N332" s="3">
        <f>AVERAGEIFS(Kombiniert[SPD],Kombiniert[Date],"&gt;="&amp;Kombiniert[[#This Row],[Von]],Kombiniert[Date],"&lt;="&amp;Kombiniert[[#This Row],[Date]])</f>
        <v>0.24214285714285713</v>
      </c>
      <c r="O332" s="8">
        <f>AVERAGEIFS(Kombiniert[GRÜNE],Kombiniert[Date],"&gt;="&amp;Kombiniert[[#This Row],[Von]],Kombiniert[Date],"&lt;="&amp;Kombiniert[[#This Row],[Date]])</f>
        <v>9.9285714285714283E-2</v>
      </c>
      <c r="P332" s="8">
        <f>AVERAGEIFS(Kombiniert[FDP],Kombiniert[Date],"&gt;="&amp;Kombiniert[[#This Row],[Von]],Kombiniert[Date],"&lt;="&amp;Kombiniert[[#This Row],[Date]])</f>
        <v>4.7857142857142862E-2</v>
      </c>
      <c r="Q332" s="8">
        <f>AVERAGEIFS(Kombiniert[LINKE],Kombiniert[Date],"&gt;="&amp;Kombiniert[[#This Row],[Von]],Kombiniert[Date],"&lt;="&amp;Kombiniert[[#This Row],[Date]])</f>
        <v>9.4285714285714292E-2</v>
      </c>
      <c r="R332" s="8">
        <f>AVERAGEIFS(Kombiniert[AfD],Kombiniert[Date],"&gt;="&amp;Kombiniert[[#This Row],[Von]],Kombiniert[Date],"&lt;="&amp;Kombiniert[[#This Row],[Date]])</f>
        <v>8.4999999999999992E-2</v>
      </c>
      <c r="S332" s="8">
        <f>AVERAGEIFS(Kombiniert[Sonstige],Kombiniert[Date],"&gt;="&amp;Kombiniert[[#This Row],[Von]],Kombiniert[Date],"&lt;="&amp;Kombiniert[[#This Row],[Date]])</f>
        <v>6.142857142857143E-2</v>
      </c>
      <c r="T332" s="4">
        <f>SUMIFS(Kombiniert[Befragte],Kombiniert[Date],"&gt;="&amp;Kombiniert[[#This Row],[Von]],Kombiniert[Date],"&lt;="&amp;Kombiniert[[#This Row],[Date]])</f>
        <v>15255</v>
      </c>
      <c r="U332" s="2">
        <f>1/SUMIFS(Kombiniert[[#This Row],[CDU/CSU (14d)]:[AfD (14d)]],Kombiniert[[#This Row],[CDU/CSU (14d)]:[AfD (14d)]],"&gt;="&amp;0.05)</f>
        <v>1.1226944667201284</v>
      </c>
      <c r="V332" s="2">
        <f>1/(SUMIFS(Kombiniert[[#This Row],[CDU/CSU (14d)]:[AfD (14d)]],Kombiniert[[#This Row],[CDU/CSU (14d)]:[AfD (14d)]],"&gt;="&amp;0.05)-Kombiniert[[#This Row],[FDP (14d)]])</f>
        <v>1.1864406779661016</v>
      </c>
    </row>
    <row r="333" spans="1:22" x14ac:dyDescent="0.35">
      <c r="A333" s="1">
        <v>42336</v>
      </c>
      <c r="B333" s="2">
        <v>0.38</v>
      </c>
      <c r="C333" s="2">
        <v>0.25</v>
      </c>
      <c r="D333" s="2">
        <v>0.1</v>
      </c>
      <c r="E333" s="2">
        <v>0.04</v>
      </c>
      <c r="F333" s="2">
        <v>0.1</v>
      </c>
      <c r="G333" s="2">
        <v>0.08</v>
      </c>
      <c r="H333" s="2">
        <v>0.05</v>
      </c>
      <c r="I333" s="2">
        <v>2356</v>
      </c>
      <c r="J333" s="2" t="s">
        <v>331</v>
      </c>
      <c r="K333" t="s">
        <v>90</v>
      </c>
      <c r="L333" s="1">
        <f>Kombiniert[[#This Row],[Date]]-13</f>
        <v>42323</v>
      </c>
      <c r="M333" s="8">
        <f>AVERAGEIFS(Kombiniert[CDU/CSU],Kombiniert[Date],"&gt;="&amp;Kombiniert[[#This Row],[Von]],Kombiniert[Date],"&lt;="&amp;Kombiniert[[#This Row],[Date]])</f>
        <v>0.36749999999999999</v>
      </c>
      <c r="N333" s="3">
        <f>AVERAGEIFS(Kombiniert[SPD],Kombiniert[Date],"&gt;="&amp;Kombiniert[[#This Row],[Von]],Kombiniert[Date],"&lt;="&amp;Kombiniert[[#This Row],[Date]])</f>
        <v>0.24687500000000001</v>
      </c>
      <c r="O333" s="8">
        <f>AVERAGEIFS(Kombiniert[GRÜNE],Kombiniert[Date],"&gt;="&amp;Kombiniert[[#This Row],[Von]],Kombiniert[Date],"&lt;="&amp;Kombiniert[[#This Row],[Date]])</f>
        <v>9.6874999999999989E-2</v>
      </c>
      <c r="P333" s="8">
        <f>AVERAGEIFS(Kombiniert[FDP],Kombiniert[Date],"&gt;="&amp;Kombiniert[[#This Row],[Von]],Kombiniert[Date],"&lt;="&amp;Kombiniert[[#This Row],[Date]])</f>
        <v>5.0624999999999996E-2</v>
      </c>
      <c r="Q333" s="8">
        <f>AVERAGEIFS(Kombiniert[LINKE],Kombiniert[Date],"&gt;="&amp;Kombiniert[[#This Row],[Von]],Kombiniert[Date],"&lt;="&amp;Kombiniert[[#This Row],[Date]])</f>
        <v>9.3749999999999986E-2</v>
      </c>
      <c r="R333" s="8">
        <f>AVERAGEIFS(Kombiniert[AfD],Kombiniert[Date],"&gt;="&amp;Kombiniert[[#This Row],[Von]],Kombiniert[Date],"&lt;="&amp;Kombiniert[[#This Row],[Date]])</f>
        <v>8.3125000000000004E-2</v>
      </c>
      <c r="S333" s="8">
        <f>AVERAGEIFS(Kombiniert[Sonstige],Kombiniert[Date],"&gt;="&amp;Kombiniert[[#This Row],[Von]],Kombiniert[Date],"&lt;="&amp;Kombiniert[[#This Row],[Date]])</f>
        <v>6.1250000000000006E-2</v>
      </c>
      <c r="T333" s="4">
        <f>SUMIFS(Kombiniert[Befragte],Kombiniert[Date],"&gt;="&amp;Kombiniert[[#This Row],[Von]],Kombiniert[Date],"&lt;="&amp;Kombiniert[[#This Row],[Date]])</f>
        <v>17062</v>
      </c>
      <c r="U333" s="2">
        <f>1/SUMIFS(Kombiniert[[#This Row],[CDU/CSU (14d)]:[AfD (14d)]],Kombiniert[[#This Row],[CDU/CSU (14d)]:[AfD (14d)]],"&gt;="&amp;0.05)</f>
        <v>1.0652463382157125</v>
      </c>
      <c r="V333" s="2">
        <f>1/(SUMIFS(Kombiniert[[#This Row],[CDU/CSU (14d)]:[AfD (14d)]],Kombiniert[[#This Row],[CDU/CSU (14d)]:[AfD (14d)]],"&gt;="&amp;0.05)-Kombiniert[[#This Row],[FDP (14d)]])</f>
        <v>1.1259676284306828</v>
      </c>
    </row>
    <row r="334" spans="1:22" x14ac:dyDescent="0.35">
      <c r="A334" s="1">
        <v>42329</v>
      </c>
      <c r="B334" s="2">
        <v>0.37</v>
      </c>
      <c r="C334" s="2">
        <v>0.26</v>
      </c>
      <c r="D334" s="2">
        <v>0.09</v>
      </c>
      <c r="E334" s="2">
        <v>0.05</v>
      </c>
      <c r="F334" s="2">
        <v>0.09</v>
      </c>
      <c r="G334" s="2">
        <v>7.0000000000000007E-2</v>
      </c>
      <c r="H334" s="2">
        <v>7.0000000000000007E-2</v>
      </c>
      <c r="I334" s="2">
        <v>2319</v>
      </c>
      <c r="J334" s="2" t="s">
        <v>332</v>
      </c>
      <c r="K334" t="s">
        <v>90</v>
      </c>
      <c r="L334" s="1">
        <f>Kombiniert[[#This Row],[Date]]-13</f>
        <v>42316</v>
      </c>
      <c r="M334" s="8">
        <f>AVERAGEIFS(Kombiniert[CDU/CSU],Kombiniert[Date],"&gt;="&amp;Kombiniert[[#This Row],[Von]],Kombiniert[Date],"&lt;="&amp;Kombiniert[[#This Row],[Date]])</f>
        <v>0.364375</v>
      </c>
      <c r="N334" s="3">
        <f>AVERAGEIFS(Kombiniert[SPD],Kombiniert[Date],"&gt;="&amp;Kombiniert[[#This Row],[Von]],Kombiniert[Date],"&lt;="&amp;Kombiniert[[#This Row],[Date]])</f>
        <v>0.24937499999999999</v>
      </c>
      <c r="O334" s="8">
        <f>AVERAGEIFS(Kombiniert[GRÜNE],Kombiniert[Date],"&gt;="&amp;Kombiniert[[#This Row],[Von]],Kombiniert[Date],"&lt;="&amp;Kombiniert[[#This Row],[Date]])</f>
        <v>9.812499999999999E-2</v>
      </c>
      <c r="P334" s="8">
        <f>AVERAGEIFS(Kombiniert[FDP],Kombiniert[Date],"&gt;="&amp;Kombiniert[[#This Row],[Von]],Kombiniert[Date],"&lt;="&amp;Kombiniert[[#This Row],[Date]])</f>
        <v>5.1874999999999998E-2</v>
      </c>
      <c r="Q334" s="8">
        <f>AVERAGEIFS(Kombiniert[LINKE],Kombiniert[Date],"&gt;="&amp;Kombiniert[[#This Row],[Von]],Kombiniert[Date],"&lt;="&amp;Kombiniert[[#This Row],[Date]])</f>
        <v>9.1874999999999998E-2</v>
      </c>
      <c r="R334" s="8">
        <f>AVERAGEIFS(Kombiniert[AfD],Kombiniert[Date],"&gt;="&amp;Kombiniert[[#This Row],[Von]],Kombiniert[Date],"&lt;="&amp;Kombiniert[[#This Row],[Date]])</f>
        <v>8.3125000000000004E-2</v>
      </c>
      <c r="S334" s="8">
        <f>AVERAGEIFS(Kombiniert[Sonstige],Kombiniert[Date],"&gt;="&amp;Kombiniert[[#This Row],[Von]],Kombiniert[Date],"&lt;="&amp;Kombiniert[[#This Row],[Date]])</f>
        <v>6.1249999999999999E-2</v>
      </c>
      <c r="T334" s="4">
        <f>SUMIFS(Kombiniert[Befragte],Kombiniert[Date],"&gt;="&amp;Kombiniert[[#This Row],[Von]],Kombiniert[Date],"&lt;="&amp;Kombiniert[[#This Row],[Date]])</f>
        <v>17111</v>
      </c>
      <c r="U334" s="2">
        <f>1/SUMIFS(Kombiniert[[#This Row],[CDU/CSU (14d)]:[AfD (14d)]],Kombiniert[[#This Row],[CDU/CSU (14d)]:[AfD (14d)]],"&gt;="&amp;0.05)</f>
        <v>1.0652463382157122</v>
      </c>
      <c r="V334" s="2">
        <f>1/(SUMIFS(Kombiniert[[#This Row],[CDU/CSU (14d)]:[AfD (14d)]],Kombiniert[[#This Row],[CDU/CSU (14d)]:[AfD (14d)]],"&gt;="&amp;0.05)-Kombiniert[[#This Row],[FDP (14d)]])</f>
        <v>1.1275546159267089</v>
      </c>
    </row>
    <row r="335" spans="1:22" x14ac:dyDescent="0.35">
      <c r="A335" s="1">
        <v>42322</v>
      </c>
      <c r="B335" s="2">
        <v>0.37</v>
      </c>
      <c r="C335" s="2">
        <v>0.25</v>
      </c>
      <c r="D335" s="2">
        <v>0.1</v>
      </c>
      <c r="E335" s="2">
        <v>0.05</v>
      </c>
      <c r="F335" s="2">
        <v>0.09</v>
      </c>
      <c r="G335" s="2">
        <v>0.08</v>
      </c>
      <c r="H335" s="2">
        <v>0.06</v>
      </c>
      <c r="I335" s="2">
        <v>2412</v>
      </c>
      <c r="J335" s="2" t="s">
        <v>333</v>
      </c>
      <c r="K335" t="s">
        <v>90</v>
      </c>
      <c r="L335" s="1">
        <f>Kombiniert[[#This Row],[Date]]-13</f>
        <v>42309</v>
      </c>
      <c r="M335" s="8">
        <f>AVERAGEIFS(Kombiniert[CDU/CSU],Kombiniert[Date],"&gt;="&amp;Kombiniert[[#This Row],[Von]],Kombiniert[Date],"&lt;="&amp;Kombiniert[[#This Row],[Date]])</f>
        <v>0.3621428571428571</v>
      </c>
      <c r="N335" s="3">
        <f>AVERAGEIFS(Kombiniert[SPD],Kombiniert[Date],"&gt;="&amp;Kombiniert[[#This Row],[Von]],Kombiniert[Date],"&lt;="&amp;Kombiniert[[#This Row],[Date]])</f>
        <v>0.24642857142857144</v>
      </c>
      <c r="O335" s="8">
        <f>AVERAGEIFS(Kombiniert[GRÜNE],Kombiniert[Date],"&gt;="&amp;Kombiniert[[#This Row],[Von]],Kombiniert[Date],"&lt;="&amp;Kombiniert[[#This Row],[Date]])</f>
        <v>0.10285714285714286</v>
      </c>
      <c r="P335" s="8">
        <f>AVERAGEIFS(Kombiniert[FDP],Kombiniert[Date],"&gt;="&amp;Kombiniert[[#This Row],[Von]],Kombiniert[Date],"&lt;="&amp;Kombiniert[[#This Row],[Date]])</f>
        <v>5.0714285714285712E-2</v>
      </c>
      <c r="Q335" s="8">
        <f>AVERAGEIFS(Kombiniert[LINKE],Kombiniert[Date],"&gt;="&amp;Kombiniert[[#This Row],[Von]],Kombiniert[Date],"&lt;="&amp;Kombiniert[[#This Row],[Date]])</f>
        <v>9.2857142857142846E-2</v>
      </c>
      <c r="R335" s="8">
        <f>AVERAGEIFS(Kombiniert[AfD],Kombiniert[Date],"&gt;="&amp;Kombiniert[[#This Row],[Von]],Kombiniert[Date],"&lt;="&amp;Kombiniert[[#This Row],[Date]])</f>
        <v>8.142857142857142E-2</v>
      </c>
      <c r="S335" s="8">
        <f>AVERAGEIFS(Kombiniert[Sonstige],Kombiniert[Date],"&gt;="&amp;Kombiniert[[#This Row],[Von]],Kombiniert[Date],"&lt;="&amp;Kombiniert[[#This Row],[Date]])</f>
        <v>6.357142857142857E-2</v>
      </c>
      <c r="T335" s="4">
        <f>SUMIFS(Kombiniert[Befragte],Kombiniert[Date],"&gt;="&amp;Kombiniert[[#This Row],[Von]],Kombiniert[Date],"&lt;="&amp;Kombiniert[[#This Row],[Date]])</f>
        <v>15554</v>
      </c>
      <c r="U335" s="2">
        <f>1/SUMIFS(Kombiniert[[#This Row],[CDU/CSU (14d)]:[AfD (14d)]],Kombiniert[[#This Row],[CDU/CSU (14d)]:[AfD (14d)]],"&gt;="&amp;0.05)</f>
        <v>1.0678871090770405</v>
      </c>
      <c r="V335" s="2">
        <f>1/(SUMIFS(Kombiniert[[#This Row],[CDU/CSU (14d)]:[AfD (14d)]],Kombiniert[[#This Row],[CDU/CSU (14d)]:[AfD (14d)]],"&gt;="&amp;0.05)-Kombiniert[[#This Row],[FDP (14d)]])</f>
        <v>1.1290322580645162</v>
      </c>
    </row>
    <row r="336" spans="1:22" x14ac:dyDescent="0.35">
      <c r="A336" s="1">
        <v>42315</v>
      </c>
      <c r="B336" s="2">
        <v>0.36</v>
      </c>
      <c r="C336" s="2">
        <v>0.26</v>
      </c>
      <c r="D336" s="2">
        <v>0.1</v>
      </c>
      <c r="E336" s="2">
        <v>0.04</v>
      </c>
      <c r="F336" s="2">
        <v>0.09</v>
      </c>
      <c r="G336" s="2">
        <v>0.09</v>
      </c>
      <c r="H336" s="2">
        <v>0.06</v>
      </c>
      <c r="I336" s="2">
        <v>2442</v>
      </c>
      <c r="J336" s="2" t="s">
        <v>334</v>
      </c>
      <c r="K336" t="s">
        <v>90</v>
      </c>
      <c r="L336" s="1">
        <f>Kombiniert[[#This Row],[Date]]-13</f>
        <v>42302</v>
      </c>
      <c r="M336" s="8">
        <f>AVERAGEIFS(Kombiniert[CDU/CSU],Kombiniert[Date],"&gt;="&amp;Kombiniert[[#This Row],[Von]],Kombiniert[Date],"&lt;="&amp;Kombiniert[[#This Row],[Date]])</f>
        <v>0.35928571428571432</v>
      </c>
      <c r="N336" s="3">
        <f>AVERAGEIFS(Kombiniert[SPD],Kombiniert[Date],"&gt;="&amp;Kombiniert[[#This Row],[Von]],Kombiniert[Date],"&lt;="&amp;Kombiniert[[#This Row],[Date]])</f>
        <v>0.24571428571428575</v>
      </c>
      <c r="O336" s="8">
        <f>AVERAGEIFS(Kombiniert[GRÜNE],Kombiniert[Date],"&gt;="&amp;Kombiniert[[#This Row],[Von]],Kombiniert[Date],"&lt;="&amp;Kombiniert[[#This Row],[Date]])</f>
        <v>0.10571428571428572</v>
      </c>
      <c r="P336" s="8">
        <f>AVERAGEIFS(Kombiniert[FDP],Kombiniert[Date],"&gt;="&amp;Kombiniert[[#This Row],[Von]],Kombiniert[Date],"&lt;="&amp;Kombiniert[[#This Row],[Date]])</f>
        <v>4.9999999999999996E-2</v>
      </c>
      <c r="Q336" s="8">
        <f>AVERAGEIFS(Kombiniert[LINKE],Kombiniert[Date],"&gt;="&amp;Kombiniert[[#This Row],[Von]],Kombiniert[Date],"&lt;="&amp;Kombiniert[[#This Row],[Date]])</f>
        <v>9.3571428571428555E-2</v>
      </c>
      <c r="R336" s="8">
        <f>AVERAGEIFS(Kombiniert[AfD],Kombiniert[Date],"&gt;="&amp;Kombiniert[[#This Row],[Von]],Kombiniert[Date],"&lt;="&amp;Kombiniert[[#This Row],[Date]])</f>
        <v>7.7857142857142861E-2</v>
      </c>
      <c r="S336" s="8">
        <f>AVERAGEIFS(Kombiniert[Sonstige],Kombiniert[Date],"&gt;="&amp;Kombiniert[[#This Row],[Von]],Kombiniert[Date],"&lt;="&amp;Kombiniert[[#This Row],[Date]])</f>
        <v>6.7857142857142866E-2</v>
      </c>
      <c r="T336" s="4">
        <f>SUMIFS(Kombiniert[Befragte],Kombiniert[Date],"&gt;="&amp;Kombiniert[[#This Row],[Von]],Kombiniert[Date],"&lt;="&amp;Kombiniert[[#This Row],[Date]])</f>
        <v>15188</v>
      </c>
      <c r="U336" s="2">
        <f>1/SUMIFS(Kombiniert[[#This Row],[CDU/CSU (14d)]:[AfD (14d)]],Kombiniert[[#This Row],[CDU/CSU (14d)]:[AfD (14d)]],"&gt;="&amp;0.05)</f>
        <v>1.0727969348659003</v>
      </c>
      <c r="V336" s="2">
        <f>1/(SUMIFS(Kombiniert[[#This Row],[CDU/CSU (14d)]:[AfD (14d)]],Kombiniert[[#This Row],[CDU/CSU (14d)]:[AfD (14d)]],"&gt;="&amp;0.05)-Kombiniert[[#This Row],[FDP (14d)]])</f>
        <v>1.1336032388663966</v>
      </c>
    </row>
    <row r="337" spans="1:22" x14ac:dyDescent="0.35">
      <c r="A337" s="1">
        <v>42308</v>
      </c>
      <c r="B337" s="2">
        <v>0.36</v>
      </c>
      <c r="C337" s="2">
        <v>0.25</v>
      </c>
      <c r="D337" s="2">
        <v>0.1</v>
      </c>
      <c r="E337" s="2">
        <v>0.05</v>
      </c>
      <c r="F337" s="2">
        <v>0.1</v>
      </c>
      <c r="G337" s="2">
        <v>0.08</v>
      </c>
      <c r="H337" s="2">
        <v>0.06</v>
      </c>
      <c r="I337" s="2">
        <v>1869</v>
      </c>
      <c r="J337" s="2" t="s">
        <v>335</v>
      </c>
      <c r="K337" t="s">
        <v>90</v>
      </c>
      <c r="L337" s="1">
        <f>Kombiniert[[#This Row],[Date]]-13</f>
        <v>42295</v>
      </c>
      <c r="M337" s="8">
        <f>AVERAGEIFS(Kombiniert[CDU/CSU],Kombiniert[Date],"&gt;="&amp;Kombiniert[[#This Row],[Von]],Kombiniert[Date],"&lt;="&amp;Kombiniert[[#This Row],[Date]])</f>
        <v>0.36749999999999999</v>
      </c>
      <c r="N337" s="3">
        <f>AVERAGEIFS(Kombiniert[SPD],Kombiniert[Date],"&gt;="&amp;Kombiniert[[#This Row],[Von]],Kombiniert[Date],"&lt;="&amp;Kombiniert[[#This Row],[Date]])</f>
        <v>0.24812499999999998</v>
      </c>
      <c r="O337" s="8">
        <f>AVERAGEIFS(Kombiniert[GRÜNE],Kombiniert[Date],"&gt;="&amp;Kombiniert[[#This Row],[Von]],Kombiniert[Date],"&lt;="&amp;Kombiniert[[#This Row],[Date]])</f>
        <v>0.10375</v>
      </c>
      <c r="P337" s="8">
        <f>AVERAGEIFS(Kombiniert[FDP],Kombiniert[Date],"&gt;="&amp;Kombiniert[[#This Row],[Von]],Kombiniert[Date],"&lt;="&amp;Kombiniert[[#This Row],[Date]])</f>
        <v>4.9999999999999996E-2</v>
      </c>
      <c r="Q337" s="8">
        <f>AVERAGEIFS(Kombiniert[LINKE],Kombiniert[Date],"&gt;="&amp;Kombiniert[[#This Row],[Von]],Kombiniert[Date],"&lt;="&amp;Kombiniert[[#This Row],[Date]])</f>
        <v>9.4999999999999987E-2</v>
      </c>
      <c r="R337" s="8">
        <f>AVERAGEIFS(Kombiniert[AfD],Kombiniert[Date],"&gt;="&amp;Kombiniert[[#This Row],[Von]],Kombiniert[Date],"&lt;="&amp;Kombiniert[[#This Row],[Date]])</f>
        <v>7.3749999999999996E-2</v>
      </c>
      <c r="S337" s="8">
        <f>AVERAGEIFS(Kombiniert[Sonstige],Kombiniert[Date],"&gt;="&amp;Kombiniert[[#This Row],[Von]],Kombiniert[Date],"&lt;="&amp;Kombiniert[[#This Row],[Date]])</f>
        <v>6.1874999999999999E-2</v>
      </c>
      <c r="T337" s="4">
        <f>SUMIFS(Kombiniert[Befragte],Kombiniert[Date],"&gt;="&amp;Kombiniert[[#This Row],[Von]],Kombiniert[Date],"&lt;="&amp;Kombiniert[[#This Row],[Date]])</f>
        <v>15953</v>
      </c>
      <c r="U337" s="2">
        <f>1/SUMIFS(Kombiniert[[#This Row],[CDU/CSU (14d)]:[AfD (14d)]],Kombiniert[[#This Row],[CDU/CSU (14d)]:[AfD (14d)]],"&gt;="&amp;0.05)</f>
        <v>1.0659560293137909</v>
      </c>
      <c r="V337" s="2">
        <f>1/(SUMIFS(Kombiniert[[#This Row],[CDU/CSU (14d)]:[AfD (14d)]],Kombiniert[[#This Row],[CDU/CSU (14d)]:[AfD (14d)]],"&gt;="&amp;0.05)-Kombiniert[[#This Row],[FDP (14d)]])</f>
        <v>1.1259676284306828</v>
      </c>
    </row>
    <row r="338" spans="1:22" x14ac:dyDescent="0.35">
      <c r="A338" s="1">
        <v>42301</v>
      </c>
      <c r="B338" s="2">
        <v>0.36</v>
      </c>
      <c r="C338" s="2">
        <v>0.26</v>
      </c>
      <c r="D338" s="2">
        <v>0.1</v>
      </c>
      <c r="E338" s="2">
        <v>0.05</v>
      </c>
      <c r="F338" s="2">
        <v>0.1</v>
      </c>
      <c r="G338" s="2">
        <v>7.0000000000000007E-2</v>
      </c>
      <c r="H338" s="2">
        <v>0.06</v>
      </c>
      <c r="I338" s="2">
        <v>2312</v>
      </c>
      <c r="J338" s="2" t="s">
        <v>336</v>
      </c>
      <c r="K338" t="s">
        <v>90</v>
      </c>
      <c r="L338" s="1">
        <f>Kombiniert[[#This Row],[Date]]-13</f>
        <v>42288</v>
      </c>
      <c r="M338" s="8">
        <f>AVERAGEIFS(Kombiniert[CDU/CSU],Kombiniert[Date],"&gt;="&amp;Kombiniert[[#This Row],[Von]],Kombiniert[Date],"&lt;="&amp;Kombiniert[[#This Row],[Date]])</f>
        <v>0.37499999999999994</v>
      </c>
      <c r="N338" s="3">
        <f>AVERAGEIFS(Kombiniert[SPD],Kombiniert[Date],"&gt;="&amp;Kombiniert[[#This Row],[Von]],Kombiniert[Date],"&lt;="&amp;Kombiniert[[#This Row],[Date]])</f>
        <v>0.25062499999999999</v>
      </c>
      <c r="O338" s="8">
        <f>AVERAGEIFS(Kombiniert[GRÜNE],Kombiniert[Date],"&gt;="&amp;Kombiniert[[#This Row],[Von]],Kombiniert[Date],"&lt;="&amp;Kombiniert[[#This Row],[Date]])</f>
        <v>9.9999999999999992E-2</v>
      </c>
      <c r="P338" s="8">
        <f>AVERAGEIFS(Kombiniert[FDP],Kombiniert[Date],"&gt;="&amp;Kombiniert[[#This Row],[Von]],Kombiniert[Date],"&lt;="&amp;Kombiniert[[#This Row],[Date]])</f>
        <v>4.9375000000000002E-2</v>
      </c>
      <c r="Q338" s="8">
        <f>AVERAGEIFS(Kombiniert[LINKE],Kombiniert[Date],"&gt;="&amp;Kombiniert[[#This Row],[Von]],Kombiniert[Date],"&lt;="&amp;Kombiniert[[#This Row],[Date]])</f>
        <v>9.4374999999999987E-2</v>
      </c>
      <c r="R338" s="8">
        <f>AVERAGEIFS(Kombiniert[AfD],Kombiniert[Date],"&gt;="&amp;Kombiniert[[#This Row],[Von]],Kombiniert[Date],"&lt;="&amp;Kombiniert[[#This Row],[Date]])</f>
        <v>7.1250000000000008E-2</v>
      </c>
      <c r="S338" s="8">
        <f>AVERAGEIFS(Kombiniert[Sonstige],Kombiniert[Date],"&gt;="&amp;Kombiniert[[#This Row],[Von]],Kombiniert[Date],"&lt;="&amp;Kombiniert[[#This Row],[Date]])</f>
        <v>5.9374999999999997E-2</v>
      </c>
      <c r="T338" s="4">
        <f>SUMIFS(Kombiniert[Befragte],Kombiniert[Date],"&gt;="&amp;Kombiniert[[#This Row],[Von]],Kombiniert[Date],"&lt;="&amp;Kombiniert[[#This Row],[Date]])</f>
        <v>15575</v>
      </c>
      <c r="U338" s="2">
        <f>1/SUMIFS(Kombiniert[[#This Row],[CDU/CSU (14d)]:[AfD (14d)]],Kombiniert[[#This Row],[CDU/CSU (14d)]:[AfD (14d)]],"&gt;="&amp;0.05)</f>
        <v>1.1220196353436187</v>
      </c>
      <c r="V338" s="2">
        <f>1/(SUMIFS(Kombiniert[[#This Row],[CDU/CSU (14d)]:[AfD (14d)]],Kombiniert[[#This Row],[CDU/CSU (14d)]:[AfD (14d)]],"&gt;="&amp;0.05)-Kombiniert[[#This Row],[FDP (14d)]])</f>
        <v>1.1878247958426134</v>
      </c>
    </row>
    <row r="339" spans="1:22" x14ac:dyDescent="0.35">
      <c r="A339" s="1">
        <v>42294</v>
      </c>
      <c r="B339" s="2">
        <v>0.37</v>
      </c>
      <c r="C339" s="2">
        <v>0.26</v>
      </c>
      <c r="D339" s="2">
        <v>0.09</v>
      </c>
      <c r="E339" s="2">
        <v>0.05</v>
      </c>
      <c r="F339" s="2">
        <v>0.1</v>
      </c>
      <c r="G339" s="2">
        <v>7.0000000000000007E-2</v>
      </c>
      <c r="H339" s="2">
        <v>0.06</v>
      </c>
      <c r="I339" s="2">
        <v>1496</v>
      </c>
      <c r="J339" s="2" t="s">
        <v>337</v>
      </c>
      <c r="K339" t="s">
        <v>90</v>
      </c>
      <c r="L339" s="1">
        <f>Kombiniert[[#This Row],[Date]]-13</f>
        <v>42281</v>
      </c>
      <c r="M339" s="8">
        <f>AVERAGEIFS(Kombiniert[CDU/CSU],Kombiniert[Date],"&gt;="&amp;Kombiniert[[#This Row],[Von]],Kombiniert[Date],"&lt;="&amp;Kombiniert[[#This Row],[Date]])</f>
        <v>0.38166666666666665</v>
      </c>
      <c r="N339" s="3">
        <f>AVERAGEIFS(Kombiniert[SPD],Kombiniert[Date],"&gt;="&amp;Kombiniert[[#This Row],[Von]],Kombiniert[Date],"&lt;="&amp;Kombiniert[[#This Row],[Date]])</f>
        <v>0.24916666666666665</v>
      </c>
      <c r="O339" s="8">
        <f>AVERAGEIFS(Kombiniert[GRÜNE],Kombiniert[Date],"&gt;="&amp;Kombiniert[[#This Row],[Von]],Kombiniert[Date],"&lt;="&amp;Kombiniert[[#This Row],[Date]])</f>
        <v>9.4166666666666662E-2</v>
      </c>
      <c r="P339" s="8">
        <f>AVERAGEIFS(Kombiniert[FDP],Kombiniert[Date],"&gt;="&amp;Kombiniert[[#This Row],[Von]],Kombiniert[Date],"&lt;="&amp;Kombiniert[[#This Row],[Date]])</f>
        <v>4.9999999999999996E-2</v>
      </c>
      <c r="Q339" s="8">
        <f>AVERAGEIFS(Kombiniert[LINKE],Kombiniert[Date],"&gt;="&amp;Kombiniert[[#This Row],[Von]],Kombiniert[Date],"&lt;="&amp;Kombiniert[[#This Row],[Date]])</f>
        <v>9.4999999999999987E-2</v>
      </c>
      <c r="R339" s="8">
        <f>AVERAGEIFS(Kombiniert[AfD],Kombiniert[Date],"&gt;="&amp;Kombiniert[[#This Row],[Von]],Kombiniert[Date],"&lt;="&amp;Kombiniert[[#This Row],[Date]])</f>
        <v>6.5833333333333341E-2</v>
      </c>
      <c r="S339" s="8">
        <f>AVERAGEIFS(Kombiniert[Sonstige],Kombiniert[Date],"&gt;="&amp;Kombiniert[[#This Row],[Von]],Kombiniert[Date],"&lt;="&amp;Kombiniert[[#This Row],[Date]])</f>
        <v>6.4166666666666664E-2</v>
      </c>
      <c r="T339" s="4">
        <f>SUMIFS(Kombiniert[Befragte],Kombiniert[Date],"&gt;="&amp;Kombiniert[[#This Row],[Von]],Kombiniert[Date],"&lt;="&amp;Kombiniert[[#This Row],[Date]])</f>
        <v>12747</v>
      </c>
      <c r="U339" s="2">
        <f>1/SUMIFS(Kombiniert[[#This Row],[CDU/CSU (14d)]:[AfD (14d)]],Kombiniert[[#This Row],[CDU/CSU (14d)]:[AfD (14d)]],"&gt;="&amp;0.05)</f>
        <v>1.068566340160285</v>
      </c>
      <c r="V339" s="2">
        <f>1/(SUMIFS(Kombiniert[[#This Row],[CDU/CSU (14d)]:[AfD (14d)]],Kombiniert[[#This Row],[CDU/CSU (14d)]:[AfD (14d)]],"&gt;="&amp;0.05)-Kombiniert[[#This Row],[FDP (14d)]])</f>
        <v>1.1288805268109126</v>
      </c>
    </row>
    <row r="340" spans="1:22" x14ac:dyDescent="0.35">
      <c r="A340" s="1">
        <v>42287</v>
      </c>
      <c r="B340" s="2">
        <v>0.38</v>
      </c>
      <c r="C340" s="2">
        <v>0.25</v>
      </c>
      <c r="D340" s="2">
        <v>0.09</v>
      </c>
      <c r="E340" s="2">
        <v>0.05</v>
      </c>
      <c r="F340" s="2">
        <v>0.1</v>
      </c>
      <c r="G340" s="2">
        <v>0.06</v>
      </c>
      <c r="H340" s="2">
        <v>7.0000000000000007E-2</v>
      </c>
      <c r="I340" s="2">
        <v>1871</v>
      </c>
      <c r="J340" s="2" t="s">
        <v>338</v>
      </c>
      <c r="K340" t="s">
        <v>90</v>
      </c>
      <c r="L340" s="1">
        <f>Kombiniert[[#This Row],[Date]]-13</f>
        <v>42274</v>
      </c>
      <c r="M340" s="8">
        <f>AVERAGEIFS(Kombiniert[CDU/CSU],Kombiniert[Date],"&gt;="&amp;Kombiniert[[#This Row],[Von]],Kombiniert[Date],"&lt;="&amp;Kombiniert[[#This Row],[Date]])</f>
        <v>0.39214285714285718</v>
      </c>
      <c r="N340" s="3">
        <f>AVERAGEIFS(Kombiniert[SPD],Kombiniert[Date],"&gt;="&amp;Kombiniert[[#This Row],[Von]],Kombiniert[Date],"&lt;="&amp;Kombiniert[[#This Row],[Date]])</f>
        <v>0.24357142857142858</v>
      </c>
      <c r="O340" s="8">
        <f>AVERAGEIFS(Kombiniert[GRÜNE],Kombiniert[Date],"&gt;="&amp;Kombiniert[[#This Row],[Von]],Kombiniert[Date],"&lt;="&amp;Kombiniert[[#This Row],[Date]])</f>
        <v>9.571428571428571E-2</v>
      </c>
      <c r="P340" s="8">
        <f>AVERAGEIFS(Kombiniert[FDP],Kombiniert[Date],"&gt;="&amp;Kombiniert[[#This Row],[Von]],Kombiniert[Date],"&lt;="&amp;Kombiniert[[#This Row],[Date]])</f>
        <v>4.7142857142857139E-2</v>
      </c>
      <c r="Q340" s="8">
        <f>AVERAGEIFS(Kombiniert[LINKE],Kombiniert[Date],"&gt;="&amp;Kombiniert[[#This Row],[Von]],Kombiniert[Date],"&lt;="&amp;Kombiniert[[#This Row],[Date]])</f>
        <v>9.7857142857142851E-2</v>
      </c>
      <c r="R340" s="8">
        <f>AVERAGEIFS(Kombiniert[AfD],Kombiniert[Date],"&gt;="&amp;Kombiniert[[#This Row],[Von]],Kombiniert[Date],"&lt;="&amp;Kombiniert[[#This Row],[Date]])</f>
        <v>5.8571428571428566E-2</v>
      </c>
      <c r="S340" s="8">
        <f>AVERAGEIFS(Kombiniert[Sonstige],Kombiniert[Date],"&gt;="&amp;Kombiniert[[#This Row],[Von]],Kombiniert[Date],"&lt;="&amp;Kombiniert[[#This Row],[Date]])</f>
        <v>6.5000000000000002E-2</v>
      </c>
      <c r="T340" s="4">
        <f>SUMIFS(Kombiniert[Befragte],Kombiniert[Date],"&gt;="&amp;Kombiniert[[#This Row],[Von]],Kombiniert[Date],"&lt;="&amp;Kombiniert[[#This Row],[Date]])</f>
        <v>15096</v>
      </c>
      <c r="U340" s="2">
        <f>1/SUMIFS(Kombiniert[[#This Row],[CDU/CSU (14d)]:[AfD (14d)]],Kombiniert[[#This Row],[CDU/CSU (14d)]:[AfD (14d)]],"&gt;="&amp;0.05)</f>
        <v>1.1263073209975862</v>
      </c>
      <c r="V340" s="2">
        <f>1/(SUMIFS(Kombiniert[[#This Row],[CDU/CSU (14d)]:[AfD (14d)]],Kombiniert[[#This Row],[CDU/CSU (14d)]:[AfD (14d)]],"&gt;="&amp;0.05)-Kombiniert[[#This Row],[FDP (14d)]])</f>
        <v>1.1894647408666099</v>
      </c>
    </row>
    <row r="341" spans="1:22" x14ac:dyDescent="0.35">
      <c r="A341" s="1">
        <v>42280</v>
      </c>
      <c r="B341" s="2">
        <v>0.4</v>
      </c>
      <c r="C341" s="2">
        <v>0.25</v>
      </c>
      <c r="D341" s="2">
        <v>0.09</v>
      </c>
      <c r="E341" s="2">
        <v>0.04</v>
      </c>
      <c r="F341" s="2">
        <v>0.1</v>
      </c>
      <c r="G341" s="2">
        <v>0.05</v>
      </c>
      <c r="H341" s="2">
        <v>7.0000000000000007E-2</v>
      </c>
      <c r="I341" s="2">
        <v>2329</v>
      </c>
      <c r="J341" s="2" t="s">
        <v>339</v>
      </c>
      <c r="K341" t="s">
        <v>90</v>
      </c>
      <c r="L341" s="1">
        <f>Kombiniert[[#This Row],[Date]]-13</f>
        <v>42267</v>
      </c>
      <c r="M341" s="8">
        <f>AVERAGEIFS(Kombiniert[CDU/CSU],Kombiniert[Date],"&gt;="&amp;Kombiniert[[#This Row],[Von]],Kombiniert[Date],"&lt;="&amp;Kombiniert[[#This Row],[Date]])</f>
        <v>0.39714285714285713</v>
      </c>
      <c r="N341" s="3">
        <f>AVERAGEIFS(Kombiniert[SPD],Kombiniert[Date],"&gt;="&amp;Kombiniert[[#This Row],[Von]],Kombiniert[Date],"&lt;="&amp;Kombiniert[[#This Row],[Date]])</f>
        <v>0.24285714285714288</v>
      </c>
      <c r="O341" s="8">
        <f>AVERAGEIFS(Kombiniert[GRÜNE],Kombiniert[Date],"&gt;="&amp;Kombiniert[[#This Row],[Von]],Kombiniert[Date],"&lt;="&amp;Kombiniert[[#This Row],[Date]])</f>
        <v>9.857142857142856E-2</v>
      </c>
      <c r="P341" s="8">
        <f>AVERAGEIFS(Kombiniert[FDP],Kombiniert[Date],"&gt;="&amp;Kombiniert[[#This Row],[Von]],Kombiniert[Date],"&lt;="&amp;Kombiniert[[#This Row],[Date]])</f>
        <v>4.4285714285714275E-2</v>
      </c>
      <c r="Q341" s="8">
        <f>AVERAGEIFS(Kombiniert[LINKE],Kombiniert[Date],"&gt;="&amp;Kombiniert[[#This Row],[Von]],Kombiniert[Date],"&lt;="&amp;Kombiniert[[#This Row],[Date]])</f>
        <v>9.9285714285714283E-2</v>
      </c>
      <c r="R341" s="8">
        <f>AVERAGEIFS(Kombiniert[AfD],Kombiniert[Date],"&gt;="&amp;Kombiniert[[#This Row],[Von]],Kombiniert[Date],"&lt;="&amp;Kombiniert[[#This Row],[Date]])</f>
        <v>5.4285714285714284E-2</v>
      </c>
      <c r="S341" s="8">
        <f>AVERAGEIFS(Kombiniert[Sonstige],Kombiniert[Date],"&gt;="&amp;Kombiniert[[#This Row],[Von]],Kombiniert[Date],"&lt;="&amp;Kombiniert[[#This Row],[Date]])</f>
        <v>6.357142857142857E-2</v>
      </c>
      <c r="T341" s="4">
        <f>SUMIFS(Kombiniert[Befragte],Kombiniert[Date],"&gt;="&amp;Kombiniert[[#This Row],[Von]],Kombiniert[Date],"&lt;="&amp;Kombiniert[[#This Row],[Date]])</f>
        <v>15181</v>
      </c>
      <c r="U341" s="2">
        <f>1/SUMIFS(Kombiniert[[#This Row],[CDU/CSU (14d)]:[AfD (14d)]],Kombiniert[[#This Row],[CDU/CSU (14d)]:[AfD (14d)]],"&gt;="&amp;0.05)</f>
        <v>1.1208967173738991</v>
      </c>
      <c r="V341" s="2">
        <f>1/(SUMIFS(Kombiniert[[#This Row],[CDU/CSU (14d)]:[AfD (14d)]],Kombiniert[[#This Row],[CDU/CSU (14d)]:[AfD (14d)]],"&gt;="&amp;0.05)-Kombiniert[[#This Row],[FDP (14d)]])</f>
        <v>1.1794439764111204</v>
      </c>
    </row>
    <row r="342" spans="1:22" x14ac:dyDescent="0.35">
      <c r="A342" s="1">
        <v>42273</v>
      </c>
      <c r="B342" s="2">
        <v>0.4</v>
      </c>
      <c r="C342" s="2">
        <v>0.25</v>
      </c>
      <c r="D342" s="2">
        <v>0.1</v>
      </c>
      <c r="E342" s="2">
        <v>0.04</v>
      </c>
      <c r="F342" s="2">
        <v>0.1</v>
      </c>
      <c r="G342" s="2">
        <v>0.06</v>
      </c>
      <c r="H342" s="2">
        <v>0.05</v>
      </c>
      <c r="I342" s="2">
        <v>1956</v>
      </c>
      <c r="J342" s="2" t="s">
        <v>340</v>
      </c>
      <c r="K342" t="s">
        <v>90</v>
      </c>
      <c r="L342" s="1">
        <f>Kombiniert[[#This Row],[Date]]-13</f>
        <v>42260</v>
      </c>
      <c r="M342" s="8">
        <f>AVERAGEIFS(Kombiniert[CDU/CSU],Kombiniert[Date],"&gt;="&amp;Kombiniert[[#This Row],[Von]],Kombiniert[Date],"&lt;="&amp;Kombiniert[[#This Row],[Date]])</f>
        <v>0.40357142857142858</v>
      </c>
      <c r="N342" s="3">
        <f>AVERAGEIFS(Kombiniert[SPD],Kombiniert[Date],"&gt;="&amp;Kombiniert[[#This Row],[Von]],Kombiniert[Date],"&lt;="&amp;Kombiniert[[#This Row],[Date]])</f>
        <v>0.2442857142857143</v>
      </c>
      <c r="O342" s="8">
        <f>AVERAGEIFS(Kombiniert[GRÜNE],Kombiniert[Date],"&gt;="&amp;Kombiniert[[#This Row],[Von]],Kombiniert[Date],"&lt;="&amp;Kombiniert[[#This Row],[Date]])</f>
        <v>9.857142857142856E-2</v>
      </c>
      <c r="P342" s="8">
        <f>AVERAGEIFS(Kombiniert[FDP],Kombiniert[Date],"&gt;="&amp;Kombiniert[[#This Row],[Von]],Kombiniert[Date],"&lt;="&amp;Kombiniert[[#This Row],[Date]])</f>
        <v>4.5714285714285714E-2</v>
      </c>
      <c r="Q342" s="8">
        <f>AVERAGEIFS(Kombiniert[LINKE],Kombiniert[Date],"&gt;="&amp;Kombiniert[[#This Row],[Von]],Kombiniert[Date],"&lt;="&amp;Kombiniert[[#This Row],[Date]])</f>
        <v>9.571428571428571E-2</v>
      </c>
      <c r="R342" s="8">
        <f>AVERAGEIFS(Kombiniert[AfD],Kombiniert[Date],"&gt;="&amp;Kombiniert[[#This Row],[Von]],Kombiniert[Date],"&lt;="&amp;Kombiniert[[#This Row],[Date]])</f>
        <v>4.8571428571428578E-2</v>
      </c>
      <c r="S342" s="8">
        <f>AVERAGEIFS(Kombiniert[Sonstige],Kombiniert[Date],"&gt;="&amp;Kombiniert[[#This Row],[Von]],Kombiniert[Date],"&lt;="&amp;Kombiniert[[#This Row],[Date]])</f>
        <v>6.3571428571428584E-2</v>
      </c>
      <c r="T342" s="4">
        <f>SUMIFS(Kombiniert[Befragte],Kombiniert[Date],"&gt;="&amp;Kombiniert[[#This Row],[Von]],Kombiniert[Date],"&lt;="&amp;Kombiniert[[#This Row],[Date]])</f>
        <v>14599</v>
      </c>
      <c r="U342" s="2">
        <f>1/SUMIFS(Kombiniert[[#This Row],[CDU/CSU (14d)]:[AfD (14d)]],Kombiniert[[#This Row],[CDU/CSU (14d)]:[AfD (14d)]],"&gt;="&amp;0.05)</f>
        <v>1.1874469889737065</v>
      </c>
      <c r="V342" s="2">
        <f>1/(SUMIFS(Kombiniert[[#This Row],[CDU/CSU (14d)]:[AfD (14d)]],Kombiniert[[#This Row],[CDU/CSU (14d)]:[AfD (14d)]],"&gt;="&amp;0.05)-Kombiniert[[#This Row],[FDP (14d)]])</f>
        <v>1.2556053811659191</v>
      </c>
    </row>
    <row r="343" spans="1:22" x14ac:dyDescent="0.35">
      <c r="A343" s="1">
        <v>42266</v>
      </c>
      <c r="B343" s="2">
        <v>0.4</v>
      </c>
      <c r="C343" s="2">
        <v>0.24</v>
      </c>
      <c r="D343" s="2">
        <v>0.1</v>
      </c>
      <c r="E343" s="2">
        <v>0.05</v>
      </c>
      <c r="F343" s="2">
        <v>0.09</v>
      </c>
      <c r="G343" s="2">
        <v>0.05</v>
      </c>
      <c r="H343" s="2">
        <v>7.0000000000000007E-2</v>
      </c>
      <c r="I343" s="2">
        <v>1882</v>
      </c>
      <c r="J343" s="2" t="s">
        <v>341</v>
      </c>
      <c r="K343" t="s">
        <v>90</v>
      </c>
      <c r="L343" s="1">
        <f>Kombiniert[[#This Row],[Date]]-13</f>
        <v>42253</v>
      </c>
      <c r="M343" s="8">
        <f>AVERAGEIFS(Kombiniert[CDU/CSU],Kombiniert[Date],"&gt;="&amp;Kombiniert[[#This Row],[Von]],Kombiniert[Date],"&lt;="&amp;Kombiniert[[#This Row],[Date]])</f>
        <v>0.41062499999999996</v>
      </c>
      <c r="N343" s="3">
        <f>AVERAGEIFS(Kombiniert[SPD],Kombiniert[Date],"&gt;="&amp;Kombiniert[[#This Row],[Von]],Kombiniert[Date],"&lt;="&amp;Kombiniert[[#This Row],[Date]])</f>
        <v>0.24437500000000001</v>
      </c>
      <c r="O343" s="8">
        <f>AVERAGEIFS(Kombiniert[GRÜNE],Kombiniert[Date],"&gt;="&amp;Kombiniert[[#This Row],[Von]],Kombiniert[Date],"&lt;="&amp;Kombiniert[[#This Row],[Date]])</f>
        <v>0.10249999999999999</v>
      </c>
      <c r="P343" s="8">
        <f>AVERAGEIFS(Kombiniert[FDP],Kombiniert[Date],"&gt;="&amp;Kombiniert[[#This Row],[Von]],Kombiniert[Date],"&lt;="&amp;Kombiniert[[#This Row],[Date]])</f>
        <v>4.3749999999999997E-2</v>
      </c>
      <c r="Q343" s="8">
        <f>AVERAGEIFS(Kombiniert[LINKE],Kombiniert[Date],"&gt;="&amp;Kombiniert[[#This Row],[Von]],Kombiniert[Date],"&lt;="&amp;Kombiniert[[#This Row],[Date]])</f>
        <v>9.4374999999999987E-2</v>
      </c>
      <c r="R343" s="8">
        <f>AVERAGEIFS(Kombiniert[AfD],Kombiniert[Date],"&gt;="&amp;Kombiniert[[#This Row],[Von]],Kombiniert[Date],"&lt;="&amp;Kombiniert[[#This Row],[Date]])</f>
        <v>4.3750000000000004E-2</v>
      </c>
      <c r="S343" s="8">
        <f>AVERAGEIFS(Kombiniert[Sonstige],Kombiniert[Date],"&gt;="&amp;Kombiniert[[#This Row],[Von]],Kombiniert[Date],"&lt;="&amp;Kombiniert[[#This Row],[Date]])</f>
        <v>6.0625000000000005E-2</v>
      </c>
      <c r="T343" s="4">
        <f>SUMIFS(Kombiniert[Befragte],Kombiniert[Date],"&gt;="&amp;Kombiniert[[#This Row],[Von]],Kombiniert[Date],"&lt;="&amp;Kombiniert[[#This Row],[Date]])</f>
        <v>15962</v>
      </c>
      <c r="U343" s="2">
        <f>1/SUMIFS(Kombiniert[[#This Row],[CDU/CSU (14d)]:[AfD (14d)]],Kombiniert[[#This Row],[CDU/CSU (14d)]:[AfD (14d)]],"&gt;="&amp;0.05)</f>
        <v>1.173881144534116</v>
      </c>
      <c r="V343" s="2">
        <f>1/(SUMIFS(Kombiniert[[#This Row],[CDU/CSU (14d)]:[AfD (14d)]],Kombiniert[[#This Row],[CDU/CSU (14d)]:[AfD (14d)]],"&gt;="&amp;0.05)-Kombiniert[[#This Row],[FDP (14d)]])</f>
        <v>1.2374323279195667</v>
      </c>
    </row>
    <row r="344" spans="1:22" x14ac:dyDescent="0.35">
      <c r="A344" s="1">
        <v>42259</v>
      </c>
      <c r="B344" s="2">
        <v>0.41</v>
      </c>
      <c r="C344" s="2">
        <v>0.25</v>
      </c>
      <c r="D344" s="2">
        <v>0.11</v>
      </c>
      <c r="E344" s="2">
        <v>0.04</v>
      </c>
      <c r="F344" s="2">
        <v>0.1</v>
      </c>
      <c r="G344" s="2">
        <v>0.04</v>
      </c>
      <c r="H344" s="2">
        <v>0.05</v>
      </c>
      <c r="I344" s="2">
        <v>2332</v>
      </c>
      <c r="J344" s="2" t="s">
        <v>342</v>
      </c>
      <c r="K344" t="s">
        <v>90</v>
      </c>
      <c r="L344" s="1">
        <f>Kombiniert[[#This Row],[Date]]-13</f>
        <v>42246</v>
      </c>
      <c r="M344" s="8">
        <f>AVERAGEIFS(Kombiniert[CDU/CSU],Kombiniert[Date],"&gt;="&amp;Kombiniert[[#This Row],[Von]],Kombiniert[Date],"&lt;="&amp;Kombiniert[[#This Row],[Date]])</f>
        <v>0.41249999999999998</v>
      </c>
      <c r="N344" s="3">
        <f>AVERAGEIFS(Kombiniert[SPD],Kombiniert[Date],"&gt;="&amp;Kombiniert[[#This Row],[Von]],Kombiniert[Date],"&lt;="&amp;Kombiniert[[#This Row],[Date]])</f>
        <v>0.24187500000000001</v>
      </c>
      <c r="O344" s="8">
        <f>AVERAGEIFS(Kombiniert[GRÜNE],Kombiniert[Date],"&gt;="&amp;Kombiniert[[#This Row],[Von]],Kombiniert[Date],"&lt;="&amp;Kombiniert[[#This Row],[Date]])</f>
        <v>0.108125</v>
      </c>
      <c r="P344" s="8">
        <f>AVERAGEIFS(Kombiniert[FDP],Kombiniert[Date],"&gt;="&amp;Kombiniert[[#This Row],[Von]],Kombiniert[Date],"&lt;="&amp;Kombiniert[[#This Row],[Date]])</f>
        <v>4.1249999999999995E-2</v>
      </c>
      <c r="Q344" s="8">
        <f>AVERAGEIFS(Kombiniert[LINKE],Kombiniert[Date],"&gt;="&amp;Kombiniert[[#This Row],[Von]],Kombiniert[Date],"&lt;="&amp;Kombiniert[[#This Row],[Date]])</f>
        <v>9.6249999999999988E-2</v>
      </c>
      <c r="R344" s="8">
        <f>AVERAGEIFS(Kombiniert[AfD],Kombiniert[Date],"&gt;="&amp;Kombiniert[[#This Row],[Von]],Kombiniert[Date],"&lt;="&amp;Kombiniert[[#This Row],[Date]])</f>
        <v>4.0625000000000001E-2</v>
      </c>
      <c r="S344" s="8">
        <f>AVERAGEIFS(Kombiniert[Sonstige],Kombiniert[Date],"&gt;="&amp;Kombiniert[[#This Row],[Von]],Kombiniert[Date],"&lt;="&amp;Kombiniert[[#This Row],[Date]])</f>
        <v>5.9374999999999997E-2</v>
      </c>
      <c r="T344" s="4">
        <f>SUMIFS(Kombiniert[Befragte],Kombiniert[Date],"&gt;="&amp;Kombiniert[[#This Row],[Von]],Kombiniert[Date],"&lt;="&amp;Kombiniert[[#This Row],[Date]])</f>
        <v>16981</v>
      </c>
      <c r="U344" s="2">
        <f>1/SUMIFS(Kombiniert[[#This Row],[CDU/CSU (14d)]:[AfD (14d)]],Kombiniert[[#This Row],[CDU/CSU (14d)]:[AfD (14d)]],"&gt;="&amp;0.05)</f>
        <v>1.1644832605531297</v>
      </c>
      <c r="V344" s="2">
        <f>1/(SUMIFS(Kombiniert[[#This Row],[CDU/CSU (14d)]:[AfD (14d)]],Kombiniert[[#This Row],[CDU/CSU (14d)]:[AfD (14d)]],"&gt;="&amp;0.05)-Kombiniert[[#This Row],[FDP (14d)]])</f>
        <v>1.2232415902140674</v>
      </c>
    </row>
    <row r="345" spans="1:22" x14ac:dyDescent="0.35">
      <c r="A345" s="1">
        <v>42252</v>
      </c>
      <c r="B345" s="2">
        <v>0.41</v>
      </c>
      <c r="C345" s="2">
        <v>0.24</v>
      </c>
      <c r="D345" s="2">
        <v>0.11</v>
      </c>
      <c r="E345" s="2">
        <v>0.04</v>
      </c>
      <c r="F345" s="2">
        <v>0.1</v>
      </c>
      <c r="G345" s="2">
        <v>0.04</v>
      </c>
      <c r="H345" s="2">
        <v>0.06</v>
      </c>
      <c r="I345" s="2">
        <v>2800</v>
      </c>
      <c r="J345" s="2" t="s">
        <v>89</v>
      </c>
      <c r="K345" t="s">
        <v>90</v>
      </c>
      <c r="L345" s="1">
        <f>Kombiniert[[#This Row],[Date]]-13</f>
        <v>42239</v>
      </c>
      <c r="M345" s="8">
        <f>AVERAGEIFS(Kombiniert[CDU/CSU],Kombiniert[Date],"&gt;="&amp;Kombiniert[[#This Row],[Von]],Kombiniert[Date],"&lt;="&amp;Kombiniert[[#This Row],[Date]])</f>
        <v>0.41214285714285709</v>
      </c>
      <c r="N345" s="3">
        <f>AVERAGEIFS(Kombiniert[SPD],Kombiniert[Date],"&gt;="&amp;Kombiniert[[#This Row],[Von]],Kombiniert[Date],"&lt;="&amp;Kombiniert[[#This Row],[Date]])</f>
        <v>0.2371428571428571</v>
      </c>
      <c r="O345" s="8">
        <f>AVERAGEIFS(Kombiniert[GRÜNE],Kombiniert[Date],"&gt;="&amp;Kombiniert[[#This Row],[Von]],Kombiniert[Date],"&lt;="&amp;Kombiniert[[#This Row],[Date]])</f>
        <v>0.10642857142857143</v>
      </c>
      <c r="P345" s="8">
        <f>AVERAGEIFS(Kombiniert[FDP],Kombiniert[Date],"&gt;="&amp;Kombiniert[[#This Row],[Von]],Kombiniert[Date],"&lt;="&amp;Kombiniert[[#This Row],[Date]])</f>
        <v>4.1428571428571426E-2</v>
      </c>
      <c r="Q345" s="8">
        <f>AVERAGEIFS(Kombiniert[LINKE],Kombiniert[Date],"&gt;="&amp;Kombiniert[[#This Row],[Von]],Kombiniert[Date],"&lt;="&amp;Kombiniert[[#This Row],[Date]])</f>
        <v>9.857142857142856E-2</v>
      </c>
      <c r="R345" s="8">
        <f>AVERAGEIFS(Kombiniert[AfD],Kombiniert[Date],"&gt;="&amp;Kombiniert[[#This Row],[Von]],Kombiniert[Date],"&lt;="&amp;Kombiniert[[#This Row],[Date]])</f>
        <v>3.8571428571428576E-2</v>
      </c>
      <c r="S345" s="8">
        <f>AVERAGEIFS(Kombiniert[Sonstige],Kombiniert[Date],"&gt;="&amp;Kombiniert[[#This Row],[Von]],Kombiniert[Date],"&lt;="&amp;Kombiniert[[#This Row],[Date]])</f>
        <v>6.5714285714285711E-2</v>
      </c>
      <c r="T345" s="4">
        <f>SUMIFS(Kombiniert[Befragte],Kombiniert[Date],"&gt;="&amp;Kombiniert[[#This Row],[Von]],Kombiniert[Date],"&lt;="&amp;Kombiniert[[#This Row],[Date]])</f>
        <v>15954</v>
      </c>
      <c r="U345" s="2">
        <f>1/SUMIFS(Kombiniert[[#This Row],[CDU/CSU (14d)]:[AfD (14d)]],Kombiniert[[#This Row],[CDU/CSU (14d)]:[AfD (14d)]],"&gt;="&amp;0.05)</f>
        <v>1.1705685618729098</v>
      </c>
      <c r="V345" s="2">
        <f>1/(SUMIFS(Kombiniert[[#This Row],[CDU/CSU (14d)]:[AfD (14d)]],Kombiniert[[#This Row],[CDU/CSU (14d)]:[AfD (14d)]],"&gt;="&amp;0.05)-Kombiniert[[#This Row],[FDP (14d)]])</f>
        <v>1.2302284710017577</v>
      </c>
    </row>
    <row r="346" spans="1:22" x14ac:dyDescent="0.35">
      <c r="A346" s="1">
        <v>42245</v>
      </c>
      <c r="B346" s="2">
        <v>0.41</v>
      </c>
      <c r="C346" s="2">
        <v>0.24</v>
      </c>
      <c r="D346" s="2">
        <v>0.1</v>
      </c>
      <c r="E346" s="2">
        <v>0.04</v>
      </c>
      <c r="F346" s="2">
        <v>0.1</v>
      </c>
      <c r="G346" s="2">
        <v>0.04</v>
      </c>
      <c r="H346" s="2">
        <v>7.0000000000000007E-2</v>
      </c>
      <c r="I346" s="2">
        <v>2311</v>
      </c>
      <c r="J346" s="2" t="s">
        <v>343</v>
      </c>
      <c r="K346" t="s">
        <v>90</v>
      </c>
      <c r="L346" s="1">
        <f>Kombiniert[[#This Row],[Date]]-13</f>
        <v>42232</v>
      </c>
      <c r="M346" s="8">
        <f>AVERAGEIFS(Kombiniert[CDU/CSU],Kombiniert[Date],"&gt;="&amp;Kombiniert[[#This Row],[Von]],Kombiniert[Date],"&lt;="&amp;Kombiniert[[#This Row],[Date]])</f>
        <v>0.41812500000000002</v>
      </c>
      <c r="N346" s="3">
        <f>AVERAGEIFS(Kombiniert[SPD],Kombiniert[Date],"&gt;="&amp;Kombiniert[[#This Row],[Von]],Kombiniert[Date],"&lt;="&amp;Kombiniert[[#This Row],[Date]])</f>
        <v>0.24</v>
      </c>
      <c r="O346" s="8">
        <f>AVERAGEIFS(Kombiniert[GRÜNE],Kombiniert[Date],"&gt;="&amp;Kombiniert[[#This Row],[Von]],Kombiniert[Date],"&lt;="&amp;Kombiniert[[#This Row],[Date]])</f>
        <v>0.10249999999999999</v>
      </c>
      <c r="P346" s="8">
        <f>AVERAGEIFS(Kombiniert[FDP],Kombiniert[Date],"&gt;="&amp;Kombiniert[[#This Row],[Von]],Kombiniert[Date],"&lt;="&amp;Kombiniert[[#This Row],[Date]])</f>
        <v>4.2499999999999996E-2</v>
      </c>
      <c r="Q346" s="8">
        <f>AVERAGEIFS(Kombiniert[LINKE],Kombiniert[Date],"&gt;="&amp;Kombiniert[[#This Row],[Von]],Kombiniert[Date],"&lt;="&amp;Kombiniert[[#This Row],[Date]])</f>
        <v>9.812499999999999E-2</v>
      </c>
      <c r="R346" s="8">
        <f>AVERAGEIFS(Kombiniert[AfD],Kombiniert[Date],"&gt;="&amp;Kombiniert[[#This Row],[Von]],Kombiniert[Date],"&lt;="&amp;Kombiniert[[#This Row],[Date]])</f>
        <v>3.6249999999999998E-2</v>
      </c>
      <c r="S346" s="8">
        <f>AVERAGEIFS(Kombiniert[Sonstige],Kombiniert[Date],"&gt;="&amp;Kombiniert[[#This Row],[Von]],Kombiniert[Date],"&lt;="&amp;Kombiniert[[#This Row],[Date]])</f>
        <v>6.25E-2</v>
      </c>
      <c r="T346" s="4">
        <f>SUMIFS(Kombiniert[Befragte],Kombiniert[Date],"&gt;="&amp;Kombiniert[[#This Row],[Von]],Kombiniert[Date],"&lt;="&amp;Kombiniert[[#This Row],[Date]])</f>
        <v>17805</v>
      </c>
      <c r="U346" s="2">
        <f>1/SUMIFS(Kombiniert[[#This Row],[CDU/CSU (14d)]:[AfD (14d)]],Kombiniert[[#This Row],[CDU/CSU (14d)]:[AfD (14d)]],"&gt;="&amp;0.05)</f>
        <v>1.1644832605531295</v>
      </c>
      <c r="V346" s="2">
        <f>1/(SUMIFS(Kombiniert[[#This Row],[CDU/CSU (14d)]:[AfD (14d)]],Kombiniert[[#This Row],[CDU/CSU (14d)]:[AfD (14d)]],"&gt;="&amp;0.05)-Kombiniert[[#This Row],[FDP (14d)]])</f>
        <v>1.2251148545176107</v>
      </c>
    </row>
    <row r="347" spans="1:22" x14ac:dyDescent="0.35">
      <c r="A347" s="1">
        <v>42238</v>
      </c>
      <c r="B347" s="2">
        <v>0.42</v>
      </c>
      <c r="C347" s="2">
        <v>0.24</v>
      </c>
      <c r="D347" s="2">
        <v>0.1</v>
      </c>
      <c r="E347" s="2">
        <v>0.04</v>
      </c>
      <c r="F347" s="2">
        <v>0.1</v>
      </c>
      <c r="G347" s="2">
        <v>0.04</v>
      </c>
      <c r="H347" s="2">
        <v>0.06</v>
      </c>
      <c r="I347" s="2">
        <v>2311</v>
      </c>
      <c r="J347" s="2" t="s">
        <v>92</v>
      </c>
      <c r="K347" t="s">
        <v>90</v>
      </c>
      <c r="L347" s="1">
        <f>Kombiniert[[#This Row],[Date]]-13</f>
        <v>42225</v>
      </c>
      <c r="M347" s="8">
        <f>AVERAGEIFS(Kombiniert[CDU/CSU],Kombiniert[Date],"&gt;="&amp;Kombiniert[[#This Row],[Von]],Kombiniert[Date],"&lt;="&amp;Kombiniert[[#This Row],[Date]])</f>
        <v>0.42249999999999999</v>
      </c>
      <c r="N347" s="3">
        <f>AVERAGEIFS(Kombiniert[SPD],Kombiniert[Date],"&gt;="&amp;Kombiniert[[#This Row],[Von]],Kombiniert[Date],"&lt;="&amp;Kombiniert[[#This Row],[Date]])</f>
        <v>0.239375</v>
      </c>
      <c r="O347" s="8">
        <f>AVERAGEIFS(Kombiniert[GRÜNE],Kombiniert[Date],"&gt;="&amp;Kombiniert[[#This Row],[Von]],Kombiniert[Date],"&lt;="&amp;Kombiniert[[#This Row],[Date]])</f>
        <v>0.10375</v>
      </c>
      <c r="P347" s="8">
        <f>AVERAGEIFS(Kombiniert[FDP],Kombiniert[Date],"&gt;="&amp;Kombiniert[[#This Row],[Von]],Kombiniert[Date],"&lt;="&amp;Kombiniert[[#This Row],[Date]])</f>
        <v>4.4374999999999998E-2</v>
      </c>
      <c r="Q347" s="8">
        <f>AVERAGEIFS(Kombiniert[LINKE],Kombiniert[Date],"&gt;="&amp;Kombiniert[[#This Row],[Von]],Kombiniert[Date],"&lt;="&amp;Kombiniert[[#This Row],[Date]])</f>
        <v>9.3749999999999986E-2</v>
      </c>
      <c r="R347" s="8">
        <f>AVERAGEIFS(Kombiniert[AfD],Kombiniert[Date],"&gt;="&amp;Kombiniert[[#This Row],[Von]],Kombiniert[Date],"&lt;="&amp;Kombiniert[[#This Row],[Date]])</f>
        <v>3.5625000000000004E-2</v>
      </c>
      <c r="S347" s="8">
        <f>AVERAGEIFS(Kombiniert[Sonstige],Kombiniert[Date],"&gt;="&amp;Kombiniert[[#This Row],[Von]],Kombiniert[Date],"&lt;="&amp;Kombiniert[[#This Row],[Date]])</f>
        <v>6.0625000000000005E-2</v>
      </c>
      <c r="T347" s="4">
        <f>SUMIFS(Kombiniert[Befragte],Kombiniert[Date],"&gt;="&amp;Kombiniert[[#This Row],[Von]],Kombiniert[Date],"&lt;="&amp;Kombiniert[[#This Row],[Date]])</f>
        <v>16519</v>
      </c>
      <c r="U347" s="2">
        <f>1/SUMIFS(Kombiniert[[#This Row],[CDU/CSU (14d)]:[AfD (14d)]],Kombiniert[[#This Row],[CDU/CSU (14d)]:[AfD (14d)]],"&gt;="&amp;0.05)</f>
        <v>1.1636363636363636</v>
      </c>
      <c r="V347" s="2">
        <f>1/(SUMIFS(Kombiniert[[#This Row],[CDU/CSU (14d)]:[AfD (14d)]],Kombiniert[[#This Row],[CDU/CSU (14d)]:[AfD (14d)]],"&gt;="&amp;0.05)-Kombiniert[[#This Row],[FDP (14d)]])</f>
        <v>1.2269938650306749</v>
      </c>
    </row>
    <row r="348" spans="1:22" x14ac:dyDescent="0.35">
      <c r="A348" s="1">
        <v>42232</v>
      </c>
      <c r="B348" s="2">
        <v>0.43</v>
      </c>
      <c r="C348" s="2">
        <v>0.24</v>
      </c>
      <c r="D348" s="2">
        <v>0.11</v>
      </c>
      <c r="E348" s="2">
        <v>0.04</v>
      </c>
      <c r="F348" s="2">
        <v>0.1</v>
      </c>
      <c r="G348" s="2">
        <v>0.03</v>
      </c>
      <c r="H348" s="2">
        <v>0.05</v>
      </c>
      <c r="I348" s="2">
        <v>2436</v>
      </c>
      <c r="J348" s="2" t="s">
        <v>93</v>
      </c>
      <c r="K348" t="s">
        <v>90</v>
      </c>
      <c r="L348" s="1">
        <f>Kombiniert[[#This Row],[Date]]-13</f>
        <v>42219</v>
      </c>
      <c r="M348" s="8">
        <f>AVERAGEIFS(Kombiniert[CDU/CSU],Kombiniert[Date],"&gt;="&amp;Kombiniert[[#This Row],[Von]],Kombiniert[Date],"&lt;="&amp;Kombiniert[[#This Row],[Date]])</f>
        <v>0.42499999999999999</v>
      </c>
      <c r="N348" s="3">
        <f>AVERAGEIFS(Kombiniert[SPD],Kombiniert[Date],"&gt;="&amp;Kombiniert[[#This Row],[Von]],Kombiniert[Date],"&lt;="&amp;Kombiniert[[#This Row],[Date]])</f>
        <v>0.23785714285714285</v>
      </c>
      <c r="O348" s="8">
        <f>AVERAGEIFS(Kombiniert[GRÜNE],Kombiniert[Date],"&gt;="&amp;Kombiniert[[#This Row],[Von]],Kombiniert[Date],"&lt;="&amp;Kombiniert[[#This Row],[Date]])</f>
        <v>0.10357142857142856</v>
      </c>
      <c r="P348" s="8">
        <f>AVERAGEIFS(Kombiniert[FDP],Kombiniert[Date],"&gt;="&amp;Kombiniert[[#This Row],[Von]],Kombiniert[Date],"&lt;="&amp;Kombiniert[[#This Row],[Date]])</f>
        <v>4.3571428571428573E-2</v>
      </c>
      <c r="Q348" s="8">
        <f>AVERAGEIFS(Kombiniert[LINKE],Kombiniert[Date],"&gt;="&amp;Kombiniert[[#This Row],[Von]],Kombiniert[Date],"&lt;="&amp;Kombiniert[[#This Row],[Date]])</f>
        <v>9.3571428571428555E-2</v>
      </c>
      <c r="R348" s="8">
        <f>AVERAGEIFS(Kombiniert[AfD],Kombiniert[Date],"&gt;="&amp;Kombiniert[[#This Row],[Von]],Kombiniert[Date],"&lt;="&amp;Kombiniert[[#This Row],[Date]])</f>
        <v>3.4285714285714287E-2</v>
      </c>
      <c r="S348" s="8">
        <f>AVERAGEIFS(Kombiniert[Sonstige],Kombiniert[Date],"&gt;="&amp;Kombiniert[[#This Row],[Von]],Kombiniert[Date],"&lt;="&amp;Kombiniert[[#This Row],[Date]])</f>
        <v>6.2142857142857146E-2</v>
      </c>
      <c r="T348" s="4">
        <f>SUMIFS(Kombiniert[Befragte],Kombiniert[Date],"&gt;="&amp;Kombiniert[[#This Row],[Von]],Kombiniert[Date],"&lt;="&amp;Kombiniert[[#This Row],[Date]])</f>
        <v>14655</v>
      </c>
      <c r="U348" s="2">
        <f>1/SUMIFS(Kombiniert[[#This Row],[CDU/CSU (14d)]:[AfD (14d)]],Kombiniert[[#This Row],[CDU/CSU (14d)]:[AfD (14d)]],"&gt;="&amp;0.05)</f>
        <v>1.1627906976744187</v>
      </c>
      <c r="V348" s="2">
        <f>1/(SUMIFS(Kombiniert[[#This Row],[CDU/CSU (14d)]:[AfD (14d)]],Kombiniert[[#This Row],[CDU/CSU (14d)]:[AfD (14d)]],"&gt;="&amp;0.05)-Kombiniert[[#This Row],[FDP (14d)]])</f>
        <v>1.2248468941382329</v>
      </c>
    </row>
    <row r="349" spans="1:22" x14ac:dyDescent="0.35">
      <c r="A349" s="1">
        <v>42224</v>
      </c>
      <c r="B349" s="2">
        <v>0.43</v>
      </c>
      <c r="C349" s="2">
        <v>0.24</v>
      </c>
      <c r="D349" s="2">
        <v>0.1</v>
      </c>
      <c r="E349" s="2">
        <v>0.04</v>
      </c>
      <c r="F349" s="2">
        <v>0.1</v>
      </c>
      <c r="G349" s="2">
        <v>0.04</v>
      </c>
      <c r="H349" s="2">
        <v>0.05</v>
      </c>
      <c r="I349" s="2">
        <v>1858</v>
      </c>
      <c r="J349" s="2" t="s">
        <v>344</v>
      </c>
      <c r="K349" t="s">
        <v>90</v>
      </c>
      <c r="L349" s="1">
        <f>Kombiniert[[#This Row],[Date]]-13</f>
        <v>42211</v>
      </c>
      <c r="M349" s="8">
        <f>AVERAGEIFS(Kombiniert[CDU/CSU],Kombiniert[Date],"&gt;="&amp;Kombiniert[[#This Row],[Von]],Kombiniert[Date],"&lt;="&amp;Kombiniert[[#This Row],[Date]])</f>
        <v>0.42214285714285715</v>
      </c>
      <c r="N349" s="3">
        <f>AVERAGEIFS(Kombiniert[SPD],Kombiniert[Date],"&gt;="&amp;Kombiniert[[#This Row],[Von]],Kombiniert[Date],"&lt;="&amp;Kombiniert[[#This Row],[Date]])</f>
        <v>0.24142857142857141</v>
      </c>
      <c r="O349" s="8">
        <f>AVERAGEIFS(Kombiniert[GRÜNE],Kombiniert[Date],"&gt;="&amp;Kombiniert[[#This Row],[Von]],Kombiniert[Date],"&lt;="&amp;Kombiniert[[#This Row],[Date]])</f>
        <v>0.10071428571428571</v>
      </c>
      <c r="P349" s="8">
        <f>AVERAGEIFS(Kombiniert[FDP],Kombiniert[Date],"&gt;="&amp;Kombiniert[[#This Row],[Von]],Kombiniert[Date],"&lt;="&amp;Kombiniert[[#This Row],[Date]])</f>
        <v>4.2857142857142858E-2</v>
      </c>
      <c r="Q349" s="8">
        <f>AVERAGEIFS(Kombiniert[LINKE],Kombiniert[Date],"&gt;="&amp;Kombiniert[[#This Row],[Von]],Kombiniert[Date],"&lt;="&amp;Kombiniert[[#This Row],[Date]])</f>
        <v>9.4285714285714278E-2</v>
      </c>
      <c r="R349" s="8">
        <f>AVERAGEIFS(Kombiniert[AfD],Kombiniert[Date],"&gt;="&amp;Kombiniert[[#This Row],[Von]],Kombiniert[Date],"&lt;="&amp;Kombiniert[[#This Row],[Date]])</f>
        <v>3.2857142857142856E-2</v>
      </c>
      <c r="S349" s="8">
        <f>AVERAGEIFS(Kombiniert[Sonstige],Kombiniert[Date],"&gt;="&amp;Kombiniert[[#This Row],[Von]],Kombiniert[Date],"&lt;="&amp;Kombiniert[[#This Row],[Date]])</f>
        <v>6.5714285714285711E-2</v>
      </c>
      <c r="T349" s="4">
        <f>SUMIFS(Kombiniert[Befragte],Kombiniert[Date],"&gt;="&amp;Kombiniert[[#This Row],[Von]],Kombiniert[Date],"&lt;="&amp;Kombiniert[[#This Row],[Date]])</f>
        <v>14557</v>
      </c>
      <c r="U349" s="2">
        <f>1/SUMIFS(Kombiniert[[#This Row],[CDU/CSU (14d)]:[AfD (14d)]],Kombiniert[[#This Row],[CDU/CSU (14d)]:[AfD (14d)]],"&gt;="&amp;0.05)</f>
        <v>1.1647254575707153</v>
      </c>
      <c r="V349" s="2">
        <f>1/(SUMIFS(Kombiniert[[#This Row],[CDU/CSU (14d)]:[AfD (14d)]],Kombiniert[[#This Row],[CDU/CSU (14d)]:[AfD (14d)]],"&gt;="&amp;0.05)-Kombiniert[[#This Row],[FDP (14d)]])</f>
        <v>1.2259194395796846</v>
      </c>
    </row>
    <row r="350" spans="1:22" x14ac:dyDescent="0.35">
      <c r="A350" s="1">
        <v>42217</v>
      </c>
      <c r="B350" s="2">
        <v>0.43</v>
      </c>
      <c r="C350" s="2">
        <v>0.24</v>
      </c>
      <c r="D350" s="2">
        <v>0.1</v>
      </c>
      <c r="E350" s="2">
        <v>0.04</v>
      </c>
      <c r="F350" s="2">
        <v>0.09</v>
      </c>
      <c r="G350" s="2">
        <v>0.03</v>
      </c>
      <c r="H350" s="2">
        <v>7.0000000000000007E-2</v>
      </c>
      <c r="I350" s="2">
        <v>1860</v>
      </c>
      <c r="J350" s="2" t="s">
        <v>95</v>
      </c>
      <c r="K350" t="s">
        <v>90</v>
      </c>
      <c r="L350" s="1">
        <f>Kombiniert[[#This Row],[Date]]-13</f>
        <v>42204</v>
      </c>
      <c r="M350" s="8">
        <f>AVERAGEIFS(Kombiniert[CDU/CSU],Kombiniert[Date],"&gt;="&amp;Kombiniert[[#This Row],[Von]],Kombiniert[Date],"&lt;="&amp;Kombiniert[[#This Row],[Date]])</f>
        <v>0.42071428571428571</v>
      </c>
      <c r="N350" s="3">
        <f>AVERAGEIFS(Kombiniert[SPD],Kombiniert[Date],"&gt;="&amp;Kombiniert[[#This Row],[Von]],Kombiniert[Date],"&lt;="&amp;Kombiniert[[#This Row],[Date]])</f>
        <v>0.24214285714285713</v>
      </c>
      <c r="O350" s="8">
        <f>AVERAGEIFS(Kombiniert[GRÜNE],Kombiniert[Date],"&gt;="&amp;Kombiniert[[#This Row],[Von]],Kombiniert[Date],"&lt;="&amp;Kombiniert[[#This Row],[Date]])</f>
        <v>9.9999999999999992E-2</v>
      </c>
      <c r="P350" s="8">
        <f>AVERAGEIFS(Kombiniert[FDP],Kombiniert[Date],"&gt;="&amp;Kombiniert[[#This Row],[Von]],Kombiniert[Date],"&lt;="&amp;Kombiniert[[#This Row],[Date]])</f>
        <v>4.2857142857142851E-2</v>
      </c>
      <c r="Q350" s="8">
        <f>AVERAGEIFS(Kombiniert[LINKE],Kombiniert[Date],"&gt;="&amp;Kombiniert[[#This Row],[Von]],Kombiniert[Date],"&lt;="&amp;Kombiniert[[#This Row],[Date]])</f>
        <v>9.571428571428571E-2</v>
      </c>
      <c r="R350" s="8">
        <f>AVERAGEIFS(Kombiniert[AfD],Kombiniert[Date],"&gt;="&amp;Kombiniert[[#This Row],[Von]],Kombiniert[Date],"&lt;="&amp;Kombiniert[[#This Row],[Date]])</f>
        <v>3.2857142857142856E-2</v>
      </c>
      <c r="S350" s="8">
        <f>AVERAGEIFS(Kombiniert[Sonstige],Kombiniert[Date],"&gt;="&amp;Kombiniert[[#This Row],[Von]],Kombiniert[Date],"&lt;="&amp;Kombiniert[[#This Row],[Date]])</f>
        <v>6.357142857142857E-2</v>
      </c>
      <c r="T350" s="4">
        <f>SUMIFS(Kombiniert[Befragte],Kombiniert[Date],"&gt;="&amp;Kombiniert[[#This Row],[Von]],Kombiniert[Date],"&lt;="&amp;Kombiniert[[#This Row],[Date]])</f>
        <v>14191</v>
      </c>
      <c r="U350" s="2">
        <f>1/SUMIFS(Kombiniert[[#This Row],[CDU/CSU (14d)]:[AfD (14d)]],Kombiniert[[#This Row],[CDU/CSU (14d)]:[AfD (14d)]],"&gt;="&amp;0.05)</f>
        <v>1.1647254575707155</v>
      </c>
      <c r="V350" s="2">
        <f>1/(SUMIFS(Kombiniert[[#This Row],[CDU/CSU (14d)]:[AfD (14d)]],Kombiniert[[#This Row],[CDU/CSU (14d)]:[AfD (14d)]],"&gt;="&amp;0.05)-Kombiniert[[#This Row],[FDP (14d)]])</f>
        <v>1.2259194395796849</v>
      </c>
    </row>
    <row r="351" spans="1:22" x14ac:dyDescent="0.35">
      <c r="A351" s="1">
        <v>42210</v>
      </c>
      <c r="B351" s="2">
        <v>0.43</v>
      </c>
      <c r="C351" s="2">
        <v>0.24</v>
      </c>
      <c r="D351" s="2">
        <v>0.1</v>
      </c>
      <c r="E351" s="2">
        <v>0.04</v>
      </c>
      <c r="F351" s="2">
        <v>0.1</v>
      </c>
      <c r="G351" s="2">
        <v>0.03</v>
      </c>
      <c r="H351" s="2">
        <v>0.06</v>
      </c>
      <c r="I351" s="2">
        <v>1471</v>
      </c>
      <c r="J351" s="2" t="s">
        <v>96</v>
      </c>
      <c r="K351" t="s">
        <v>90</v>
      </c>
      <c r="L351" s="1">
        <f>Kombiniert[[#This Row],[Date]]-13</f>
        <v>42197</v>
      </c>
      <c r="M351" s="8">
        <f>AVERAGEIFS(Kombiniert[CDU/CSU],Kombiniert[Date],"&gt;="&amp;Kombiniert[[#This Row],[Von]],Kombiniert[Date],"&lt;="&amp;Kombiniert[[#This Row],[Date]])</f>
        <v>0.41833333333333328</v>
      </c>
      <c r="N351" s="3">
        <f>AVERAGEIFS(Kombiniert[SPD],Kombiniert[Date],"&gt;="&amp;Kombiniert[[#This Row],[Von]],Kombiniert[Date],"&lt;="&amp;Kombiniert[[#This Row],[Date]])</f>
        <v>0.24666666666666665</v>
      </c>
      <c r="O351" s="8">
        <f>AVERAGEIFS(Kombiniert[GRÜNE],Kombiniert[Date],"&gt;="&amp;Kombiniert[[#This Row],[Von]],Kombiniert[Date],"&lt;="&amp;Kombiniert[[#This Row],[Date]])</f>
        <v>0.10222222222222221</v>
      </c>
      <c r="P351" s="8">
        <f>AVERAGEIFS(Kombiniert[FDP],Kombiniert[Date],"&gt;="&amp;Kombiniert[[#This Row],[Von]],Kombiniert[Date],"&lt;="&amp;Kombiniert[[#This Row],[Date]])</f>
        <v>4.4999999999999998E-2</v>
      </c>
      <c r="Q351" s="8">
        <f>AVERAGEIFS(Kombiniert[LINKE],Kombiniert[Date],"&gt;="&amp;Kombiniert[[#This Row],[Von]],Kombiniert[Date],"&lt;="&amp;Kombiniert[[#This Row],[Date]])</f>
        <v>9.6111111111111092E-2</v>
      </c>
      <c r="R351" s="8">
        <f>AVERAGEIFS(Kombiniert[AfD],Kombiniert[Date],"&gt;="&amp;Kombiniert[[#This Row],[Von]],Kombiniert[Date],"&lt;="&amp;Kombiniert[[#This Row],[Date]])</f>
        <v>3.6111111111111122E-2</v>
      </c>
      <c r="S351" s="8">
        <f>AVERAGEIFS(Kombiniert[Sonstige],Kombiniert[Date],"&gt;="&amp;Kombiniert[[#This Row],[Von]],Kombiniert[Date],"&lt;="&amp;Kombiniert[[#This Row],[Date]])</f>
        <v>5.3888888888888889E-2</v>
      </c>
      <c r="T351" s="4">
        <f>SUMIFS(Kombiniert[Befragte],Kombiniert[Date],"&gt;="&amp;Kombiniert[[#This Row],[Von]],Kombiniert[Date],"&lt;="&amp;Kombiniert[[#This Row],[Date]])</f>
        <v>16853</v>
      </c>
      <c r="U351" s="2">
        <f>1/SUMIFS(Kombiniert[[#This Row],[CDU/CSU (14d)]:[AfD (14d)]],Kombiniert[[#This Row],[CDU/CSU (14d)]:[AfD (14d)]],"&gt;="&amp;0.05)</f>
        <v>1.1583011583011584</v>
      </c>
      <c r="V351" s="2">
        <f>1/(SUMIFS(Kombiniert[[#This Row],[CDU/CSU (14d)]:[AfD (14d)]],Kombiniert[[#This Row],[CDU/CSU (14d)]:[AfD (14d)]],"&gt;="&amp;0.05)-Kombiniert[[#This Row],[FDP (14d)]])</f>
        <v>1.2219959266802445</v>
      </c>
    </row>
    <row r="352" spans="1:22" x14ac:dyDescent="0.35">
      <c r="A352" s="1">
        <v>42203</v>
      </c>
      <c r="B352" s="2">
        <v>0.43</v>
      </c>
      <c r="C352" s="2">
        <v>0.25</v>
      </c>
      <c r="D352" s="2">
        <v>0.11</v>
      </c>
      <c r="E352" s="2">
        <v>0.04</v>
      </c>
      <c r="F352" s="2">
        <v>0.09</v>
      </c>
      <c r="G352" s="2">
        <v>0.04</v>
      </c>
      <c r="H352" s="2">
        <v>0.04</v>
      </c>
      <c r="I352" s="2">
        <v>1942</v>
      </c>
      <c r="J352" s="2" t="s">
        <v>97</v>
      </c>
      <c r="K352" t="s">
        <v>90</v>
      </c>
      <c r="L352" s="1">
        <f>Kombiniert[[#This Row],[Date]]-13</f>
        <v>42190</v>
      </c>
      <c r="M352" s="8">
        <f>AVERAGEIFS(Kombiniert[CDU/CSU],Kombiniert[Date],"&gt;="&amp;Kombiniert[[#This Row],[Von]],Kombiniert[Date],"&lt;="&amp;Kombiniert[[#This Row],[Date]])</f>
        <v>0.419375</v>
      </c>
      <c r="N352" s="3">
        <f>AVERAGEIFS(Kombiniert[SPD],Kombiniert[Date],"&gt;="&amp;Kombiniert[[#This Row],[Von]],Kombiniert[Date],"&lt;="&amp;Kombiniert[[#This Row],[Date]])</f>
        <v>0.24500000000000002</v>
      </c>
      <c r="O352" s="8">
        <f>AVERAGEIFS(Kombiniert[GRÜNE],Kombiniert[Date],"&gt;="&amp;Kombiniert[[#This Row],[Von]],Kombiniert[Date],"&lt;="&amp;Kombiniert[[#This Row],[Date]])</f>
        <v>0.104375</v>
      </c>
      <c r="P352" s="8">
        <f>AVERAGEIFS(Kombiniert[FDP],Kombiniert[Date],"&gt;="&amp;Kombiniert[[#This Row],[Von]],Kombiniert[Date],"&lt;="&amp;Kombiniert[[#This Row],[Date]])</f>
        <v>4.5624999999999999E-2</v>
      </c>
      <c r="Q352" s="8">
        <f>AVERAGEIFS(Kombiniert[LINKE],Kombiniert[Date],"&gt;="&amp;Kombiniert[[#This Row],[Von]],Kombiniert[Date],"&lt;="&amp;Kombiniert[[#This Row],[Date]])</f>
        <v>9.4999999999999987E-2</v>
      </c>
      <c r="R352" s="8">
        <f>AVERAGEIFS(Kombiniert[AfD],Kombiniert[Date],"&gt;="&amp;Kombiniert[[#This Row],[Von]],Kombiniert[Date],"&lt;="&amp;Kombiniert[[#This Row],[Date]])</f>
        <v>3.8124999999999999E-2</v>
      </c>
      <c r="S352" s="8">
        <f>AVERAGEIFS(Kombiniert[Sonstige],Kombiniert[Date],"&gt;="&amp;Kombiniert[[#This Row],[Von]],Kombiniert[Date],"&lt;="&amp;Kombiniert[[#This Row],[Date]])</f>
        <v>5.1249999999999997E-2</v>
      </c>
      <c r="T352" s="4">
        <f>SUMIFS(Kombiniert[Befragte],Kombiniert[Date],"&gt;="&amp;Kombiniert[[#This Row],[Von]],Kombiniert[Date],"&lt;="&amp;Kombiniert[[#This Row],[Date]])</f>
        <v>15385</v>
      </c>
      <c r="U352" s="2">
        <f>1/SUMIFS(Kombiniert[[#This Row],[CDU/CSU (14d)]:[AfD (14d)]],Kombiniert[[#This Row],[CDU/CSU (14d)]:[AfD (14d)]],"&gt;="&amp;0.05)</f>
        <v>1.1577424023154848</v>
      </c>
      <c r="V352" s="2">
        <f>1/(SUMIFS(Kombiniert[[#This Row],[CDU/CSU (14d)]:[AfD (14d)]],Kombiniert[[#This Row],[CDU/CSU (14d)]:[AfD (14d)]],"&gt;="&amp;0.05)-Kombiniert[[#This Row],[FDP (14d)]])</f>
        <v>1.2223071046600458</v>
      </c>
    </row>
    <row r="353" spans="1:22" x14ac:dyDescent="0.35">
      <c r="A353" s="1">
        <v>42197</v>
      </c>
      <c r="B353" s="2">
        <v>0.42</v>
      </c>
      <c r="C353" s="2">
        <v>0.26</v>
      </c>
      <c r="D353" s="2">
        <v>0.1</v>
      </c>
      <c r="E353" s="2">
        <v>0.04</v>
      </c>
      <c r="F353" s="2">
        <v>0.1</v>
      </c>
      <c r="G353" s="2">
        <v>0.03</v>
      </c>
      <c r="H353" s="2">
        <v>0.05</v>
      </c>
      <c r="I353" s="2">
        <v>1842</v>
      </c>
      <c r="J353" s="2" t="s">
        <v>98</v>
      </c>
      <c r="K353" t="s">
        <v>90</v>
      </c>
      <c r="L353" s="1">
        <f>Kombiniert[[#This Row],[Date]]-13</f>
        <v>42184</v>
      </c>
      <c r="M353" s="8">
        <f>AVERAGEIFS(Kombiniert[CDU/CSU],Kombiniert[Date],"&gt;="&amp;Kombiniert[[#This Row],[Von]],Kombiniert[Date],"&lt;="&amp;Kombiniert[[#This Row],[Date]])</f>
        <v>0.4121428571428572</v>
      </c>
      <c r="N353" s="3">
        <f>AVERAGEIFS(Kombiniert[SPD],Kombiniert[Date],"&gt;="&amp;Kombiniert[[#This Row],[Von]],Kombiniert[Date],"&lt;="&amp;Kombiniert[[#This Row],[Date]])</f>
        <v>0.24214285714285713</v>
      </c>
      <c r="O353" s="8">
        <f>AVERAGEIFS(Kombiniert[GRÜNE],Kombiniert[Date],"&gt;="&amp;Kombiniert[[#This Row],[Von]],Kombiniert[Date],"&lt;="&amp;Kombiniert[[#This Row],[Date]])</f>
        <v>0.10357142857142856</v>
      </c>
      <c r="P353" s="8">
        <f>AVERAGEIFS(Kombiniert[FDP],Kombiniert[Date],"&gt;="&amp;Kombiniert[[#This Row],[Von]],Kombiniert[Date],"&lt;="&amp;Kombiniert[[#This Row],[Date]])</f>
        <v>4.5714285714285707E-2</v>
      </c>
      <c r="Q353" s="8">
        <f>AVERAGEIFS(Kombiniert[LINKE],Kombiniert[Date],"&gt;="&amp;Kombiniert[[#This Row],[Von]],Kombiniert[Date],"&lt;="&amp;Kombiniert[[#This Row],[Date]])</f>
        <v>9.7857142857142851E-2</v>
      </c>
      <c r="R353" s="8">
        <f>AVERAGEIFS(Kombiniert[AfD],Kombiniert[Date],"&gt;="&amp;Kombiniert[[#This Row],[Von]],Kombiniert[Date],"&lt;="&amp;Kombiniert[[#This Row],[Date]])</f>
        <v>4.2142857142857142E-2</v>
      </c>
      <c r="S353" s="8">
        <f>AVERAGEIFS(Kombiniert[Sonstige],Kombiniert[Date],"&gt;="&amp;Kombiniert[[#This Row],[Von]],Kombiniert[Date],"&lt;="&amp;Kombiniert[[#This Row],[Date]])</f>
        <v>5.2142857142857144E-2</v>
      </c>
      <c r="T353" s="4">
        <f>SUMIFS(Kombiniert[Befragte],Kombiniert[Date],"&gt;="&amp;Kombiniert[[#This Row],[Von]],Kombiniert[Date],"&lt;="&amp;Kombiniert[[#This Row],[Date]])</f>
        <v>14973</v>
      </c>
      <c r="U353" s="2">
        <f>1/SUMIFS(Kombiniert[[#This Row],[CDU/CSU (14d)]:[AfD (14d)]],Kombiniert[[#This Row],[CDU/CSU (14d)]:[AfD (14d)]],"&gt;="&amp;0.05)</f>
        <v>1.1686143572621035</v>
      </c>
      <c r="V353" s="2">
        <f>1/(SUMIFS(Kombiniert[[#This Row],[CDU/CSU (14d)]:[AfD (14d)]],Kombiniert[[#This Row],[CDU/CSU (14d)]:[AfD (14d)]],"&gt;="&amp;0.05)-Kombiniert[[#This Row],[FDP (14d)]])</f>
        <v>1.2345679012345678</v>
      </c>
    </row>
    <row r="354" spans="1:22" x14ac:dyDescent="0.35">
      <c r="A354" s="1">
        <v>42189</v>
      </c>
      <c r="B354" s="2">
        <v>0.4</v>
      </c>
      <c r="C354" s="2">
        <v>0.24</v>
      </c>
      <c r="D354" s="2">
        <v>0.11</v>
      </c>
      <c r="E354" s="2">
        <v>0.04</v>
      </c>
      <c r="F354" s="2">
        <v>0.1</v>
      </c>
      <c r="G354" s="2">
        <v>0.05</v>
      </c>
      <c r="H354" s="2">
        <v>0.06</v>
      </c>
      <c r="I354" s="2">
        <v>2247</v>
      </c>
      <c r="J354" s="2" t="s">
        <v>345</v>
      </c>
      <c r="K354" t="s">
        <v>90</v>
      </c>
      <c r="L354" s="1">
        <f>Kombiniert[[#This Row],[Date]]-13</f>
        <v>42176</v>
      </c>
      <c r="M354" s="8">
        <f>AVERAGEIFS(Kombiniert[CDU/CSU],Kombiniert[Date],"&gt;="&amp;Kombiniert[[#This Row],[Von]],Kombiniert[Date],"&lt;="&amp;Kombiniert[[#This Row],[Date]])</f>
        <v>0.40499999999999997</v>
      </c>
      <c r="N354" s="3">
        <f>AVERAGEIFS(Kombiniert[SPD],Kombiniert[Date],"&gt;="&amp;Kombiniert[[#This Row],[Von]],Kombiniert[Date],"&lt;="&amp;Kombiniert[[#This Row],[Date]])</f>
        <v>0.24071428571428571</v>
      </c>
      <c r="O354" s="8">
        <f>AVERAGEIFS(Kombiniert[GRÜNE],Kombiniert[Date],"&gt;="&amp;Kombiniert[[#This Row],[Von]],Kombiniert[Date],"&lt;="&amp;Kombiniert[[#This Row],[Date]])</f>
        <v>0.10214285714285713</v>
      </c>
      <c r="P354" s="8">
        <f>AVERAGEIFS(Kombiniert[FDP],Kombiniert[Date],"&gt;="&amp;Kombiniert[[#This Row],[Von]],Kombiniert[Date],"&lt;="&amp;Kombiniert[[#This Row],[Date]])</f>
        <v>4.5714285714285707E-2</v>
      </c>
      <c r="Q354" s="8">
        <f>AVERAGEIFS(Kombiniert[LINKE],Kombiniert[Date],"&gt;="&amp;Kombiniert[[#This Row],[Von]],Kombiniert[Date],"&lt;="&amp;Kombiniert[[#This Row],[Date]])</f>
        <v>9.857142857142856E-2</v>
      </c>
      <c r="R354" s="8">
        <f>AVERAGEIFS(Kombiniert[AfD],Kombiniert[Date],"&gt;="&amp;Kombiniert[[#This Row],[Von]],Kombiniert[Date],"&lt;="&amp;Kombiniert[[#This Row],[Date]])</f>
        <v>4.5714285714285714E-2</v>
      </c>
      <c r="S354" s="8">
        <f>AVERAGEIFS(Kombiniert[Sonstige],Kombiniert[Date],"&gt;="&amp;Kombiniert[[#This Row],[Von]],Kombiniert[Date],"&lt;="&amp;Kombiniert[[#This Row],[Date]])</f>
        <v>5.9285714285714282E-2</v>
      </c>
      <c r="T354" s="4">
        <f>SUMIFS(Kombiniert[Befragte],Kombiniert[Date],"&gt;="&amp;Kombiniert[[#This Row],[Von]],Kombiniert[Date],"&lt;="&amp;Kombiniert[[#This Row],[Date]])</f>
        <v>15866</v>
      </c>
      <c r="U354" s="2">
        <f>1/SUMIFS(Kombiniert[[#This Row],[CDU/CSU (14d)]:[AfD (14d)]],Kombiniert[[#This Row],[CDU/CSU (14d)]:[AfD (14d)]],"&gt;="&amp;0.05)</f>
        <v>1.1814345991561184</v>
      </c>
      <c r="V354" s="2">
        <f>1/(SUMIFS(Kombiniert[[#This Row],[CDU/CSU (14d)]:[AfD (14d)]],Kombiniert[[#This Row],[CDU/CSU (14d)]:[AfD (14d)]],"&gt;="&amp;0.05)-Kombiniert[[#This Row],[FDP (14d)]])</f>
        <v>1.2488849241748441</v>
      </c>
    </row>
    <row r="355" spans="1:22" x14ac:dyDescent="0.35">
      <c r="A355" s="1">
        <v>42182</v>
      </c>
      <c r="B355" s="2">
        <v>0.41</v>
      </c>
      <c r="C355" s="2">
        <v>0.24</v>
      </c>
      <c r="D355" s="2">
        <v>0.1</v>
      </c>
      <c r="E355" s="2">
        <v>0.04</v>
      </c>
      <c r="F355" s="2">
        <v>0.1</v>
      </c>
      <c r="G355" s="2">
        <v>0.05</v>
      </c>
      <c r="H355" s="2">
        <v>0.06</v>
      </c>
      <c r="I355" s="2">
        <v>2746</v>
      </c>
      <c r="J355" s="2" t="s">
        <v>100</v>
      </c>
      <c r="K355" t="s">
        <v>90</v>
      </c>
      <c r="L355" s="1">
        <f>Kombiniert[[#This Row],[Date]]-13</f>
        <v>42169</v>
      </c>
      <c r="M355" s="8">
        <f>AVERAGEIFS(Kombiniert[CDU/CSU],Kombiniert[Date],"&gt;="&amp;Kombiniert[[#This Row],[Von]],Kombiniert[Date],"&lt;="&amp;Kombiniert[[#This Row],[Date]])</f>
        <v>0.40687499999999999</v>
      </c>
      <c r="N355" s="3">
        <f>AVERAGEIFS(Kombiniert[SPD],Kombiniert[Date],"&gt;="&amp;Kombiniert[[#This Row],[Von]],Kombiniert[Date],"&lt;="&amp;Kombiniert[[#This Row],[Date]])</f>
        <v>0.24374999999999999</v>
      </c>
      <c r="O355" s="8">
        <f>AVERAGEIFS(Kombiniert[GRÜNE],Kombiniert[Date],"&gt;="&amp;Kombiniert[[#This Row],[Von]],Kombiniert[Date],"&lt;="&amp;Kombiniert[[#This Row],[Date]])</f>
        <v>0.10062499999999999</v>
      </c>
      <c r="P355" s="8">
        <f>AVERAGEIFS(Kombiniert[FDP],Kombiniert[Date],"&gt;="&amp;Kombiniert[[#This Row],[Von]],Kombiniert[Date],"&lt;="&amp;Kombiniert[[#This Row],[Date]])</f>
        <v>4.6874999999999993E-2</v>
      </c>
      <c r="Q355" s="8">
        <f>AVERAGEIFS(Kombiniert[LINKE],Kombiniert[Date],"&gt;="&amp;Kombiniert[[#This Row],[Von]],Kombiniert[Date],"&lt;="&amp;Kombiniert[[#This Row],[Date]])</f>
        <v>9.5624999999999988E-2</v>
      </c>
      <c r="R355" s="8">
        <f>AVERAGEIFS(Kombiniert[AfD],Kombiniert[Date],"&gt;="&amp;Kombiniert[[#This Row],[Von]],Kombiniert[Date],"&lt;="&amp;Kombiniert[[#This Row],[Date]])</f>
        <v>4.6249999999999999E-2</v>
      </c>
      <c r="S355" s="8">
        <f>AVERAGEIFS(Kombiniert[Sonstige],Kombiniert[Date],"&gt;="&amp;Kombiniert[[#This Row],[Von]],Kombiniert[Date],"&lt;="&amp;Kombiniert[[#This Row],[Date]])</f>
        <v>0.06</v>
      </c>
      <c r="T355" s="4">
        <f>SUMIFS(Kombiniert[Befragte],Kombiniert[Date],"&gt;="&amp;Kombiniert[[#This Row],[Von]],Kombiniert[Date],"&lt;="&amp;Kombiniert[[#This Row],[Date]])</f>
        <v>17222</v>
      </c>
      <c r="U355" s="2">
        <f>1/SUMIFS(Kombiniert[[#This Row],[CDU/CSU (14d)]:[AfD (14d)]],Kombiniert[[#This Row],[CDU/CSU (14d)]:[AfD (14d)]],"&gt;="&amp;0.05)</f>
        <v>1.1808118081180812</v>
      </c>
      <c r="V355" s="2">
        <f>1/(SUMIFS(Kombiniert[[#This Row],[CDU/CSU (14d)]:[AfD (14d)]],Kombiniert[[#This Row],[CDU/CSU (14d)]:[AfD (14d)]],"&gt;="&amp;0.05)-Kombiniert[[#This Row],[FDP (14d)]])</f>
        <v>1.25</v>
      </c>
    </row>
    <row r="356" spans="1:22" x14ac:dyDescent="0.35">
      <c r="A356" s="1">
        <v>42175</v>
      </c>
      <c r="B356" s="2">
        <v>0.4</v>
      </c>
      <c r="C356" s="2">
        <v>0.25</v>
      </c>
      <c r="D356" s="2">
        <v>0.1</v>
      </c>
      <c r="E356" s="2">
        <v>0.05</v>
      </c>
      <c r="F356" s="2">
        <v>0.09</v>
      </c>
      <c r="G356" s="2">
        <v>0.05</v>
      </c>
      <c r="H356" s="2">
        <v>0.06</v>
      </c>
      <c r="I356" s="2">
        <v>2716</v>
      </c>
      <c r="J356" s="2" t="s">
        <v>346</v>
      </c>
      <c r="K356" t="s">
        <v>90</v>
      </c>
      <c r="L356" s="1">
        <f>Kombiniert[[#This Row],[Date]]-13</f>
        <v>42162</v>
      </c>
      <c r="M356" s="8">
        <f>AVERAGEIFS(Kombiniert[CDU/CSU],Kombiniert[Date],"&gt;="&amp;Kombiniert[[#This Row],[Von]],Kombiniert[Date],"&lt;="&amp;Kombiniert[[#This Row],[Date]])</f>
        <v>0.40562499999999996</v>
      </c>
      <c r="N356" s="3">
        <f>AVERAGEIFS(Kombiniert[SPD],Kombiniert[Date],"&gt;="&amp;Kombiniert[[#This Row],[Von]],Kombiniert[Date],"&lt;="&amp;Kombiniert[[#This Row],[Date]])</f>
        <v>0.245</v>
      </c>
      <c r="O356" s="8">
        <f>AVERAGEIFS(Kombiniert[GRÜNE],Kombiniert[Date],"&gt;="&amp;Kombiniert[[#This Row],[Von]],Kombiniert[Date],"&lt;="&amp;Kombiniert[[#This Row],[Date]])</f>
        <v>0.10062499999999999</v>
      </c>
      <c r="P356" s="8">
        <f>AVERAGEIFS(Kombiniert[FDP],Kombiniert[Date],"&gt;="&amp;Kombiniert[[#This Row],[Von]],Kombiniert[Date],"&lt;="&amp;Kombiniert[[#This Row],[Date]])</f>
        <v>5.0624999999999996E-2</v>
      </c>
      <c r="Q356" s="8">
        <f>AVERAGEIFS(Kombiniert[LINKE],Kombiniert[Date],"&gt;="&amp;Kombiniert[[#This Row],[Von]],Kombiniert[Date],"&lt;="&amp;Kombiniert[[#This Row],[Date]])</f>
        <v>9.3749999999999986E-2</v>
      </c>
      <c r="R356" s="8">
        <f>AVERAGEIFS(Kombiniert[AfD],Kombiniert[Date],"&gt;="&amp;Kombiniert[[#This Row],[Von]],Kombiniert[Date],"&lt;="&amp;Kombiniert[[#This Row],[Date]])</f>
        <v>4.6875E-2</v>
      </c>
      <c r="S356" s="8">
        <f>AVERAGEIFS(Kombiniert[Sonstige],Kombiniert[Date],"&gt;="&amp;Kombiniert[[#This Row],[Von]],Kombiniert[Date],"&lt;="&amp;Kombiniert[[#This Row],[Date]])</f>
        <v>5.7499999999999996E-2</v>
      </c>
      <c r="T356" s="4">
        <f>SUMIFS(Kombiniert[Befragte],Kombiniert[Date],"&gt;="&amp;Kombiniert[[#This Row],[Von]],Kombiniert[Date],"&lt;="&amp;Kombiniert[[#This Row],[Date]])</f>
        <v>16766</v>
      </c>
      <c r="U356" s="2">
        <f>1/SUMIFS(Kombiniert[[#This Row],[CDU/CSU (14d)]:[AfD (14d)]],Kombiniert[[#This Row],[CDU/CSU (14d)]:[AfD (14d)]],"&gt;="&amp;0.05)</f>
        <v>1.1165387299371947</v>
      </c>
      <c r="V356" s="2">
        <f>1/(SUMIFS(Kombiniert[[#This Row],[CDU/CSU (14d)]:[AfD (14d)]],Kombiniert[[#This Row],[CDU/CSU (14d)]:[AfD (14d)]],"&gt;="&amp;0.05)-Kombiniert[[#This Row],[FDP (14d)]])</f>
        <v>1.1834319526627219</v>
      </c>
    </row>
    <row r="357" spans="1:22" x14ac:dyDescent="0.35">
      <c r="A357" s="1">
        <v>42168</v>
      </c>
      <c r="B357" s="2">
        <v>0.4</v>
      </c>
      <c r="C357" s="2">
        <v>0.25</v>
      </c>
      <c r="D357" s="2">
        <v>0.1</v>
      </c>
      <c r="E357" s="2">
        <v>0.05</v>
      </c>
      <c r="F357" s="2">
        <v>0.09</v>
      </c>
      <c r="G357" s="2">
        <v>0.05</v>
      </c>
      <c r="H357" s="2">
        <v>0.06</v>
      </c>
      <c r="I357" s="2">
        <v>2277</v>
      </c>
      <c r="J357" s="2" t="s">
        <v>347</v>
      </c>
      <c r="K357" t="s">
        <v>90</v>
      </c>
      <c r="L357" s="1">
        <f>Kombiniert[[#This Row],[Date]]-13</f>
        <v>42155</v>
      </c>
      <c r="M357" s="8">
        <f>AVERAGEIFS(Kombiniert[CDU/CSU],Kombiniert[Date],"&gt;="&amp;Kombiniert[[#This Row],[Von]],Kombiniert[Date],"&lt;="&amp;Kombiniert[[#This Row],[Date]])</f>
        <v>0.40285714285714286</v>
      </c>
      <c r="N357" s="3">
        <f>AVERAGEIFS(Kombiniert[SPD],Kombiniert[Date],"&gt;="&amp;Kombiniert[[#This Row],[Von]],Kombiniert[Date],"&lt;="&amp;Kombiniert[[#This Row],[Date]])</f>
        <v>0.24428571428571427</v>
      </c>
      <c r="O357" s="8">
        <f>AVERAGEIFS(Kombiniert[GRÜNE],Kombiniert[Date],"&gt;="&amp;Kombiniert[[#This Row],[Von]],Kombiniert[Date],"&lt;="&amp;Kombiniert[[#This Row],[Date]])</f>
        <v>9.9999999999999992E-2</v>
      </c>
      <c r="P357" s="8">
        <f>AVERAGEIFS(Kombiniert[FDP],Kombiniert[Date],"&gt;="&amp;Kombiniert[[#This Row],[Von]],Kombiniert[Date],"&lt;="&amp;Kombiniert[[#This Row],[Date]])</f>
        <v>5.4285714285714284E-2</v>
      </c>
      <c r="Q357" s="8">
        <f>AVERAGEIFS(Kombiniert[LINKE],Kombiniert[Date],"&gt;="&amp;Kombiniert[[#This Row],[Von]],Kombiniert[Date],"&lt;="&amp;Kombiniert[[#This Row],[Date]])</f>
        <v>9.3571428571428555E-2</v>
      </c>
      <c r="R357" s="8">
        <f>AVERAGEIFS(Kombiniert[AfD],Kombiniert[Date],"&gt;="&amp;Kombiniert[[#This Row],[Von]],Kombiniert[Date],"&lt;="&amp;Kombiniert[[#This Row],[Date]])</f>
        <v>4.8571428571428564E-2</v>
      </c>
      <c r="S357" s="8">
        <f>AVERAGEIFS(Kombiniert[Sonstige],Kombiniert[Date],"&gt;="&amp;Kombiniert[[#This Row],[Von]],Kombiniert[Date],"&lt;="&amp;Kombiniert[[#This Row],[Date]])</f>
        <v>5.6428571428571425E-2</v>
      </c>
      <c r="T357" s="4">
        <f>SUMIFS(Kombiniert[Befragte],Kombiniert[Date],"&gt;="&amp;Kombiniert[[#This Row],[Von]],Kombiniert[Date],"&lt;="&amp;Kombiniert[[#This Row],[Date]])</f>
        <v>14610</v>
      </c>
      <c r="U357" s="2">
        <f>1/SUMIFS(Kombiniert[[#This Row],[CDU/CSU (14d)]:[AfD (14d)]],Kombiniert[[#This Row],[CDU/CSU (14d)]:[AfD (14d)]],"&gt;="&amp;0.05)</f>
        <v>1.1173184357541901</v>
      </c>
      <c r="V357" s="2">
        <f>1/(SUMIFS(Kombiniert[[#This Row],[CDU/CSU (14d)]:[AfD (14d)]],Kombiniert[[#This Row],[CDU/CSU (14d)]:[AfD (14d)]],"&gt;="&amp;0.05)-Kombiniert[[#This Row],[FDP (14d)]])</f>
        <v>1.1894647408666101</v>
      </c>
    </row>
    <row r="358" spans="1:22" x14ac:dyDescent="0.35">
      <c r="A358" s="1">
        <v>42161</v>
      </c>
      <c r="B358" s="2">
        <v>0.4</v>
      </c>
      <c r="C358" s="2">
        <v>0.25</v>
      </c>
      <c r="D358" s="2">
        <v>0.1</v>
      </c>
      <c r="E358" s="2">
        <v>0.05</v>
      </c>
      <c r="F358" s="2">
        <v>0.1</v>
      </c>
      <c r="G358" s="2">
        <v>0.05</v>
      </c>
      <c r="H358" s="2">
        <v>0.05</v>
      </c>
      <c r="I358" s="2">
        <v>1467</v>
      </c>
      <c r="J358" s="2" t="s">
        <v>348</v>
      </c>
      <c r="K358" t="s">
        <v>90</v>
      </c>
      <c r="L358" s="1">
        <f>Kombiniert[[#This Row],[Date]]-13</f>
        <v>42148</v>
      </c>
      <c r="M358" s="8">
        <f>AVERAGEIFS(Kombiniert[CDU/CSU],Kombiniert[Date],"&gt;="&amp;Kombiniert[[#This Row],[Von]],Kombiniert[Date],"&lt;="&amp;Kombiniert[[#This Row],[Date]])</f>
        <v>0.40142857142857152</v>
      </c>
      <c r="N358" s="3">
        <f>AVERAGEIFS(Kombiniert[SPD],Kombiniert[Date],"&gt;="&amp;Kombiniert[[#This Row],[Von]],Kombiniert[Date],"&lt;="&amp;Kombiniert[[#This Row],[Date]])</f>
        <v>0.24357142857142858</v>
      </c>
      <c r="O358" s="8">
        <f>AVERAGEIFS(Kombiniert[GRÜNE],Kombiniert[Date],"&gt;="&amp;Kombiniert[[#This Row],[Von]],Kombiniert[Date],"&lt;="&amp;Kombiniert[[#This Row],[Date]])</f>
        <v>0.10071428571428571</v>
      </c>
      <c r="P358" s="8">
        <f>AVERAGEIFS(Kombiniert[FDP],Kombiniert[Date],"&gt;="&amp;Kombiniert[[#This Row],[Von]],Kombiniert[Date],"&lt;="&amp;Kombiniert[[#This Row],[Date]])</f>
        <v>5.7142857142857141E-2</v>
      </c>
      <c r="Q358" s="8">
        <f>AVERAGEIFS(Kombiniert[LINKE],Kombiniert[Date],"&gt;="&amp;Kombiniert[[#This Row],[Von]],Kombiniert[Date],"&lt;="&amp;Kombiniert[[#This Row],[Date]])</f>
        <v>9.2857142857142846E-2</v>
      </c>
      <c r="R358" s="8">
        <f>AVERAGEIFS(Kombiniert[AfD],Kombiniert[Date],"&gt;="&amp;Kombiniert[[#This Row],[Von]],Kombiniert[Date],"&lt;="&amp;Kombiniert[[#This Row],[Date]])</f>
        <v>4.9285714285714287E-2</v>
      </c>
      <c r="S358" s="8">
        <f>AVERAGEIFS(Kombiniert[Sonstige],Kombiniert[Date],"&gt;="&amp;Kombiniert[[#This Row],[Von]],Kombiniert[Date],"&lt;="&amp;Kombiniert[[#This Row],[Date]])</f>
        <v>5.5E-2</v>
      </c>
      <c r="T358" s="4">
        <f>SUMIFS(Kombiniert[Befragte],Kombiniert[Date],"&gt;="&amp;Kombiniert[[#This Row],[Von]],Kombiniert[Date],"&lt;="&amp;Kombiniert[[#This Row],[Date]])</f>
        <v>14122</v>
      </c>
      <c r="U358" s="2">
        <f>1/SUMIFS(Kombiniert[[#This Row],[CDU/CSU (14d)]:[AfD (14d)]],Kombiniert[[#This Row],[CDU/CSU (14d)]:[AfD (14d)]],"&gt;="&amp;0.05)</f>
        <v>1.1164274322169057</v>
      </c>
      <c r="V358" s="2">
        <f>1/(SUMIFS(Kombiniert[[#This Row],[CDU/CSU (14d)]:[AfD (14d)]],Kombiniert[[#This Row],[CDU/CSU (14d)]:[AfD (14d)]],"&gt;="&amp;0.05)-Kombiniert[[#This Row],[FDP (14d)]])</f>
        <v>1.1925042589437818</v>
      </c>
    </row>
    <row r="359" spans="1:22" x14ac:dyDescent="0.35">
      <c r="A359" s="1">
        <v>42154</v>
      </c>
      <c r="B359" s="2">
        <v>0.4</v>
      </c>
      <c r="C359" s="2">
        <v>0.25</v>
      </c>
      <c r="D359" s="2">
        <v>0.1</v>
      </c>
      <c r="E359" s="2">
        <v>0.06</v>
      </c>
      <c r="F359" s="2">
        <v>0.09</v>
      </c>
      <c r="G359" s="2">
        <v>0.05</v>
      </c>
      <c r="H359" s="2">
        <v>0.05</v>
      </c>
      <c r="I359" s="2">
        <v>1816</v>
      </c>
      <c r="J359" s="2" t="s">
        <v>349</v>
      </c>
      <c r="K359" t="s">
        <v>90</v>
      </c>
      <c r="L359" s="1">
        <f>Kombiniert[[#This Row],[Date]]-13</f>
        <v>42141</v>
      </c>
      <c r="M359" s="8">
        <f>AVERAGEIFS(Kombiniert[CDU/CSU],Kombiniert[Date],"&gt;="&amp;Kombiniert[[#This Row],[Von]],Kombiniert[Date],"&lt;="&amp;Kombiniert[[#This Row],[Date]])</f>
        <v>0.40375000000000005</v>
      </c>
      <c r="N359" s="3">
        <f>AVERAGEIFS(Kombiniert[SPD],Kombiniert[Date],"&gt;="&amp;Kombiniert[[#This Row],[Von]],Kombiniert[Date],"&lt;="&amp;Kombiniert[[#This Row],[Date]])</f>
        <v>0.24500000000000002</v>
      </c>
      <c r="O359" s="8">
        <f>AVERAGEIFS(Kombiniert[GRÜNE],Kombiniert[Date],"&gt;="&amp;Kombiniert[[#This Row],[Von]],Kombiniert[Date],"&lt;="&amp;Kombiniert[[#This Row],[Date]])</f>
        <v>9.8749999999999991E-2</v>
      </c>
      <c r="P359" s="8">
        <f>AVERAGEIFS(Kombiniert[FDP],Kombiniert[Date],"&gt;="&amp;Kombiniert[[#This Row],[Von]],Kombiniert[Date],"&lt;="&amp;Kombiniert[[#This Row],[Date]])</f>
        <v>5.4375E-2</v>
      </c>
      <c r="Q359" s="8">
        <f>AVERAGEIFS(Kombiniert[LINKE],Kombiniert[Date],"&gt;="&amp;Kombiniert[[#This Row],[Von]],Kombiniert[Date],"&lt;="&amp;Kombiniert[[#This Row],[Date]])</f>
        <v>9.1249999999999984E-2</v>
      </c>
      <c r="R359" s="8">
        <f>AVERAGEIFS(Kombiniert[AfD],Kombiniert[Date],"&gt;="&amp;Kombiniert[[#This Row],[Von]],Kombiniert[Date],"&lt;="&amp;Kombiniert[[#This Row],[Date]])</f>
        <v>0.05</v>
      </c>
      <c r="S359" s="8">
        <f>AVERAGEIFS(Kombiniert[Sonstige],Kombiniert[Date],"&gt;="&amp;Kombiniert[[#This Row],[Von]],Kombiniert[Date],"&lt;="&amp;Kombiniert[[#This Row],[Date]])</f>
        <v>5.6875000000000002E-2</v>
      </c>
      <c r="T359" s="4">
        <f>SUMIFS(Kombiniert[Befragte],Kombiniert[Date],"&gt;="&amp;Kombiniert[[#This Row],[Von]],Kombiniert[Date],"&lt;="&amp;Kombiniert[[#This Row],[Date]])</f>
        <v>15423</v>
      </c>
      <c r="U359" s="2">
        <f>1/SUMIFS(Kombiniert[[#This Row],[CDU/CSU (14d)]:[AfD (14d)]],Kombiniert[[#This Row],[CDU/CSU (14d)]:[AfD (14d)]],"&gt;="&amp;0.05)</f>
        <v>1.0603048376408217</v>
      </c>
      <c r="V359" s="2">
        <f>1/(SUMIFS(Kombiniert[[#This Row],[CDU/CSU (14d)]:[AfD (14d)]],Kombiniert[[#This Row],[CDU/CSU (14d)]:[AfD (14d)]],"&gt;="&amp;0.05)-Kombiniert[[#This Row],[FDP (14d)]])</f>
        <v>1.1251758087201125</v>
      </c>
    </row>
    <row r="360" spans="1:22" x14ac:dyDescent="0.35">
      <c r="A360" s="1">
        <v>42147</v>
      </c>
      <c r="B360" s="2">
        <v>0.4</v>
      </c>
      <c r="C360" s="2">
        <v>0.26</v>
      </c>
      <c r="D360" s="2">
        <v>0.09</v>
      </c>
      <c r="E360" s="2">
        <v>0.05</v>
      </c>
      <c r="F360" s="2">
        <v>0.09</v>
      </c>
      <c r="G360" s="2">
        <v>0.05</v>
      </c>
      <c r="H360" s="2">
        <v>0.06</v>
      </c>
      <c r="I360" s="2">
        <v>2302</v>
      </c>
      <c r="J360" s="2" t="s">
        <v>350</v>
      </c>
      <c r="K360" t="s">
        <v>90</v>
      </c>
      <c r="L360" s="1">
        <f>Kombiniert[[#This Row],[Date]]-13</f>
        <v>42134</v>
      </c>
      <c r="M360" s="8">
        <f>AVERAGEIFS(Kombiniert[CDU/CSU],Kombiniert[Date],"&gt;="&amp;Kombiniert[[#This Row],[Von]],Kombiniert[Date],"&lt;="&amp;Kombiniert[[#This Row],[Date]])</f>
        <v>0.40687499999999999</v>
      </c>
      <c r="N360" s="3">
        <f>AVERAGEIFS(Kombiniert[SPD],Kombiniert[Date],"&gt;="&amp;Kombiniert[[#This Row],[Von]],Kombiniert[Date],"&lt;="&amp;Kombiniert[[#This Row],[Date]])</f>
        <v>0.245</v>
      </c>
      <c r="O360" s="8">
        <f>AVERAGEIFS(Kombiniert[GRÜNE],Kombiniert[Date],"&gt;="&amp;Kombiniert[[#This Row],[Von]],Kombiniert[Date],"&lt;="&amp;Kombiniert[[#This Row],[Date]])</f>
        <v>9.9374999999999991E-2</v>
      </c>
      <c r="P360" s="8">
        <f>AVERAGEIFS(Kombiniert[FDP],Kombiniert[Date],"&gt;="&amp;Kombiniert[[#This Row],[Von]],Kombiniert[Date],"&lt;="&amp;Kombiniert[[#This Row],[Date]])</f>
        <v>4.5624999999999999E-2</v>
      </c>
      <c r="Q360" s="8">
        <f>AVERAGEIFS(Kombiniert[LINKE],Kombiniert[Date],"&gt;="&amp;Kombiniert[[#This Row],[Von]],Kombiniert[Date],"&lt;="&amp;Kombiniert[[#This Row],[Date]])</f>
        <v>9.1249999999999984E-2</v>
      </c>
      <c r="R360" s="8">
        <f>AVERAGEIFS(Kombiniert[AfD],Kombiniert[Date],"&gt;="&amp;Kombiniert[[#This Row],[Von]],Kombiniert[Date],"&lt;="&amp;Kombiniert[[#This Row],[Date]])</f>
        <v>5.1874999999999998E-2</v>
      </c>
      <c r="S360" s="8">
        <f>AVERAGEIFS(Kombiniert[Sonstige],Kombiniert[Date],"&gt;="&amp;Kombiniert[[#This Row],[Von]],Kombiniert[Date],"&lt;="&amp;Kombiniert[[#This Row],[Date]])</f>
        <v>0.06</v>
      </c>
      <c r="T360" s="4">
        <f>SUMIFS(Kombiniert[Befragte],Kombiniert[Date],"&gt;="&amp;Kombiniert[[#This Row],[Von]],Kombiniert[Date],"&lt;="&amp;Kombiniert[[#This Row],[Date]])</f>
        <v>15533</v>
      </c>
      <c r="U360" s="2">
        <f>1/SUMIFS(Kombiniert[[#This Row],[CDU/CSU (14d)]:[AfD (14d)]],Kombiniert[[#This Row],[CDU/CSU (14d)]:[AfD (14d)]],"&gt;="&amp;0.05)</f>
        <v>1.1180992313067786</v>
      </c>
      <c r="V360" s="2">
        <f>1/(SUMIFS(Kombiniert[[#This Row],[CDU/CSU (14d)]:[AfD (14d)]],Kombiniert[[#This Row],[CDU/CSU (14d)]:[AfD (14d)]],"&gt;="&amp;0.05)-Kombiniert[[#This Row],[FDP (14d)]])</f>
        <v>1.1782032400589104</v>
      </c>
    </row>
    <row r="361" spans="1:22" x14ac:dyDescent="0.35">
      <c r="A361" s="1">
        <v>42140</v>
      </c>
      <c r="B361" s="2">
        <v>0.4</v>
      </c>
      <c r="C361" s="2">
        <v>0.25</v>
      </c>
      <c r="D361" s="2">
        <v>0.1</v>
      </c>
      <c r="E361" s="2">
        <v>0.04</v>
      </c>
      <c r="F361" s="2">
        <v>0.09</v>
      </c>
      <c r="G361" s="2">
        <v>0.05</v>
      </c>
      <c r="H361" s="2">
        <v>7.0000000000000007E-2</v>
      </c>
      <c r="I361" s="2">
        <v>1941</v>
      </c>
      <c r="J361" s="2" t="s">
        <v>351</v>
      </c>
      <c r="K361" t="s">
        <v>90</v>
      </c>
      <c r="L361" s="1">
        <f>Kombiniert[[#This Row],[Date]]-13</f>
        <v>42127</v>
      </c>
      <c r="M361" s="8">
        <f>AVERAGEIFS(Kombiniert[CDU/CSU],Kombiniert[Date],"&gt;="&amp;Kombiniert[[#This Row],[Von]],Kombiniert[Date],"&lt;="&amp;Kombiniert[[#This Row],[Date]])</f>
        <v>0.40812500000000002</v>
      </c>
      <c r="N361" s="3">
        <f>AVERAGEIFS(Kombiniert[SPD],Kombiniert[Date],"&gt;="&amp;Kombiniert[[#This Row],[Von]],Kombiniert[Date],"&lt;="&amp;Kombiniert[[#This Row],[Date]])</f>
        <v>0.24562499999999998</v>
      </c>
      <c r="O361" s="8">
        <f>AVERAGEIFS(Kombiniert[GRÜNE],Kombiniert[Date],"&gt;="&amp;Kombiniert[[#This Row],[Von]],Kombiniert[Date],"&lt;="&amp;Kombiniert[[#This Row],[Date]])</f>
        <v>0.10062499999999999</v>
      </c>
      <c r="P361" s="8">
        <f>AVERAGEIFS(Kombiniert[FDP],Kombiniert[Date],"&gt;="&amp;Kombiniert[[#This Row],[Von]],Kombiniert[Date],"&lt;="&amp;Kombiniert[[#This Row],[Date]])</f>
        <v>3.5000000000000003E-2</v>
      </c>
      <c r="Q361" s="8">
        <f>AVERAGEIFS(Kombiniert[LINKE],Kombiniert[Date],"&gt;="&amp;Kombiniert[[#This Row],[Von]],Kombiniert[Date],"&lt;="&amp;Kombiniert[[#This Row],[Date]])</f>
        <v>9.2499999999999985E-2</v>
      </c>
      <c r="R361" s="8">
        <f>AVERAGEIFS(Kombiniert[AfD],Kombiniert[Date],"&gt;="&amp;Kombiniert[[#This Row],[Von]],Kombiniert[Date],"&lt;="&amp;Kombiniert[[#This Row],[Date]])</f>
        <v>5.4999999999999993E-2</v>
      </c>
      <c r="S361" s="8">
        <f>AVERAGEIFS(Kombiniert[Sonstige],Kombiniert[Date],"&gt;="&amp;Kombiniert[[#This Row],[Von]],Kombiniert[Date],"&lt;="&amp;Kombiniert[[#This Row],[Date]])</f>
        <v>6.0624999999999998E-2</v>
      </c>
      <c r="T361" s="4">
        <f>SUMIFS(Kombiniert[Befragte],Kombiniert[Date],"&gt;="&amp;Kombiniert[[#This Row],[Von]],Kombiniert[Date],"&lt;="&amp;Kombiniert[[#This Row],[Date]])</f>
        <v>17726</v>
      </c>
      <c r="U361" s="2">
        <f>1/SUMIFS(Kombiniert[[#This Row],[CDU/CSU (14d)]:[AfD (14d)]],Kombiniert[[#This Row],[CDU/CSU (14d)]:[AfD (14d)]],"&gt;="&amp;0.05)</f>
        <v>1.1088011088011087</v>
      </c>
      <c r="V361" s="2">
        <f>1/(SUMIFS(Kombiniert[[#This Row],[CDU/CSU (14d)]:[AfD (14d)]],Kombiniert[[#This Row],[CDU/CSU (14d)]:[AfD (14d)]],"&gt;="&amp;0.05)-Kombiniert[[#This Row],[FDP (14d)]])</f>
        <v>1.1535688536409519</v>
      </c>
    </row>
    <row r="362" spans="1:22" x14ac:dyDescent="0.35">
      <c r="A362" s="1">
        <v>42133</v>
      </c>
      <c r="B362" s="2">
        <v>0.4</v>
      </c>
      <c r="C362" s="2">
        <v>0.25</v>
      </c>
      <c r="D362" s="2">
        <v>0.1</v>
      </c>
      <c r="E362" s="2">
        <v>0.03</v>
      </c>
      <c r="F362" s="2">
        <v>0.1</v>
      </c>
      <c r="G362" s="2">
        <v>0.06</v>
      </c>
      <c r="H362" s="2">
        <v>0.06</v>
      </c>
      <c r="I362" s="2">
        <v>1848</v>
      </c>
      <c r="J362" s="2" t="s">
        <v>352</v>
      </c>
      <c r="K362" t="s">
        <v>90</v>
      </c>
      <c r="L362" s="1">
        <f>Kombiniert[[#This Row],[Date]]-13</f>
        <v>42120</v>
      </c>
      <c r="M362" s="8">
        <f>AVERAGEIFS(Kombiniert[CDU/CSU],Kombiniert[Date],"&gt;="&amp;Kombiniert[[#This Row],[Von]],Kombiniert[Date],"&lt;="&amp;Kombiniert[[#This Row],[Date]])</f>
        <v>0.40928571428571431</v>
      </c>
      <c r="N362" s="3">
        <f>AVERAGEIFS(Kombiniert[SPD],Kombiniert[Date],"&gt;="&amp;Kombiniert[[#This Row],[Von]],Kombiniert[Date],"&lt;="&amp;Kombiniert[[#This Row],[Date]])</f>
        <v>0.24714285714285714</v>
      </c>
      <c r="O362" s="8">
        <f>AVERAGEIFS(Kombiniert[GRÜNE],Kombiniert[Date],"&gt;="&amp;Kombiniert[[#This Row],[Von]],Kombiniert[Date],"&lt;="&amp;Kombiniert[[#This Row],[Date]])</f>
        <v>0.10071428571428571</v>
      </c>
      <c r="P362" s="8">
        <f>AVERAGEIFS(Kombiniert[FDP],Kombiniert[Date],"&gt;="&amp;Kombiniert[[#This Row],[Von]],Kombiniert[Date],"&lt;="&amp;Kombiniert[[#This Row],[Date]])</f>
        <v>3.4285714285714287E-2</v>
      </c>
      <c r="Q362" s="8">
        <f>AVERAGEIFS(Kombiniert[LINKE],Kombiniert[Date],"&gt;="&amp;Kombiniert[[#This Row],[Von]],Kombiniert[Date],"&lt;="&amp;Kombiniert[[#This Row],[Date]])</f>
        <v>9.1428571428571415E-2</v>
      </c>
      <c r="R362" s="8">
        <f>AVERAGEIFS(Kombiniert[AfD],Kombiniert[Date],"&gt;="&amp;Kombiniert[[#This Row],[Von]],Kombiniert[Date],"&lt;="&amp;Kombiniert[[#This Row],[Date]])</f>
        <v>5.4285714285714284E-2</v>
      </c>
      <c r="S362" s="8">
        <f>AVERAGEIFS(Kombiniert[Sonstige],Kombiniert[Date],"&gt;="&amp;Kombiniert[[#This Row],[Von]],Kombiniert[Date],"&lt;="&amp;Kombiniert[[#This Row],[Date]])</f>
        <v>5.785714285714285E-2</v>
      </c>
      <c r="T362" s="4">
        <f>SUMIFS(Kombiniert[Befragte],Kombiniert[Date],"&gt;="&amp;Kombiniert[[#This Row],[Von]],Kombiniert[Date],"&lt;="&amp;Kombiniert[[#This Row],[Date]])</f>
        <v>15809</v>
      </c>
      <c r="U362" s="2">
        <f>1/SUMIFS(Kombiniert[[#This Row],[CDU/CSU (14d)]:[AfD (14d)]],Kombiniert[[#This Row],[CDU/CSU (14d)]:[AfD (14d)]],"&gt;="&amp;0.05)</f>
        <v>1.1075949367088607</v>
      </c>
      <c r="V362" s="2">
        <f>1/(SUMIFS(Kombiniert[[#This Row],[CDU/CSU (14d)]:[AfD (14d)]],Kombiniert[[#This Row],[CDU/CSU (14d)]:[AfD (14d)]],"&gt;="&amp;0.05)-Kombiniert[[#This Row],[FDP (14d)]])</f>
        <v>1.1513157894736841</v>
      </c>
    </row>
    <row r="363" spans="1:22" x14ac:dyDescent="0.35">
      <c r="A363" s="1">
        <v>42127</v>
      </c>
      <c r="B363" s="2">
        <v>0.41</v>
      </c>
      <c r="C363" s="2">
        <v>0.25</v>
      </c>
      <c r="D363" s="2">
        <v>0.1</v>
      </c>
      <c r="E363" s="2">
        <v>0.03</v>
      </c>
      <c r="F363" s="2">
        <v>0.09</v>
      </c>
      <c r="G363" s="2">
        <v>0.06</v>
      </c>
      <c r="H363" s="2">
        <v>0.06</v>
      </c>
      <c r="I363" s="2">
        <v>3631</v>
      </c>
      <c r="J363" s="2" t="s">
        <v>353</v>
      </c>
      <c r="K363" t="s">
        <v>90</v>
      </c>
      <c r="L363" s="1">
        <f>Kombiniert[[#This Row],[Date]]-13</f>
        <v>42114</v>
      </c>
      <c r="M363" s="8">
        <f>AVERAGEIFS(Kombiniert[CDU/CSU],Kombiniert[Date],"&gt;="&amp;Kombiniert[[#This Row],[Von]],Kombiniert[Date],"&lt;="&amp;Kombiniert[[#This Row],[Date]])</f>
        <v>0.41214285714285709</v>
      </c>
      <c r="N363" s="3">
        <f>AVERAGEIFS(Kombiniert[SPD],Kombiniert[Date],"&gt;="&amp;Kombiniert[[#This Row],[Von]],Kombiniert[Date],"&lt;="&amp;Kombiniert[[#This Row],[Date]])</f>
        <v>0.24499999999999997</v>
      </c>
      <c r="O363" s="8">
        <f>AVERAGEIFS(Kombiniert[GRÜNE],Kombiniert[Date],"&gt;="&amp;Kombiniert[[#This Row],[Von]],Kombiniert[Date],"&lt;="&amp;Kombiniert[[#This Row],[Date]])</f>
        <v>0.10285714285714286</v>
      </c>
      <c r="P363" s="8">
        <f>AVERAGEIFS(Kombiniert[FDP],Kombiniert[Date],"&gt;="&amp;Kombiniert[[#This Row],[Von]],Kombiniert[Date],"&lt;="&amp;Kombiniert[[#This Row],[Date]])</f>
        <v>3.6428571428571428E-2</v>
      </c>
      <c r="Q363" s="8">
        <f>AVERAGEIFS(Kombiniert[LINKE],Kombiniert[Date],"&gt;="&amp;Kombiniert[[#This Row],[Von]],Kombiniert[Date],"&lt;="&amp;Kombiniert[[#This Row],[Date]])</f>
        <v>8.4999999999999992E-2</v>
      </c>
      <c r="R363" s="8">
        <f>AVERAGEIFS(Kombiniert[AfD],Kombiniert[Date],"&gt;="&amp;Kombiniert[[#This Row],[Von]],Kombiniert[Date],"&lt;="&amp;Kombiniert[[#This Row],[Date]])</f>
        <v>5.7857142857142864E-2</v>
      </c>
      <c r="S363" s="8">
        <f>AVERAGEIFS(Kombiniert[Sonstige],Kombiniert[Date],"&gt;="&amp;Kombiniert[[#This Row],[Von]],Kombiniert[Date],"&lt;="&amp;Kombiniert[[#This Row],[Date]])</f>
        <v>5.8571428571428566E-2</v>
      </c>
      <c r="T363" s="4">
        <f>SUMIFS(Kombiniert[Befragte],Kombiniert[Date],"&gt;="&amp;Kombiniert[[#This Row],[Von]],Kombiniert[Date],"&lt;="&amp;Kombiniert[[#This Row],[Date]])</f>
        <v>17194</v>
      </c>
      <c r="U363" s="2">
        <f>1/SUMIFS(Kombiniert[[#This Row],[CDU/CSU (14d)]:[AfD (14d)]],Kombiniert[[#This Row],[CDU/CSU (14d)]:[AfD (14d)]],"&gt;="&amp;0.05)</f>
        <v>1.1075949367088609</v>
      </c>
      <c r="V363" s="2">
        <f>1/(SUMIFS(Kombiniert[[#This Row],[CDU/CSU (14d)]:[AfD (14d)]],Kombiniert[[#This Row],[CDU/CSU (14d)]:[AfD (14d)]],"&gt;="&amp;0.05)-Kombiniert[[#This Row],[FDP (14d)]])</f>
        <v>1.1541632316570489</v>
      </c>
    </row>
    <row r="364" spans="1:22" x14ac:dyDescent="0.35">
      <c r="A364" s="1">
        <v>42119</v>
      </c>
      <c r="B364" s="2">
        <v>0.41</v>
      </c>
      <c r="C364" s="2">
        <v>0.25</v>
      </c>
      <c r="D364" s="2">
        <v>0.1</v>
      </c>
      <c r="E364" s="2">
        <v>0.04</v>
      </c>
      <c r="F364" s="2">
        <v>0.08</v>
      </c>
      <c r="G364" s="2">
        <v>0.06</v>
      </c>
      <c r="H364" s="2">
        <v>0.06</v>
      </c>
      <c r="I364" s="2">
        <v>3210</v>
      </c>
      <c r="J364" s="2" t="s">
        <v>109</v>
      </c>
      <c r="K364" t="s">
        <v>90</v>
      </c>
      <c r="L364" s="1">
        <f>Kombiniert[[#This Row],[Date]]-13</f>
        <v>42106</v>
      </c>
      <c r="M364" s="8">
        <f>AVERAGEIFS(Kombiniert[CDU/CSU],Kombiniert[Date],"&gt;="&amp;Kombiniert[[#This Row],[Von]],Kombiniert[Date],"&lt;="&amp;Kombiniert[[#This Row],[Date]])</f>
        <v>0.41187500000000005</v>
      </c>
      <c r="N364" s="3">
        <f>AVERAGEIFS(Kombiniert[SPD],Kombiniert[Date],"&gt;="&amp;Kombiniert[[#This Row],[Von]],Kombiniert[Date],"&lt;="&amp;Kombiniert[[#This Row],[Date]])</f>
        <v>0.24562499999999998</v>
      </c>
      <c r="O364" s="8">
        <f>AVERAGEIFS(Kombiniert[GRÜNE],Kombiniert[Date],"&gt;="&amp;Kombiniert[[#This Row],[Von]],Kombiniert[Date],"&lt;="&amp;Kombiniert[[#This Row],[Date]])</f>
        <v>0.10062499999999999</v>
      </c>
      <c r="P364" s="8">
        <f>AVERAGEIFS(Kombiniert[FDP],Kombiniert[Date],"&gt;="&amp;Kombiniert[[#This Row],[Von]],Kombiniert[Date],"&lt;="&amp;Kombiniert[[#This Row],[Date]])</f>
        <v>4.0625000000000008E-2</v>
      </c>
      <c r="Q364" s="8">
        <f>AVERAGEIFS(Kombiniert[LINKE],Kombiniert[Date],"&gt;="&amp;Kombiniert[[#This Row],[Von]],Kombiniert[Date],"&lt;="&amp;Kombiniert[[#This Row],[Date]])</f>
        <v>8.5000000000000006E-2</v>
      </c>
      <c r="R364" s="8">
        <f>AVERAGEIFS(Kombiniert[AfD],Kombiniert[Date],"&gt;="&amp;Kombiniert[[#This Row],[Von]],Kombiniert[Date],"&lt;="&amp;Kombiniert[[#This Row],[Date]])</f>
        <v>0.06</v>
      </c>
      <c r="S364" s="8">
        <f>AVERAGEIFS(Kombiniert[Sonstige],Kombiniert[Date],"&gt;="&amp;Kombiniert[[#This Row],[Von]],Kombiniert[Date],"&lt;="&amp;Kombiniert[[#This Row],[Date]])</f>
        <v>5.6250000000000001E-2</v>
      </c>
      <c r="T364" s="4">
        <f>SUMIFS(Kombiniert[Befragte],Kombiniert[Date],"&gt;="&amp;Kombiniert[[#This Row],[Von]],Kombiniert[Date],"&lt;="&amp;Kombiniert[[#This Row],[Date]])</f>
        <v>16809</v>
      </c>
      <c r="U364" s="2">
        <f>1/SUMIFS(Kombiniert[[#This Row],[CDU/CSU (14d)]:[AfD (14d)]],Kombiniert[[#This Row],[CDU/CSU (14d)]:[AfD (14d)]],"&gt;="&amp;0.05)</f>
        <v>1.1072664359861593</v>
      </c>
      <c r="V364" s="2">
        <f>1/(SUMIFS(Kombiniert[[#This Row],[CDU/CSU (14d)]:[AfD (14d)]],Kombiniert[[#This Row],[CDU/CSU (14d)]:[AfD (14d)]],"&gt;="&amp;0.05)-Kombiniert[[#This Row],[FDP (14d)]])</f>
        <v>1.1594202898550725</v>
      </c>
    </row>
    <row r="365" spans="1:22" x14ac:dyDescent="0.35">
      <c r="A365" s="1">
        <v>42112</v>
      </c>
      <c r="B365" s="2">
        <v>0.41</v>
      </c>
      <c r="C365" s="2">
        <v>0.25</v>
      </c>
      <c r="D365" s="2">
        <v>0.1</v>
      </c>
      <c r="E365" s="2">
        <v>0.04</v>
      </c>
      <c r="F365" s="2">
        <v>0.09</v>
      </c>
      <c r="G365" s="2">
        <v>0.06</v>
      </c>
      <c r="H365" s="2">
        <v>0.05</v>
      </c>
      <c r="I365" s="2">
        <v>2326</v>
      </c>
      <c r="J365" s="2" t="s">
        <v>110</v>
      </c>
      <c r="K365" t="s">
        <v>90</v>
      </c>
      <c r="L365" s="1">
        <f>Kombiniert[[#This Row],[Date]]-13</f>
        <v>42099</v>
      </c>
      <c r="M365" s="8">
        <f>AVERAGEIFS(Kombiniert[CDU/CSU],Kombiniert[Date],"&gt;="&amp;Kombiniert[[#This Row],[Von]],Kombiniert[Date],"&lt;="&amp;Kombiniert[[#This Row],[Date]])</f>
        <v>0.41357142857142859</v>
      </c>
      <c r="N365" s="3">
        <f>AVERAGEIFS(Kombiniert[SPD],Kombiniert[Date],"&gt;="&amp;Kombiniert[[#This Row],[Von]],Kombiniert[Date],"&lt;="&amp;Kombiniert[[#This Row],[Date]])</f>
        <v>0.24428571428571424</v>
      </c>
      <c r="O365" s="8">
        <f>AVERAGEIFS(Kombiniert[GRÜNE],Kombiniert[Date],"&gt;="&amp;Kombiniert[[#This Row],[Von]],Kombiniert[Date],"&lt;="&amp;Kombiniert[[#This Row],[Date]])</f>
        <v>9.7857142857142851E-2</v>
      </c>
      <c r="P365" s="8">
        <f>AVERAGEIFS(Kombiniert[FDP],Kombiniert[Date],"&gt;="&amp;Kombiniert[[#This Row],[Von]],Kombiniert[Date],"&lt;="&amp;Kombiniert[[#This Row],[Date]])</f>
        <v>0.04</v>
      </c>
      <c r="Q365" s="8">
        <f>AVERAGEIFS(Kombiniert[LINKE],Kombiniert[Date],"&gt;="&amp;Kombiniert[[#This Row],[Von]],Kombiniert[Date],"&lt;="&amp;Kombiniert[[#This Row],[Date]])</f>
        <v>8.8571428571428565E-2</v>
      </c>
      <c r="R365" s="8">
        <f>AVERAGEIFS(Kombiniert[AfD],Kombiniert[Date],"&gt;="&amp;Kombiniert[[#This Row],[Von]],Kombiniert[Date],"&lt;="&amp;Kombiniert[[#This Row],[Date]])</f>
        <v>5.8571428571428566E-2</v>
      </c>
      <c r="S365" s="8">
        <f>AVERAGEIFS(Kombiniert[Sonstige],Kombiniert[Date],"&gt;="&amp;Kombiniert[[#This Row],[Von]],Kombiniert[Date],"&lt;="&amp;Kombiniert[[#This Row],[Date]])</f>
        <v>5.7142857142857148E-2</v>
      </c>
      <c r="T365" s="4">
        <f>SUMIFS(Kombiniert[Befragte],Kombiniert[Date],"&gt;="&amp;Kombiniert[[#This Row],[Von]],Kombiniert[Date],"&lt;="&amp;Kombiniert[[#This Row],[Date]])</f>
        <v>13500</v>
      </c>
      <c r="U365" s="2">
        <f>1/SUMIFS(Kombiniert[[#This Row],[CDU/CSU (14d)]:[AfD (14d)]],Kombiniert[[#This Row],[CDU/CSU (14d)]:[AfD (14d)]],"&gt;="&amp;0.05)</f>
        <v>1.1075949367088609</v>
      </c>
      <c r="V365" s="2">
        <f>1/(SUMIFS(Kombiniert[[#This Row],[CDU/CSU (14d)]:[AfD (14d)]],Kombiniert[[#This Row],[CDU/CSU (14d)]:[AfD (14d)]],"&gt;="&amp;0.05)-Kombiniert[[#This Row],[FDP (14d)]])</f>
        <v>1.1589403973509935</v>
      </c>
    </row>
    <row r="366" spans="1:22" x14ac:dyDescent="0.35">
      <c r="A366" s="1">
        <v>42105</v>
      </c>
      <c r="B366" s="2">
        <v>0.41</v>
      </c>
      <c r="C366" s="2">
        <v>0.25</v>
      </c>
      <c r="D366" s="2">
        <v>0.1</v>
      </c>
      <c r="E366" s="2">
        <v>0.04</v>
      </c>
      <c r="F366" s="2">
        <v>0.09</v>
      </c>
      <c r="G366" s="2">
        <v>0.05</v>
      </c>
      <c r="H366" s="2">
        <v>0.06</v>
      </c>
      <c r="I366" s="2">
        <v>1404</v>
      </c>
      <c r="J366" s="2" t="s">
        <v>111</v>
      </c>
      <c r="K366" t="s">
        <v>90</v>
      </c>
      <c r="L366" s="1">
        <f>Kombiniert[[#This Row],[Date]]-13</f>
        <v>42092</v>
      </c>
      <c r="M366" s="8">
        <f>AVERAGEIFS(Kombiniert[CDU/CSU],Kombiniert[Date],"&gt;="&amp;Kombiniert[[#This Row],[Von]],Kombiniert[Date],"&lt;="&amp;Kombiniert[[#This Row],[Date]])</f>
        <v>0.41857142857142859</v>
      </c>
      <c r="N366" s="3">
        <f>AVERAGEIFS(Kombiniert[SPD],Kombiniert[Date],"&gt;="&amp;Kombiniert[[#This Row],[Von]],Kombiniert[Date],"&lt;="&amp;Kombiniert[[#This Row],[Date]])</f>
        <v>0.24071428571428571</v>
      </c>
      <c r="O366" s="8">
        <f>AVERAGEIFS(Kombiniert[GRÜNE],Kombiniert[Date],"&gt;="&amp;Kombiniert[[#This Row],[Von]],Kombiniert[Date],"&lt;="&amp;Kombiniert[[#This Row],[Date]])</f>
        <v>9.7142857142857128E-2</v>
      </c>
      <c r="P366" s="8">
        <f>AVERAGEIFS(Kombiniert[FDP],Kombiniert[Date],"&gt;="&amp;Kombiniert[[#This Row],[Von]],Kombiniert[Date],"&lt;="&amp;Kombiniert[[#This Row],[Date]])</f>
        <v>3.7142857142857144E-2</v>
      </c>
      <c r="Q366" s="8">
        <f>AVERAGEIFS(Kombiniert[LINKE],Kombiniert[Date],"&gt;="&amp;Kombiniert[[#This Row],[Von]],Kombiniert[Date],"&lt;="&amp;Kombiniert[[#This Row],[Date]])</f>
        <v>8.9999999999999983E-2</v>
      </c>
      <c r="R366" s="8">
        <f>AVERAGEIFS(Kombiniert[AfD],Kombiniert[Date],"&gt;="&amp;Kombiniert[[#This Row],[Von]],Kombiniert[Date],"&lt;="&amp;Kombiniert[[#This Row],[Date]])</f>
        <v>5.7857142857142864E-2</v>
      </c>
      <c r="S366" s="8">
        <f>AVERAGEIFS(Kombiniert[Sonstige],Kombiniert[Date],"&gt;="&amp;Kombiniert[[#This Row],[Von]],Kombiniert[Date],"&lt;="&amp;Kombiniert[[#This Row],[Date]])</f>
        <v>5.8571428571428566E-2</v>
      </c>
      <c r="T366" s="4">
        <f>SUMIFS(Kombiniert[Befragte],Kombiniert[Date],"&gt;="&amp;Kombiniert[[#This Row],[Von]],Kombiniert[Date],"&lt;="&amp;Kombiniert[[#This Row],[Date]])</f>
        <v>13862</v>
      </c>
      <c r="U366" s="2">
        <f>1/SUMIFS(Kombiniert[[#This Row],[CDU/CSU (14d)]:[AfD (14d)]],Kombiniert[[#This Row],[CDU/CSU (14d)]:[AfD (14d)]],"&gt;="&amp;0.05)</f>
        <v>1.1058451816745658</v>
      </c>
      <c r="V366" s="2">
        <f>1/(SUMIFS(Kombiniert[[#This Row],[CDU/CSU (14d)]:[AfD (14d)]],Kombiniert[[#This Row],[CDU/CSU (14d)]:[AfD (14d)]],"&gt;="&amp;0.05)-Kombiniert[[#This Row],[FDP (14d)]])</f>
        <v>1.153212520593081</v>
      </c>
    </row>
    <row r="367" spans="1:22" x14ac:dyDescent="0.35">
      <c r="A367" s="1">
        <v>42098</v>
      </c>
      <c r="B367" s="2">
        <v>0.42</v>
      </c>
      <c r="C367" s="2">
        <v>0.25</v>
      </c>
      <c r="D367" s="2">
        <v>0.09</v>
      </c>
      <c r="E367" s="2">
        <v>0.04</v>
      </c>
      <c r="F367" s="2">
        <v>0.09</v>
      </c>
      <c r="G367" s="2">
        <v>0.05</v>
      </c>
      <c r="H367" s="2">
        <v>0.06</v>
      </c>
      <c r="I367" s="2">
        <v>2299</v>
      </c>
      <c r="J367" s="2" t="s">
        <v>354</v>
      </c>
      <c r="K367" t="s">
        <v>90</v>
      </c>
      <c r="L367" s="1">
        <f>Kombiniert[[#This Row],[Date]]-13</f>
        <v>42085</v>
      </c>
      <c r="M367" s="8">
        <f>AVERAGEIFS(Kombiniert[CDU/CSU],Kombiniert[Date],"&gt;="&amp;Kombiniert[[#This Row],[Von]],Kombiniert[Date],"&lt;="&amp;Kombiniert[[#This Row],[Date]])</f>
        <v>0.4171428571428572</v>
      </c>
      <c r="N367" s="3">
        <f>AVERAGEIFS(Kombiniert[SPD],Kombiniert[Date],"&gt;="&amp;Kombiniert[[#This Row],[Von]],Kombiniert[Date],"&lt;="&amp;Kombiniert[[#This Row],[Date]])</f>
        <v>0.24214285714285716</v>
      </c>
      <c r="O367" s="8">
        <f>AVERAGEIFS(Kombiniert[GRÜNE],Kombiniert[Date],"&gt;="&amp;Kombiniert[[#This Row],[Von]],Kombiniert[Date],"&lt;="&amp;Kombiniert[[#This Row],[Date]])</f>
        <v>9.6428571428571419E-2</v>
      </c>
      <c r="P367" s="8">
        <f>AVERAGEIFS(Kombiniert[FDP],Kombiniert[Date],"&gt;="&amp;Kombiniert[[#This Row],[Von]],Kombiniert[Date],"&lt;="&amp;Kombiniert[[#This Row],[Date]])</f>
        <v>4.1428571428571426E-2</v>
      </c>
      <c r="Q367" s="8">
        <f>AVERAGEIFS(Kombiniert[LINKE],Kombiniert[Date],"&gt;="&amp;Kombiniert[[#This Row],[Von]],Kombiniert[Date],"&lt;="&amp;Kombiniert[[#This Row],[Date]])</f>
        <v>8.7142857142857147E-2</v>
      </c>
      <c r="R367" s="8">
        <f>AVERAGEIFS(Kombiniert[AfD],Kombiniert[Date],"&gt;="&amp;Kombiniert[[#This Row],[Von]],Kombiniert[Date],"&lt;="&amp;Kombiniert[[#This Row],[Date]])</f>
        <v>5.785714285714285E-2</v>
      </c>
      <c r="S367" s="8">
        <f>AVERAGEIFS(Kombiniert[Sonstige],Kombiniert[Date],"&gt;="&amp;Kombiniert[[#This Row],[Von]],Kombiniert[Date],"&lt;="&amp;Kombiniert[[#This Row],[Date]])</f>
        <v>5.785714285714285E-2</v>
      </c>
      <c r="T367" s="4">
        <f>SUMIFS(Kombiniert[Befragte],Kombiniert[Date],"&gt;="&amp;Kombiniert[[#This Row],[Von]],Kombiniert[Date],"&lt;="&amp;Kombiniert[[#This Row],[Date]])</f>
        <v>14650</v>
      </c>
      <c r="U367" s="2">
        <f>1/SUMIFS(Kombiniert[[#This Row],[CDU/CSU (14d)]:[AfD (14d)]],Kombiniert[[#This Row],[CDU/CSU (14d)]:[AfD (14d)]],"&gt;="&amp;0.05)</f>
        <v>1.1102299762093575</v>
      </c>
      <c r="V367" s="2">
        <f>1/(SUMIFS(Kombiniert[[#This Row],[CDU/CSU (14d)]:[AfD (14d)]],Kombiniert[[#This Row],[CDU/CSU (14d)]:[AfD (14d)]],"&gt;="&amp;0.05)-Kombiniert[[#This Row],[FDP (14d)]])</f>
        <v>1.1637572734829591</v>
      </c>
    </row>
    <row r="368" spans="1:22" x14ac:dyDescent="0.35">
      <c r="A368" s="1">
        <v>42091</v>
      </c>
      <c r="B368" s="2">
        <v>0.42</v>
      </c>
      <c r="C368" s="2">
        <v>0.25</v>
      </c>
      <c r="D368" s="2">
        <v>0.09</v>
      </c>
      <c r="E368" s="2">
        <v>0.05</v>
      </c>
      <c r="F368" s="2">
        <v>0.08</v>
      </c>
      <c r="G368" s="2">
        <v>0.06</v>
      </c>
      <c r="H368" s="2">
        <v>0.05</v>
      </c>
      <c r="I368" s="2">
        <v>1854</v>
      </c>
      <c r="J368" s="2" t="s">
        <v>355</v>
      </c>
      <c r="K368" t="s">
        <v>90</v>
      </c>
      <c r="L368" s="1">
        <f>Kombiniert[[#This Row],[Date]]-13</f>
        <v>42078</v>
      </c>
      <c r="M368" s="8">
        <f>AVERAGEIFS(Kombiniert[CDU/CSU],Kombiniert[Date],"&gt;="&amp;Kombiniert[[#This Row],[Von]],Kombiniert[Date],"&lt;="&amp;Kombiniert[[#This Row],[Date]])</f>
        <v>0.4121428571428572</v>
      </c>
      <c r="N368" s="3">
        <f>AVERAGEIFS(Kombiniert[SPD],Kombiniert[Date],"&gt;="&amp;Kombiniert[[#This Row],[Von]],Kombiniert[Date],"&lt;="&amp;Kombiniert[[#This Row],[Date]])</f>
        <v>0.24214285714285716</v>
      </c>
      <c r="O368" s="8">
        <f>AVERAGEIFS(Kombiniert[GRÜNE],Kombiniert[Date],"&gt;="&amp;Kombiniert[[#This Row],[Von]],Kombiniert[Date],"&lt;="&amp;Kombiniert[[#This Row],[Date]])</f>
        <v>9.4999999999999987E-2</v>
      </c>
      <c r="P368" s="8">
        <f>AVERAGEIFS(Kombiniert[FDP],Kombiniert[Date],"&gt;="&amp;Kombiniert[[#This Row],[Von]],Kombiniert[Date],"&lt;="&amp;Kombiniert[[#This Row],[Date]])</f>
        <v>4.4999999999999991E-2</v>
      </c>
      <c r="Q368" s="8">
        <f>AVERAGEIFS(Kombiniert[LINKE],Kombiniert[Date],"&gt;="&amp;Kombiniert[[#This Row],[Von]],Kombiniert[Date],"&lt;="&amp;Kombiniert[[#This Row],[Date]])</f>
        <v>8.7142857142857147E-2</v>
      </c>
      <c r="R368" s="8">
        <f>AVERAGEIFS(Kombiniert[AfD],Kombiniert[Date],"&gt;="&amp;Kombiniert[[#This Row],[Von]],Kombiniert[Date],"&lt;="&amp;Kombiniert[[#This Row],[Date]])</f>
        <v>6.142857142857143E-2</v>
      </c>
      <c r="S368" s="8">
        <f>AVERAGEIFS(Kombiniert[Sonstige],Kombiniert[Date],"&gt;="&amp;Kombiniert[[#This Row],[Von]],Kombiniert[Date],"&lt;="&amp;Kombiniert[[#This Row],[Date]])</f>
        <v>5.7142857142857148E-2</v>
      </c>
      <c r="T368" s="4">
        <f>SUMIFS(Kombiniert[Befragte],Kombiniert[Date],"&gt;="&amp;Kombiniert[[#This Row],[Von]],Kombiniert[Date],"&lt;="&amp;Kombiniert[[#This Row],[Date]])</f>
        <v>13371</v>
      </c>
      <c r="U368" s="2">
        <f>1/SUMIFS(Kombiniert[[#This Row],[CDU/CSU (14d)]:[AfD (14d)]],Kombiniert[[#This Row],[CDU/CSU (14d)]:[AfD (14d)]],"&gt;="&amp;0.05)</f>
        <v>1.1137629276054097</v>
      </c>
      <c r="V368" s="2">
        <f>1/(SUMIFS(Kombiniert[[#This Row],[CDU/CSU (14d)]:[AfD (14d)]],Kombiniert[[#This Row],[CDU/CSU (14d)]:[AfD (14d)]],"&gt;="&amp;0.05)-Kombiniert[[#This Row],[FDP (14d)]])</f>
        <v>1.1725293132328307</v>
      </c>
    </row>
    <row r="369" spans="1:22" x14ac:dyDescent="0.35">
      <c r="A369" s="1">
        <v>42084</v>
      </c>
      <c r="B369" s="2">
        <v>0.41</v>
      </c>
      <c r="C369" s="2">
        <v>0.24</v>
      </c>
      <c r="D369" s="2">
        <v>0.1</v>
      </c>
      <c r="E369" s="2">
        <v>0.04</v>
      </c>
      <c r="F369" s="2">
        <v>0.09</v>
      </c>
      <c r="G369" s="2">
        <v>0.06</v>
      </c>
      <c r="H369" s="2">
        <v>0.06</v>
      </c>
      <c r="I369" s="2">
        <v>1006</v>
      </c>
      <c r="J369" s="2" t="s">
        <v>356</v>
      </c>
      <c r="K369" t="s">
        <v>90</v>
      </c>
      <c r="L369" s="1">
        <f>Kombiniert[[#This Row],[Date]]-13</f>
        <v>42071</v>
      </c>
      <c r="M369" s="8">
        <f>AVERAGEIFS(Kombiniert[CDU/CSU],Kombiniert[Date],"&gt;="&amp;Kombiniert[[#This Row],[Von]],Kombiniert[Date],"&lt;="&amp;Kombiniert[[#This Row],[Date]])</f>
        <v>0.41062500000000002</v>
      </c>
      <c r="N369" s="3">
        <f>AVERAGEIFS(Kombiniert[SPD],Kombiniert[Date],"&gt;="&amp;Kombiniert[[#This Row],[Von]],Kombiniert[Date],"&lt;="&amp;Kombiniert[[#This Row],[Date]])</f>
        <v>0.24125000000000002</v>
      </c>
      <c r="O369" s="8">
        <f>AVERAGEIFS(Kombiniert[GRÜNE],Kombiniert[Date],"&gt;="&amp;Kombiniert[[#This Row],[Von]],Kombiniert[Date],"&lt;="&amp;Kombiniert[[#This Row],[Date]])</f>
        <v>9.812499999999999E-2</v>
      </c>
      <c r="P369" s="8">
        <f>AVERAGEIFS(Kombiniert[FDP],Kombiniert[Date],"&gt;="&amp;Kombiniert[[#This Row],[Von]],Kombiniert[Date],"&lt;="&amp;Kombiniert[[#This Row],[Date]])</f>
        <v>4.1874999999999996E-2</v>
      </c>
      <c r="Q369" s="8">
        <f>AVERAGEIFS(Kombiniert[LINKE],Kombiniert[Date],"&gt;="&amp;Kombiniert[[#This Row],[Von]],Kombiniert[Date],"&lt;="&amp;Kombiniert[[#This Row],[Date]])</f>
        <v>8.9999999999999983E-2</v>
      </c>
      <c r="R369" s="8">
        <f>AVERAGEIFS(Kombiniert[AfD],Kombiniert[Date],"&gt;="&amp;Kombiniert[[#This Row],[Von]],Kombiniert[Date],"&lt;="&amp;Kombiniert[[#This Row],[Date]])</f>
        <v>6.3750000000000001E-2</v>
      </c>
      <c r="S369" s="8">
        <f>AVERAGEIFS(Kombiniert[Sonstige],Kombiniert[Date],"&gt;="&amp;Kombiniert[[#This Row],[Von]],Kombiniert[Date],"&lt;="&amp;Kombiniert[[#This Row],[Date]])</f>
        <v>5.4375E-2</v>
      </c>
      <c r="T369" s="4">
        <f>SUMIFS(Kombiniert[Befragte],Kombiniert[Date],"&gt;="&amp;Kombiniert[[#This Row],[Von]],Kombiniert[Date],"&lt;="&amp;Kombiniert[[#This Row],[Date]])</f>
        <v>14430</v>
      </c>
      <c r="U369" s="2">
        <f>1/SUMIFS(Kombiniert[[#This Row],[CDU/CSU (14d)]:[AfD (14d)]],Kombiniert[[#This Row],[CDU/CSU (14d)]:[AfD (14d)]],"&gt;="&amp;0.05)</f>
        <v>1.1065006915629323</v>
      </c>
      <c r="V369" s="2">
        <f>1/(SUMIFS(Kombiniert[[#This Row],[CDU/CSU (14d)]:[AfD (14d)]],Kombiniert[[#This Row],[CDU/CSU (14d)]:[AfD (14d)]],"&gt;="&amp;0.05)-Kombiniert[[#This Row],[FDP (14d)]])</f>
        <v>1.1602610587382163</v>
      </c>
    </row>
    <row r="370" spans="1:22" x14ac:dyDescent="0.35">
      <c r="A370" s="1">
        <v>42077</v>
      </c>
      <c r="B370" s="2">
        <v>0.41</v>
      </c>
      <c r="C370" s="2">
        <v>0.24</v>
      </c>
      <c r="D370" s="2">
        <v>0.11</v>
      </c>
      <c r="E370" s="2">
        <v>0.04</v>
      </c>
      <c r="F370" s="2">
        <v>0.09</v>
      </c>
      <c r="G370" s="2">
        <v>0.06</v>
      </c>
      <c r="H370" s="2">
        <v>0.05</v>
      </c>
      <c r="I370" s="2">
        <v>1925</v>
      </c>
      <c r="J370" s="2" t="s">
        <v>357</v>
      </c>
      <c r="K370" t="s">
        <v>90</v>
      </c>
      <c r="L370" s="1">
        <f>Kombiniert[[#This Row],[Date]]-13</f>
        <v>42064</v>
      </c>
      <c r="M370" s="8">
        <f>AVERAGEIFS(Kombiniert[CDU/CSU],Kombiniert[Date],"&gt;="&amp;Kombiniert[[#This Row],[Von]],Kombiniert[Date],"&lt;="&amp;Kombiniert[[#This Row],[Date]])</f>
        <v>0.40875000000000006</v>
      </c>
      <c r="N370" s="3">
        <f>AVERAGEIFS(Kombiniert[SPD],Kombiniert[Date],"&gt;="&amp;Kombiniert[[#This Row],[Von]],Kombiniert[Date],"&lt;="&amp;Kombiniert[[#This Row],[Date]])</f>
        <v>0.24312500000000001</v>
      </c>
      <c r="O370" s="8">
        <f>AVERAGEIFS(Kombiniert[GRÜNE],Kombiniert[Date],"&gt;="&amp;Kombiniert[[#This Row],[Von]],Kombiniert[Date],"&lt;="&amp;Kombiniert[[#This Row],[Date]])</f>
        <v>9.8749999999999991E-2</v>
      </c>
      <c r="P370" s="8">
        <f>AVERAGEIFS(Kombiniert[FDP],Kombiniert[Date],"&gt;="&amp;Kombiniert[[#This Row],[Von]],Kombiniert[Date],"&lt;="&amp;Kombiniert[[#This Row],[Date]])</f>
        <v>4.0000000000000008E-2</v>
      </c>
      <c r="Q370" s="8">
        <f>AVERAGEIFS(Kombiniert[LINKE],Kombiniert[Date],"&gt;="&amp;Kombiniert[[#This Row],[Von]],Kombiniert[Date],"&lt;="&amp;Kombiniert[[#This Row],[Date]])</f>
        <v>8.9999999999999983E-2</v>
      </c>
      <c r="R370" s="8">
        <f>AVERAGEIFS(Kombiniert[AfD],Kombiniert[Date],"&gt;="&amp;Kombiniert[[#This Row],[Von]],Kombiniert[Date],"&lt;="&amp;Kombiniert[[#This Row],[Date]])</f>
        <v>6.6250000000000003E-2</v>
      </c>
      <c r="S370" s="8">
        <f>AVERAGEIFS(Kombiniert[Sonstige],Kombiniert[Date],"&gt;="&amp;Kombiniert[[#This Row],[Von]],Kombiniert[Date],"&lt;="&amp;Kombiniert[[#This Row],[Date]])</f>
        <v>5.3124999999999999E-2</v>
      </c>
      <c r="T370" s="4">
        <f>SUMIFS(Kombiniert[Befragte],Kombiniert[Date],"&gt;="&amp;Kombiniert[[#This Row],[Von]],Kombiniert[Date],"&lt;="&amp;Kombiniert[[#This Row],[Date]])</f>
        <v>15771</v>
      </c>
      <c r="U370" s="2">
        <f>1/SUMIFS(Kombiniert[[#This Row],[CDU/CSU (14d)]:[AfD (14d)]],Kombiniert[[#This Row],[CDU/CSU (14d)]:[AfD (14d)]],"&gt;="&amp;0.05)</f>
        <v>1.1026878015161956</v>
      </c>
      <c r="V370" s="2">
        <f>1/(SUMIFS(Kombiniert[[#This Row],[CDU/CSU (14d)]:[AfD (14d)]],Kombiniert[[#This Row],[CDU/CSU (14d)]:[AfD (14d)]],"&gt;="&amp;0.05)-Kombiniert[[#This Row],[FDP (14d)]])</f>
        <v>1.1535688536409516</v>
      </c>
    </row>
    <row r="371" spans="1:22" x14ac:dyDescent="0.35">
      <c r="A371" s="1">
        <v>42070</v>
      </c>
      <c r="B371" s="2">
        <v>0.4</v>
      </c>
      <c r="C371" s="2">
        <v>0.25</v>
      </c>
      <c r="D371" s="2">
        <v>0.1</v>
      </c>
      <c r="E371" s="2">
        <v>0.04</v>
      </c>
      <c r="F371" s="2">
        <v>0.09</v>
      </c>
      <c r="G371" s="2">
        <v>7.0000000000000007E-2</v>
      </c>
      <c r="H371" s="2">
        <v>0.05</v>
      </c>
      <c r="I371" s="2">
        <v>2318</v>
      </c>
      <c r="J371" s="2" t="s">
        <v>358</v>
      </c>
      <c r="K371" t="s">
        <v>90</v>
      </c>
      <c r="L371" s="1">
        <f>Kombiniert[[#This Row],[Date]]-13</f>
        <v>42057</v>
      </c>
      <c r="M371" s="8">
        <f>AVERAGEIFS(Kombiniert[CDU/CSU],Kombiniert[Date],"&gt;="&amp;Kombiniert[[#This Row],[Von]],Kombiniert[Date],"&lt;="&amp;Kombiniert[[#This Row],[Date]])</f>
        <v>0.41000000000000003</v>
      </c>
      <c r="N371" s="3">
        <f>AVERAGEIFS(Kombiniert[SPD],Kombiniert[Date],"&gt;="&amp;Kombiniert[[#This Row],[Von]],Kombiniert[Date],"&lt;="&amp;Kombiniert[[#This Row],[Date]])</f>
        <v>0.24499999999999997</v>
      </c>
      <c r="O371" s="8">
        <f>AVERAGEIFS(Kombiniert[GRÜNE],Kombiniert[Date],"&gt;="&amp;Kombiniert[[#This Row],[Von]],Kombiniert[Date],"&lt;="&amp;Kombiniert[[#This Row],[Date]])</f>
        <v>9.4285714285714278E-2</v>
      </c>
      <c r="P371" s="8">
        <f>AVERAGEIFS(Kombiniert[FDP],Kombiniert[Date],"&gt;="&amp;Kombiniert[[#This Row],[Von]],Kombiniert[Date],"&lt;="&amp;Kombiniert[[#This Row],[Date]])</f>
        <v>0.04</v>
      </c>
      <c r="Q371" s="8">
        <f>AVERAGEIFS(Kombiniert[LINKE],Kombiniert[Date],"&gt;="&amp;Kombiniert[[#This Row],[Von]],Kombiniert[Date],"&lt;="&amp;Kombiniert[[#This Row],[Date]])</f>
        <v>8.9285714285714274E-2</v>
      </c>
      <c r="R371" s="8">
        <f>AVERAGEIFS(Kombiniert[AfD],Kombiniert[Date],"&gt;="&amp;Kombiniert[[#This Row],[Von]],Kombiniert[Date],"&lt;="&amp;Kombiniert[[#This Row],[Date]])</f>
        <v>6.7142857142857143E-2</v>
      </c>
      <c r="S371" s="8">
        <f>AVERAGEIFS(Kombiniert[Sonstige],Kombiniert[Date],"&gt;="&amp;Kombiniert[[#This Row],[Von]],Kombiniert[Date],"&lt;="&amp;Kombiniert[[#This Row],[Date]])</f>
        <v>5.4285714285714284E-2</v>
      </c>
      <c r="T371" s="4">
        <f>SUMIFS(Kombiniert[Befragte],Kombiniert[Date],"&gt;="&amp;Kombiniert[[#This Row],[Von]],Kombiniert[Date],"&lt;="&amp;Kombiniert[[#This Row],[Date]])</f>
        <v>15145</v>
      </c>
      <c r="U371" s="2">
        <f>1/SUMIFS(Kombiniert[[#This Row],[CDU/CSU (14d)]:[AfD (14d)]],Kombiniert[[#This Row],[CDU/CSU (14d)]:[AfD (14d)]],"&gt;="&amp;0.05)</f>
        <v>1.1041009463722395</v>
      </c>
      <c r="V371" s="2">
        <f>1/(SUMIFS(Kombiniert[[#This Row],[CDU/CSU (14d)]:[AfD (14d)]],Kombiniert[[#This Row],[CDU/CSU (14d)]:[AfD (14d)]],"&gt;="&amp;0.05)-Kombiniert[[#This Row],[FDP (14d)]])</f>
        <v>1.1551155115511551</v>
      </c>
    </row>
    <row r="372" spans="1:22" x14ac:dyDescent="0.35">
      <c r="A372" s="1">
        <v>42063</v>
      </c>
      <c r="B372" s="2">
        <v>0.41</v>
      </c>
      <c r="C372" s="2">
        <v>0.25</v>
      </c>
      <c r="D372" s="2">
        <v>0.09</v>
      </c>
      <c r="E372" s="2">
        <v>0.04</v>
      </c>
      <c r="F372" s="2">
        <v>0.09</v>
      </c>
      <c r="G372" s="2">
        <v>0.06</v>
      </c>
      <c r="H372" s="2">
        <v>0.06</v>
      </c>
      <c r="I372" s="2">
        <v>2307</v>
      </c>
      <c r="J372" s="2" t="s">
        <v>359</v>
      </c>
      <c r="K372" t="s">
        <v>90</v>
      </c>
      <c r="L372" s="1">
        <f>Kombiniert[[#This Row],[Date]]-13</f>
        <v>42050</v>
      </c>
      <c r="M372" s="8">
        <f>AVERAGEIFS(Kombiniert[CDU/CSU],Kombiniert[Date],"&gt;="&amp;Kombiniert[[#This Row],[Von]],Kombiniert[Date],"&lt;="&amp;Kombiniert[[#This Row],[Date]])</f>
        <v>0.41571428571428576</v>
      </c>
      <c r="N372" s="3">
        <f>AVERAGEIFS(Kombiniert[SPD],Kombiniert[Date],"&gt;="&amp;Kombiniert[[#This Row],[Von]],Kombiniert[Date],"&lt;="&amp;Kombiniert[[#This Row],[Date]])</f>
        <v>0.24571428571428572</v>
      </c>
      <c r="O372" s="8">
        <f>AVERAGEIFS(Kombiniert[GRÜNE],Kombiniert[Date],"&gt;="&amp;Kombiniert[[#This Row],[Von]],Kombiniert[Date],"&lt;="&amp;Kombiniert[[#This Row],[Date]])</f>
        <v>9.4285714285714278E-2</v>
      </c>
      <c r="P372" s="8">
        <f>AVERAGEIFS(Kombiniert[FDP],Kombiniert[Date],"&gt;="&amp;Kombiniert[[#This Row],[Von]],Kombiniert[Date],"&lt;="&amp;Kombiniert[[#This Row],[Date]])</f>
        <v>4.1428571428571433E-2</v>
      </c>
      <c r="Q372" s="8">
        <f>AVERAGEIFS(Kombiniert[LINKE],Kombiniert[Date],"&gt;="&amp;Kombiniert[[#This Row],[Von]],Kombiniert[Date],"&lt;="&amp;Kombiniert[[#This Row],[Date]])</f>
        <v>8.7142857142857147E-2</v>
      </c>
      <c r="R372" s="8">
        <f>AVERAGEIFS(Kombiniert[AfD],Kombiniert[Date],"&gt;="&amp;Kombiniert[[#This Row],[Von]],Kombiniert[Date],"&lt;="&amp;Kombiniert[[#This Row],[Date]])</f>
        <v>6.2142857142857146E-2</v>
      </c>
      <c r="S372" s="8">
        <f>AVERAGEIFS(Kombiniert[Sonstige],Kombiniert[Date],"&gt;="&amp;Kombiniert[[#This Row],[Von]],Kombiniert[Date],"&lt;="&amp;Kombiniert[[#This Row],[Date]])</f>
        <v>5.3571428571428568E-2</v>
      </c>
      <c r="T372" s="4">
        <f>SUMIFS(Kombiniert[Befragte],Kombiniert[Date],"&gt;="&amp;Kombiniert[[#This Row],[Von]],Kombiniert[Date],"&lt;="&amp;Kombiniert[[#This Row],[Date]])</f>
        <v>15050</v>
      </c>
      <c r="U372" s="2">
        <f>1/SUMIFS(Kombiniert[[#This Row],[CDU/CSU (14d)]:[AfD (14d)]],Kombiniert[[#This Row],[CDU/CSU (14d)]:[AfD (14d)]],"&gt;="&amp;0.05)</f>
        <v>1.1049723756906076</v>
      </c>
      <c r="V372" s="2">
        <f>1/(SUMIFS(Kombiniert[[#This Row],[CDU/CSU (14d)]:[AfD (14d)]],Kombiniert[[#This Row],[CDU/CSU (14d)]:[AfD (14d)]],"&gt;="&amp;0.05)-Kombiniert[[#This Row],[FDP (14d)]])</f>
        <v>1.1579818031430933</v>
      </c>
    </row>
    <row r="373" spans="1:22" x14ac:dyDescent="0.35">
      <c r="A373" s="1">
        <v>42056</v>
      </c>
      <c r="B373" s="2">
        <v>0.41</v>
      </c>
      <c r="C373" s="2">
        <v>0.26</v>
      </c>
      <c r="D373" s="2">
        <v>0.09</v>
      </c>
      <c r="E373" s="2">
        <v>0.04</v>
      </c>
      <c r="F373" s="2">
        <v>0.09</v>
      </c>
      <c r="G373" s="2">
        <v>0.06</v>
      </c>
      <c r="H373" s="2">
        <v>0.05</v>
      </c>
      <c r="I373" s="2">
        <v>2337</v>
      </c>
      <c r="J373" s="2" t="s">
        <v>360</v>
      </c>
      <c r="K373" t="s">
        <v>90</v>
      </c>
      <c r="L373" s="1">
        <f>Kombiniert[[#This Row],[Date]]-13</f>
        <v>42043</v>
      </c>
      <c r="M373" s="8">
        <f>AVERAGEIFS(Kombiniert[CDU/CSU],Kombiniert[Date],"&gt;="&amp;Kombiniert[[#This Row],[Von]],Kombiniert[Date],"&lt;="&amp;Kombiniert[[#This Row],[Date]])</f>
        <v>0.41562500000000002</v>
      </c>
      <c r="N373" s="3">
        <f>AVERAGEIFS(Kombiniert[SPD],Kombiniert[Date],"&gt;="&amp;Kombiniert[[#This Row],[Von]],Kombiniert[Date],"&lt;="&amp;Kombiniert[[#This Row],[Date]])</f>
        <v>0.24437500000000001</v>
      </c>
      <c r="O373" s="8">
        <f>AVERAGEIFS(Kombiniert[GRÜNE],Kombiniert[Date],"&gt;="&amp;Kombiniert[[#This Row],[Von]],Kombiniert[Date],"&lt;="&amp;Kombiniert[[#This Row],[Date]])</f>
        <v>9.8749999999999991E-2</v>
      </c>
      <c r="P373" s="8">
        <f>AVERAGEIFS(Kombiniert[FDP],Kombiniert[Date],"&gt;="&amp;Kombiniert[[#This Row],[Von]],Kombiniert[Date],"&lt;="&amp;Kombiniert[[#This Row],[Date]])</f>
        <v>4.0000000000000008E-2</v>
      </c>
      <c r="Q373" s="8">
        <f>AVERAGEIFS(Kombiniert[LINKE],Kombiniert[Date],"&gt;="&amp;Kombiniert[[#This Row],[Von]],Kombiniert[Date],"&lt;="&amp;Kombiniert[[#This Row],[Date]])</f>
        <v>8.7499999999999994E-2</v>
      </c>
      <c r="R373" s="8">
        <f>AVERAGEIFS(Kombiniert[AfD],Kombiniert[Date],"&gt;="&amp;Kombiniert[[#This Row],[Von]],Kombiniert[Date],"&lt;="&amp;Kombiniert[[#This Row],[Date]])</f>
        <v>6.3125000000000001E-2</v>
      </c>
      <c r="S373" s="8">
        <f>AVERAGEIFS(Kombiniert[Sonstige],Kombiniert[Date],"&gt;="&amp;Kombiniert[[#This Row],[Von]],Kombiniert[Date],"&lt;="&amp;Kombiniert[[#This Row],[Date]])</f>
        <v>5.0624999999999996E-2</v>
      </c>
      <c r="T373" s="4">
        <f>SUMIFS(Kombiniert[Befragte],Kombiniert[Date],"&gt;="&amp;Kombiniert[[#This Row],[Von]],Kombiniert[Date],"&lt;="&amp;Kombiniert[[#This Row],[Date]])</f>
        <v>15728</v>
      </c>
      <c r="U373" s="2">
        <f>1/SUMIFS(Kombiniert[[#This Row],[CDU/CSU (14d)]:[AfD (14d)]],Kombiniert[[#This Row],[CDU/CSU (14d)]:[AfD (14d)]],"&gt;="&amp;0.05)</f>
        <v>1.099656357388316</v>
      </c>
      <c r="V373" s="2">
        <f>1/(SUMIFS(Kombiniert[[#This Row],[CDU/CSU (14d)]:[AfD (14d)]],Kombiniert[[#This Row],[CDU/CSU (14d)]:[AfD (14d)]],"&gt;="&amp;0.05)-Kombiniert[[#This Row],[FDP (14d)]])</f>
        <v>1.1502516175413371</v>
      </c>
    </row>
    <row r="374" spans="1:22" x14ac:dyDescent="0.35">
      <c r="A374" s="1">
        <v>42049</v>
      </c>
      <c r="B374" s="2">
        <v>0.41</v>
      </c>
      <c r="C374" s="2">
        <v>0.25</v>
      </c>
      <c r="D374" s="2">
        <v>0.1</v>
      </c>
      <c r="E374" s="2">
        <v>0.04</v>
      </c>
      <c r="F374" s="2">
        <v>0.1</v>
      </c>
      <c r="G374" s="2">
        <v>0.06</v>
      </c>
      <c r="H374" s="2">
        <v>0.04</v>
      </c>
      <c r="I374" s="2">
        <v>1947</v>
      </c>
      <c r="J374" s="2" t="s">
        <v>361</v>
      </c>
      <c r="K374" t="s">
        <v>90</v>
      </c>
      <c r="L374" s="1">
        <f>Kombiniert[[#This Row],[Date]]-13</f>
        <v>42036</v>
      </c>
      <c r="M374" s="8">
        <f>AVERAGEIFS(Kombiniert[CDU/CSU],Kombiniert[Date],"&gt;="&amp;Kombiniert[[#This Row],[Von]],Kombiniert[Date],"&lt;="&amp;Kombiniert[[#This Row],[Date]])</f>
        <v>0.41187499999999999</v>
      </c>
      <c r="N374" s="3">
        <f>AVERAGEIFS(Kombiniert[SPD],Kombiniert[Date],"&gt;="&amp;Kombiniert[[#This Row],[Von]],Kombiniert[Date],"&lt;="&amp;Kombiniert[[#This Row],[Date]])</f>
        <v>0.245</v>
      </c>
      <c r="O374" s="8">
        <f>AVERAGEIFS(Kombiniert[GRÜNE],Kombiniert[Date],"&gt;="&amp;Kombiniert[[#This Row],[Von]],Kombiniert[Date],"&lt;="&amp;Kombiniert[[#This Row],[Date]])</f>
        <v>0.10062499999999999</v>
      </c>
      <c r="P374" s="8">
        <f>AVERAGEIFS(Kombiniert[FDP],Kombiniert[Date],"&gt;="&amp;Kombiniert[[#This Row],[Von]],Kombiniert[Date],"&lt;="&amp;Kombiniert[[#This Row],[Date]])</f>
        <v>3.4375000000000003E-2</v>
      </c>
      <c r="Q374" s="8">
        <f>AVERAGEIFS(Kombiniert[LINKE],Kombiniert[Date],"&gt;="&amp;Kombiniert[[#This Row],[Von]],Kombiniert[Date],"&lt;="&amp;Kombiniert[[#This Row],[Date]])</f>
        <v>9.1874999999999998E-2</v>
      </c>
      <c r="R374" s="8">
        <f>AVERAGEIFS(Kombiniert[AfD],Kombiniert[Date],"&gt;="&amp;Kombiniert[[#This Row],[Von]],Kombiniert[Date],"&lt;="&amp;Kombiniert[[#This Row],[Date]])</f>
        <v>6.1874999999999999E-2</v>
      </c>
      <c r="S374" s="8">
        <f>AVERAGEIFS(Kombiniert[Sonstige],Kombiniert[Date],"&gt;="&amp;Kombiniert[[#This Row],[Von]],Kombiniert[Date],"&lt;="&amp;Kombiniert[[#This Row],[Date]])</f>
        <v>5.4375E-2</v>
      </c>
      <c r="T374" s="4">
        <f>SUMIFS(Kombiniert[Befragte],Kombiniert[Date],"&gt;="&amp;Kombiniert[[#This Row],[Von]],Kombiniert[Date],"&lt;="&amp;Kombiniert[[#This Row],[Date]])</f>
        <v>15363</v>
      </c>
      <c r="U374" s="2">
        <f>1/SUMIFS(Kombiniert[[#This Row],[CDU/CSU (14d)]:[AfD (14d)]],Kombiniert[[#This Row],[CDU/CSU (14d)]:[AfD (14d)]],"&gt;="&amp;0.05)</f>
        <v>1.0973936899862826</v>
      </c>
      <c r="V374" s="2">
        <f>1/(SUMIFS(Kombiniert[[#This Row],[CDU/CSU (14d)]:[AfD (14d)]],Kombiniert[[#This Row],[CDU/CSU (14d)]:[AfD (14d)]],"&gt;="&amp;0.05)-Kombiniert[[#This Row],[FDP (14d)]])</f>
        <v>1.1404133998574484</v>
      </c>
    </row>
    <row r="375" spans="1:22" x14ac:dyDescent="0.35">
      <c r="A375" s="1">
        <v>42042</v>
      </c>
      <c r="B375" s="2">
        <v>0.4</v>
      </c>
      <c r="C375" s="2">
        <v>0.26</v>
      </c>
      <c r="D375" s="2">
        <v>0.1</v>
      </c>
      <c r="E375" s="2">
        <v>0.03</v>
      </c>
      <c r="F375" s="2">
        <v>0.1</v>
      </c>
      <c r="G375" s="2">
        <v>0.05</v>
      </c>
      <c r="H375" s="2">
        <v>0.06</v>
      </c>
      <c r="I375" s="2">
        <v>1859</v>
      </c>
      <c r="J375" s="2" t="s">
        <v>362</v>
      </c>
      <c r="K375" t="s">
        <v>90</v>
      </c>
      <c r="L375" s="1">
        <f>Kombiniert[[#This Row],[Date]]-13</f>
        <v>42029</v>
      </c>
      <c r="M375" s="8">
        <f>AVERAGEIFS(Kombiniert[CDU/CSU],Kombiniert[Date],"&gt;="&amp;Kombiniert[[#This Row],[Von]],Kombiniert[Date],"&lt;="&amp;Kombiniert[[#This Row],[Date]])</f>
        <v>0.41187499999999999</v>
      </c>
      <c r="N375" s="3">
        <f>AVERAGEIFS(Kombiniert[SPD],Kombiniert[Date],"&gt;="&amp;Kombiniert[[#This Row],[Von]],Kombiniert[Date],"&lt;="&amp;Kombiniert[[#This Row],[Date]])</f>
        <v>0.245</v>
      </c>
      <c r="O375" s="8">
        <f>AVERAGEIFS(Kombiniert[GRÜNE],Kombiniert[Date],"&gt;="&amp;Kombiniert[[#This Row],[Von]],Kombiniert[Date],"&lt;="&amp;Kombiniert[[#This Row],[Date]])</f>
        <v>0.10062499999999999</v>
      </c>
      <c r="P375" s="8">
        <f>AVERAGEIFS(Kombiniert[FDP],Kombiniert[Date],"&gt;="&amp;Kombiniert[[#This Row],[Von]],Kombiniert[Date],"&lt;="&amp;Kombiniert[[#This Row],[Date]])</f>
        <v>3.1875000000000001E-2</v>
      </c>
      <c r="Q375" s="8">
        <f>AVERAGEIFS(Kombiniert[LINKE],Kombiniert[Date],"&gt;="&amp;Kombiniert[[#This Row],[Von]],Kombiniert[Date],"&lt;="&amp;Kombiniert[[#This Row],[Date]])</f>
        <v>9.2499999999999985E-2</v>
      </c>
      <c r="R375" s="8">
        <f>AVERAGEIFS(Kombiniert[AfD],Kombiniert[Date],"&gt;="&amp;Kombiniert[[#This Row],[Von]],Kombiniert[Date],"&lt;="&amp;Kombiniert[[#This Row],[Date]])</f>
        <v>0.06</v>
      </c>
      <c r="S375" s="8">
        <f>AVERAGEIFS(Kombiniert[Sonstige],Kombiniert[Date],"&gt;="&amp;Kombiniert[[#This Row],[Von]],Kombiniert[Date],"&lt;="&amp;Kombiniert[[#This Row],[Date]])</f>
        <v>5.8124999999999996E-2</v>
      </c>
      <c r="T375" s="4">
        <f>SUMIFS(Kombiniert[Befragte],Kombiniert[Date],"&gt;="&amp;Kombiniert[[#This Row],[Von]],Kombiniert[Date],"&lt;="&amp;Kombiniert[[#This Row],[Date]])</f>
        <v>15249</v>
      </c>
      <c r="U375" s="2">
        <f>1/SUMIFS(Kombiniert[[#This Row],[CDU/CSU (14d)]:[AfD (14d)]],Kombiniert[[#This Row],[CDU/CSU (14d)]:[AfD (14d)]],"&gt;="&amp;0.05)</f>
        <v>1.098901098901099</v>
      </c>
      <c r="V375" s="2">
        <f>1/(SUMIFS(Kombiniert[[#This Row],[CDU/CSU (14d)]:[AfD (14d)]],Kombiniert[[#This Row],[CDU/CSU (14d)]:[AfD (14d)]],"&gt;="&amp;0.05)-Kombiniert[[#This Row],[FDP (14d)]])</f>
        <v>1.1387900355871887</v>
      </c>
    </row>
    <row r="376" spans="1:22" x14ac:dyDescent="0.35">
      <c r="A376" s="1">
        <v>42035</v>
      </c>
      <c r="B376" s="2">
        <v>0.4</v>
      </c>
      <c r="C376" s="2">
        <v>0.25</v>
      </c>
      <c r="D376" s="2">
        <v>0.1</v>
      </c>
      <c r="E376" s="2">
        <v>0.03</v>
      </c>
      <c r="F376" s="2">
        <v>0.1</v>
      </c>
      <c r="G376" s="2">
        <v>0.06</v>
      </c>
      <c r="H376" s="2">
        <v>0.06</v>
      </c>
      <c r="I376" s="2">
        <v>1889</v>
      </c>
      <c r="J376" s="2" t="s">
        <v>363</v>
      </c>
      <c r="K376" t="s">
        <v>90</v>
      </c>
      <c r="L376" s="1">
        <f>Kombiniert[[#This Row],[Date]]-13</f>
        <v>42022</v>
      </c>
      <c r="M376" s="8">
        <f>AVERAGEIFS(Kombiniert[CDU/CSU],Kombiniert[Date],"&gt;="&amp;Kombiniert[[#This Row],[Von]],Kombiniert[Date],"&lt;="&amp;Kombiniert[[#This Row],[Date]])</f>
        <v>0.41499999999999998</v>
      </c>
      <c r="N376" s="3">
        <f>AVERAGEIFS(Kombiniert[SPD],Kombiniert[Date],"&gt;="&amp;Kombiniert[[#This Row],[Von]],Kombiniert[Date],"&lt;="&amp;Kombiniert[[#This Row],[Date]])</f>
        <v>0.23857142857142857</v>
      </c>
      <c r="O376" s="8">
        <f>AVERAGEIFS(Kombiniert[GRÜNE],Kombiniert[Date],"&gt;="&amp;Kombiniert[[#This Row],[Von]],Kombiniert[Date],"&lt;="&amp;Kombiniert[[#This Row],[Date]])</f>
        <v>0.10071428571428571</v>
      </c>
      <c r="P376" s="8">
        <f>AVERAGEIFS(Kombiniert[FDP],Kombiniert[Date],"&gt;="&amp;Kombiniert[[#This Row],[Von]],Kombiniert[Date],"&lt;="&amp;Kombiniert[[#This Row],[Date]])</f>
        <v>3.3571428571428572E-2</v>
      </c>
      <c r="Q376" s="8">
        <f>AVERAGEIFS(Kombiniert[LINKE],Kombiniert[Date],"&gt;="&amp;Kombiniert[[#This Row],[Von]],Kombiniert[Date],"&lt;="&amp;Kombiniert[[#This Row],[Date]])</f>
        <v>9.1428571428571415E-2</v>
      </c>
      <c r="R376" s="8">
        <f>AVERAGEIFS(Kombiniert[AfD],Kombiniert[Date],"&gt;="&amp;Kombiniert[[#This Row],[Von]],Kombiniert[Date],"&lt;="&amp;Kombiniert[[#This Row],[Date]])</f>
        <v>6.2857142857142861E-2</v>
      </c>
      <c r="S376" s="8">
        <f>AVERAGEIFS(Kombiniert[Sonstige],Kombiniert[Date],"&gt;="&amp;Kombiniert[[#This Row],[Von]],Kombiniert[Date],"&lt;="&amp;Kombiniert[[#This Row],[Date]])</f>
        <v>5.5714285714285716E-2</v>
      </c>
      <c r="T376" s="4">
        <f>SUMIFS(Kombiniert[Befragte],Kombiniert[Date],"&gt;="&amp;Kombiniert[[#This Row],[Von]],Kombiniert[Date],"&lt;="&amp;Kombiniert[[#This Row],[Date]])</f>
        <v>13735</v>
      </c>
      <c r="U376" s="2">
        <f>1/SUMIFS(Kombiniert[[#This Row],[CDU/CSU (14d)]:[AfD (14d)]],Kombiniert[[#This Row],[CDU/CSU (14d)]:[AfD (14d)]],"&gt;="&amp;0.05)</f>
        <v>1.10062893081761</v>
      </c>
      <c r="V376" s="2">
        <f>1/(SUMIFS(Kombiniert[[#This Row],[CDU/CSU (14d)]:[AfD (14d)]],Kombiniert[[#This Row],[CDU/CSU (14d)]:[AfD (14d)]],"&gt;="&amp;0.05)-Kombiniert[[#This Row],[FDP (14d)]])</f>
        <v>1.1428571428571428</v>
      </c>
    </row>
    <row r="377" spans="1:22" x14ac:dyDescent="0.35">
      <c r="A377" s="1">
        <v>42028</v>
      </c>
      <c r="B377" s="2">
        <v>0.41</v>
      </c>
      <c r="C377" s="2">
        <v>0.25</v>
      </c>
      <c r="D377" s="2">
        <v>0.1</v>
      </c>
      <c r="E377" s="2">
        <v>0.04</v>
      </c>
      <c r="F377" s="2">
        <v>0.09</v>
      </c>
      <c r="G377" s="2">
        <v>0.06</v>
      </c>
      <c r="H377" s="2">
        <v>0.05</v>
      </c>
      <c r="I377" s="2">
        <v>1850</v>
      </c>
      <c r="J377" s="2" t="s">
        <v>364</v>
      </c>
      <c r="K377" t="s">
        <v>90</v>
      </c>
      <c r="L377" s="1">
        <f>Kombiniert[[#This Row],[Date]]-13</f>
        <v>42015</v>
      </c>
      <c r="M377" s="8">
        <f>AVERAGEIFS(Kombiniert[CDU/CSU],Kombiniert[Date],"&gt;="&amp;Kombiniert[[#This Row],[Von]],Kombiniert[Date],"&lt;="&amp;Kombiniert[[#This Row],[Date]])</f>
        <v>0.41857142857142859</v>
      </c>
      <c r="N377" s="3">
        <f>AVERAGEIFS(Kombiniert[SPD],Kombiniert[Date],"&gt;="&amp;Kombiniert[[#This Row],[Von]],Kombiniert[Date],"&lt;="&amp;Kombiniert[[#This Row],[Date]])</f>
        <v>0.23428571428571426</v>
      </c>
      <c r="O377" s="8">
        <f>AVERAGEIFS(Kombiniert[GRÜNE],Kombiniert[Date],"&gt;="&amp;Kombiniert[[#This Row],[Von]],Kombiniert[Date],"&lt;="&amp;Kombiniert[[#This Row],[Date]])</f>
        <v>9.857142857142856E-2</v>
      </c>
      <c r="P377" s="8">
        <f>AVERAGEIFS(Kombiniert[FDP],Kombiniert[Date],"&gt;="&amp;Kombiniert[[#This Row],[Von]],Kombiniert[Date],"&lt;="&amp;Kombiniert[[#This Row],[Date]])</f>
        <v>3.5714285714285712E-2</v>
      </c>
      <c r="Q377" s="8">
        <f>AVERAGEIFS(Kombiniert[LINKE],Kombiniert[Date],"&gt;="&amp;Kombiniert[[#This Row],[Von]],Kombiniert[Date],"&lt;="&amp;Kombiniert[[#This Row],[Date]])</f>
        <v>9.1428571428571428E-2</v>
      </c>
      <c r="R377" s="8">
        <f>AVERAGEIFS(Kombiniert[AfD],Kombiniert[Date],"&gt;="&amp;Kombiniert[[#This Row],[Von]],Kombiniert[Date],"&lt;="&amp;Kombiniert[[#This Row],[Date]])</f>
        <v>6.5000000000000002E-2</v>
      </c>
      <c r="S377" s="8">
        <f>AVERAGEIFS(Kombiniert[Sonstige],Kombiniert[Date],"&gt;="&amp;Kombiniert[[#This Row],[Von]],Kombiniert[Date],"&lt;="&amp;Kombiniert[[#This Row],[Date]])</f>
        <v>5.2142857142857144E-2</v>
      </c>
      <c r="T377" s="4">
        <f>SUMIFS(Kombiniert[Befragte],Kombiniert[Date],"&gt;="&amp;Kombiniert[[#This Row],[Von]],Kombiniert[Date],"&lt;="&amp;Kombiniert[[#This Row],[Date]])</f>
        <v>15193</v>
      </c>
      <c r="U377" s="2">
        <f>1/SUMIFS(Kombiniert[[#This Row],[CDU/CSU (14d)]:[AfD (14d)]],Kombiniert[[#This Row],[CDU/CSU (14d)]:[AfD (14d)]],"&gt;="&amp;0.05)</f>
        <v>1.1014948859166014</v>
      </c>
      <c r="V377" s="2">
        <f>1/(SUMIFS(Kombiniert[[#This Row],[CDU/CSU (14d)]:[AfD (14d)]],Kombiniert[[#This Row],[CDU/CSU (14d)]:[AfD (14d)]],"&gt;="&amp;0.05)-Kombiniert[[#This Row],[FDP (14d)]])</f>
        <v>1.1466011466011468</v>
      </c>
    </row>
    <row r="378" spans="1:22" x14ac:dyDescent="0.35">
      <c r="A378" s="1">
        <v>42021</v>
      </c>
      <c r="B378" s="2">
        <v>0.42</v>
      </c>
      <c r="C378" s="2">
        <v>0.24</v>
      </c>
      <c r="D378" s="2">
        <v>0.09</v>
      </c>
      <c r="E378" s="2">
        <v>0.04</v>
      </c>
      <c r="F378" s="2">
        <v>0.09</v>
      </c>
      <c r="G378" s="2">
        <v>7.0000000000000007E-2</v>
      </c>
      <c r="H378" s="2">
        <v>0.05</v>
      </c>
      <c r="I378" s="2">
        <v>3243</v>
      </c>
      <c r="J378" s="2" t="s">
        <v>365</v>
      </c>
      <c r="K378" t="s">
        <v>90</v>
      </c>
      <c r="L378" s="1">
        <f>Kombiniert[[#This Row],[Date]]-13</f>
        <v>42008</v>
      </c>
      <c r="M378" s="8">
        <f>AVERAGEIFS(Kombiniert[CDU/CSU],Kombiniert[Date],"&gt;="&amp;Kombiniert[[#This Row],[Von]],Kombiniert[Date],"&lt;="&amp;Kombiniert[[#This Row],[Date]])</f>
        <v>0.42062500000000003</v>
      </c>
      <c r="N378" s="3">
        <f>AVERAGEIFS(Kombiniert[SPD],Kombiniert[Date],"&gt;="&amp;Kombiniert[[#This Row],[Von]],Kombiniert[Date],"&lt;="&amp;Kombiniert[[#This Row],[Date]])</f>
        <v>0.23749999999999999</v>
      </c>
      <c r="O378" s="8">
        <f>AVERAGEIFS(Kombiniert[GRÜNE],Kombiniert[Date],"&gt;="&amp;Kombiniert[[#This Row],[Von]],Kombiniert[Date],"&lt;="&amp;Kombiniert[[#This Row],[Date]])</f>
        <v>9.7499999999999989E-2</v>
      </c>
      <c r="P378" s="8">
        <f>AVERAGEIFS(Kombiniert[FDP],Kombiniert[Date],"&gt;="&amp;Kombiniert[[#This Row],[Von]],Kombiniert[Date],"&lt;="&amp;Kombiniert[[#This Row],[Date]])</f>
        <v>3.1875000000000001E-2</v>
      </c>
      <c r="Q378" s="8">
        <f>AVERAGEIFS(Kombiniert[LINKE],Kombiniert[Date],"&gt;="&amp;Kombiniert[[#This Row],[Von]],Kombiniert[Date],"&lt;="&amp;Kombiniert[[#This Row],[Date]])</f>
        <v>9.0624999999999997E-2</v>
      </c>
      <c r="R378" s="8">
        <f>AVERAGEIFS(Kombiniert[AfD],Kombiniert[Date],"&gt;="&amp;Kombiniert[[#This Row],[Von]],Kombiniert[Date],"&lt;="&amp;Kombiniert[[#This Row],[Date]])</f>
        <v>6.5000000000000002E-2</v>
      </c>
      <c r="S378" s="8">
        <f>AVERAGEIFS(Kombiniert[Sonstige],Kombiniert[Date],"&gt;="&amp;Kombiniert[[#This Row],[Von]],Kombiniert[Date],"&lt;="&amp;Kombiniert[[#This Row],[Date]])</f>
        <v>5.5E-2</v>
      </c>
      <c r="T378" s="4">
        <f>SUMIFS(Kombiniert[Befragte],Kombiniert[Date],"&gt;="&amp;Kombiniert[[#This Row],[Von]],Kombiniert[Date],"&lt;="&amp;Kombiniert[[#This Row],[Date]])</f>
        <v>16230</v>
      </c>
      <c r="U378" s="2">
        <f>1/SUMIFS(Kombiniert[[#This Row],[CDU/CSU (14d)]:[AfD (14d)]],Kombiniert[[#This Row],[CDU/CSU (14d)]:[AfD (14d)]],"&gt;="&amp;0.05)</f>
        <v>1.0973936899862824</v>
      </c>
      <c r="V378" s="2">
        <f>1/(SUMIFS(Kombiniert[[#This Row],[CDU/CSU (14d)]:[AfD (14d)]],Kombiniert[[#This Row],[CDU/CSU (14d)]:[AfD (14d)]],"&gt;="&amp;0.05)-Kombiniert[[#This Row],[FDP (14d)]])</f>
        <v>1.1371712864250176</v>
      </c>
    </row>
    <row r="379" spans="1:22" x14ac:dyDescent="0.35">
      <c r="A379" s="1">
        <v>42014</v>
      </c>
      <c r="B379" s="2">
        <v>0.43</v>
      </c>
      <c r="C379" s="2">
        <v>0.24</v>
      </c>
      <c r="D379" s="2">
        <v>0.09</v>
      </c>
      <c r="E379" s="2">
        <v>0.03</v>
      </c>
      <c r="F379" s="2">
        <v>0.09</v>
      </c>
      <c r="G379" s="2">
        <v>7.0000000000000007E-2</v>
      </c>
      <c r="H379" s="2">
        <v>0.05</v>
      </c>
      <c r="I379" s="2">
        <v>2864</v>
      </c>
      <c r="J379" s="2" t="s">
        <v>366</v>
      </c>
      <c r="K379" t="s">
        <v>90</v>
      </c>
      <c r="L379" s="1">
        <f>Kombiniert[[#This Row],[Date]]-13</f>
        <v>42001</v>
      </c>
      <c r="M379" s="8">
        <f>AVERAGEIFS(Kombiniert[CDU/CSU],Kombiniert[Date],"&gt;="&amp;Kombiniert[[#This Row],[Von]],Kombiniert[Date],"&lt;="&amp;Kombiniert[[#This Row],[Date]])</f>
        <v>0.42099999999999999</v>
      </c>
      <c r="N379" s="3">
        <f>AVERAGEIFS(Kombiniert[SPD],Kombiniert[Date],"&gt;="&amp;Kombiniert[[#This Row],[Von]],Kombiniert[Date],"&lt;="&amp;Kombiniert[[#This Row],[Date]])</f>
        <v>0.23799999999999999</v>
      </c>
      <c r="O379" s="8">
        <f>AVERAGEIFS(Kombiniert[GRÜNE],Kombiniert[Date],"&gt;="&amp;Kombiniert[[#This Row],[Von]],Kombiniert[Date],"&lt;="&amp;Kombiniert[[#This Row],[Date]])</f>
        <v>9.8000000000000004E-2</v>
      </c>
      <c r="P379" s="8">
        <f>AVERAGEIFS(Kombiniert[FDP],Kombiniert[Date],"&gt;="&amp;Kombiniert[[#This Row],[Von]],Kombiniert[Date],"&lt;="&amp;Kombiniert[[#This Row],[Date]])</f>
        <v>2.6000000000000002E-2</v>
      </c>
      <c r="Q379" s="8">
        <f>AVERAGEIFS(Kombiniert[LINKE],Kombiniert[Date],"&gt;="&amp;Kombiniert[[#This Row],[Von]],Kombiniert[Date],"&lt;="&amp;Kombiniert[[#This Row],[Date]])</f>
        <v>9.5000000000000001E-2</v>
      </c>
      <c r="R379" s="8">
        <f>AVERAGEIFS(Kombiniert[AfD],Kombiniert[Date],"&gt;="&amp;Kombiniert[[#This Row],[Von]],Kombiniert[Date],"&lt;="&amp;Kombiniert[[#This Row],[Date]])</f>
        <v>6.0999999999999999E-2</v>
      </c>
      <c r="S379" s="8">
        <f>AVERAGEIFS(Kombiniert[Sonstige],Kombiniert[Date],"&gt;="&amp;Kombiniert[[#This Row],[Von]],Kombiniert[Date],"&lt;="&amp;Kombiniert[[#This Row],[Date]])</f>
        <v>6.0999999999999999E-2</v>
      </c>
      <c r="T379" s="4">
        <f>SUMIFS(Kombiniert[Befragte],Kombiniert[Date],"&gt;="&amp;Kombiniert[[#This Row],[Von]],Kombiniert[Date],"&lt;="&amp;Kombiniert[[#This Row],[Date]])</f>
        <v>9912</v>
      </c>
      <c r="U379" s="2">
        <f>1/SUMIFS(Kombiniert[[#This Row],[CDU/CSU (14d)]:[AfD (14d)]],Kombiniert[[#This Row],[CDU/CSU (14d)]:[AfD (14d)]],"&gt;="&amp;0.05)</f>
        <v>1.095290251916758</v>
      </c>
      <c r="V379" s="2">
        <f>1/(SUMIFS(Kombiniert[[#This Row],[CDU/CSU (14d)]:[AfD (14d)]],Kombiniert[[#This Row],[CDU/CSU (14d)]:[AfD (14d)]],"&gt;="&amp;0.05)-Kombiniert[[#This Row],[FDP (14d)]])</f>
        <v>1.1273957158962795</v>
      </c>
    </row>
    <row r="380" spans="1:22" x14ac:dyDescent="0.35">
      <c r="A380" s="1">
        <v>41993</v>
      </c>
      <c r="B380" s="2">
        <v>0.42</v>
      </c>
      <c r="C380" s="2">
        <v>0.25</v>
      </c>
      <c r="D380" s="2">
        <v>0.09</v>
      </c>
      <c r="E380" s="2">
        <v>0.02</v>
      </c>
      <c r="F380" s="2">
        <v>0.09</v>
      </c>
      <c r="G380" s="2">
        <v>7.0000000000000007E-2</v>
      </c>
      <c r="H380" s="2">
        <v>0.06</v>
      </c>
      <c r="I380" s="2">
        <v>2755</v>
      </c>
      <c r="J380" s="2" t="s">
        <v>367</v>
      </c>
      <c r="K380" t="s">
        <v>90</v>
      </c>
      <c r="L380" s="1">
        <f>Kombiniert[[#This Row],[Date]]-13</f>
        <v>41980</v>
      </c>
      <c r="M380" s="8">
        <f>AVERAGEIFS(Kombiniert[CDU/CSU],Kombiniert[Date],"&gt;="&amp;Kombiniert[[#This Row],[Von]],Kombiniert[Date],"&lt;="&amp;Kombiniert[[#This Row],[Date]])</f>
        <v>0.41444444444444445</v>
      </c>
      <c r="N380" s="3">
        <f>AVERAGEIFS(Kombiniert[SPD],Kombiniert[Date],"&gt;="&amp;Kombiniert[[#This Row],[Von]],Kombiniert[Date],"&lt;="&amp;Kombiniert[[#This Row],[Date]])</f>
        <v>0.24722222222222218</v>
      </c>
      <c r="O380" s="8">
        <f>AVERAGEIFS(Kombiniert[GRÜNE],Kombiniert[Date],"&gt;="&amp;Kombiniert[[#This Row],[Von]],Kombiniert[Date],"&lt;="&amp;Kombiniert[[#This Row],[Date]])</f>
        <v>9.8333333333333328E-2</v>
      </c>
      <c r="P380" s="8">
        <f>AVERAGEIFS(Kombiniert[FDP],Kombiniert[Date],"&gt;="&amp;Kombiniert[[#This Row],[Von]],Kombiniert[Date],"&lt;="&amp;Kombiniert[[#This Row],[Date]])</f>
        <v>2.4374999999999997E-2</v>
      </c>
      <c r="Q380" s="8">
        <f>AVERAGEIFS(Kombiniert[LINKE],Kombiniert[Date],"&gt;="&amp;Kombiniert[[#This Row],[Von]],Kombiniert[Date],"&lt;="&amp;Kombiniert[[#This Row],[Date]])</f>
        <v>9.1111111111111087E-2</v>
      </c>
      <c r="R380" s="8">
        <f>AVERAGEIFS(Kombiniert[AfD],Kombiniert[Date],"&gt;="&amp;Kombiniert[[#This Row],[Von]],Kombiniert[Date],"&lt;="&amp;Kombiniert[[#This Row],[Date]])</f>
        <v>6.5000000000000002E-2</v>
      </c>
      <c r="S380" s="8">
        <f>AVERAGEIFS(Kombiniert[Sonstige],Kombiniert[Date],"&gt;="&amp;Kombiniert[[#This Row],[Von]],Kombiniert[Date],"&lt;="&amp;Kombiniert[[#This Row],[Date]])</f>
        <v>6.2222222222222213E-2</v>
      </c>
      <c r="T380" s="4">
        <f>SUMIFS(Kombiniert[Befragte],Kombiniert[Date],"&gt;="&amp;Kombiniert[[#This Row],[Von]],Kombiniert[Date],"&lt;="&amp;Kombiniert[[#This Row],[Date]])</f>
        <v>19889</v>
      </c>
      <c r="U380" s="2">
        <f>1/SUMIFS(Kombiniert[[#This Row],[CDU/CSU (14d)]:[AfD (14d)]],Kombiniert[[#This Row],[CDU/CSU (14d)]:[AfD (14d)]],"&gt;="&amp;0.05)</f>
        <v>1.0915706488781081</v>
      </c>
      <c r="V380" s="2">
        <f>1/(SUMIFS(Kombiniert[[#This Row],[CDU/CSU (14d)]:[AfD (14d)]],Kombiniert[[#This Row],[CDU/CSU (14d)]:[AfD (14d)]],"&gt;="&amp;0.05)-Kombiniert[[#This Row],[FDP (14d)]])</f>
        <v>1.1214079900319291</v>
      </c>
    </row>
    <row r="381" spans="1:22" x14ac:dyDescent="0.35">
      <c r="A381" s="1">
        <v>41987</v>
      </c>
      <c r="B381" s="2">
        <v>0.41</v>
      </c>
      <c r="C381" s="2">
        <v>0.25</v>
      </c>
      <c r="D381" s="2">
        <v>0.1</v>
      </c>
      <c r="E381" s="2">
        <v>0.03</v>
      </c>
      <c r="F381" s="2">
        <v>0.09</v>
      </c>
      <c r="G381" s="2">
        <v>0.06</v>
      </c>
      <c r="H381" s="2">
        <v>0.06</v>
      </c>
      <c r="I381" s="2">
        <v>2764</v>
      </c>
      <c r="J381" s="2" t="s">
        <v>368</v>
      </c>
      <c r="K381" t="s">
        <v>90</v>
      </c>
      <c r="L381" s="1">
        <f>Kombiniert[[#This Row],[Date]]-13</f>
        <v>41974</v>
      </c>
      <c r="M381" s="8">
        <f>AVERAGEIFS(Kombiniert[CDU/CSU],Kombiniert[Date],"&gt;="&amp;Kombiniert[[#This Row],[Von]],Kombiniert[Date],"&lt;="&amp;Kombiniert[[#This Row],[Date]])</f>
        <v>0.40928571428571431</v>
      </c>
      <c r="N381" s="3">
        <f>AVERAGEIFS(Kombiniert[SPD],Kombiniert[Date],"&gt;="&amp;Kombiniert[[#This Row],[Von]],Kombiniert[Date],"&lt;="&amp;Kombiniert[[#This Row],[Date]])</f>
        <v>0.24571428571428572</v>
      </c>
      <c r="O381" s="8">
        <f>AVERAGEIFS(Kombiniert[GRÜNE],Kombiniert[Date],"&gt;="&amp;Kombiniert[[#This Row],[Von]],Kombiniert[Date],"&lt;="&amp;Kombiniert[[#This Row],[Date]])</f>
        <v>0.10214285714285713</v>
      </c>
      <c r="P381" s="8">
        <f>AVERAGEIFS(Kombiniert[FDP],Kombiniert[Date],"&gt;="&amp;Kombiniert[[#This Row],[Von]],Kombiniert[Date],"&lt;="&amp;Kombiniert[[#This Row],[Date]])</f>
        <v>2.2857142857142857E-2</v>
      </c>
      <c r="Q381" s="8">
        <f>AVERAGEIFS(Kombiniert[LINKE],Kombiniert[Date],"&gt;="&amp;Kombiniert[[#This Row],[Von]],Kombiniert[Date],"&lt;="&amp;Kombiniert[[#This Row],[Date]])</f>
        <v>9.2142857142857124E-2</v>
      </c>
      <c r="R381" s="8">
        <f>AVERAGEIFS(Kombiniert[AfD],Kombiniert[Date],"&gt;="&amp;Kombiniert[[#This Row],[Von]],Kombiniert[Date],"&lt;="&amp;Kombiniert[[#This Row],[Date]])</f>
        <v>6.7857142857142866E-2</v>
      </c>
      <c r="S381" s="8">
        <f>AVERAGEIFS(Kombiniert[Sonstige],Kombiniert[Date],"&gt;="&amp;Kombiniert[[#This Row],[Von]],Kombiniert[Date],"&lt;="&amp;Kombiniert[[#This Row],[Date]])</f>
        <v>0.06</v>
      </c>
      <c r="T381" s="4">
        <f>SUMIFS(Kombiniert[Befragte],Kombiniert[Date],"&gt;="&amp;Kombiniert[[#This Row],[Von]],Kombiniert[Date],"&lt;="&amp;Kombiniert[[#This Row],[Date]])</f>
        <v>16153</v>
      </c>
      <c r="U381" s="2">
        <f>1/SUMIFS(Kombiniert[[#This Row],[CDU/CSU (14d)]:[AfD (14d)]],Kombiniert[[#This Row],[CDU/CSU (14d)]:[AfD (14d)]],"&gt;="&amp;0.05)</f>
        <v>1.090342679127726</v>
      </c>
      <c r="V381" s="2">
        <f>1/(SUMIFS(Kombiniert[[#This Row],[CDU/CSU (14d)]:[AfD (14d)]],Kombiniert[[#This Row],[CDU/CSU (14d)]:[AfD (14d)]],"&gt;="&amp;0.05)-Kombiniert[[#This Row],[FDP (14d)]])</f>
        <v>1.1182108626198084</v>
      </c>
    </row>
    <row r="382" spans="1:22" x14ac:dyDescent="0.35">
      <c r="A382" s="1">
        <v>41980</v>
      </c>
      <c r="B382" s="2">
        <v>0.41</v>
      </c>
      <c r="C382" s="2">
        <v>0.26</v>
      </c>
      <c r="D382" s="2">
        <v>0.1</v>
      </c>
      <c r="E382" s="2">
        <v>0.03</v>
      </c>
      <c r="F382" s="2">
        <v>0.09</v>
      </c>
      <c r="G382" s="2">
        <v>0.06</v>
      </c>
      <c r="H382" s="2">
        <v>0.05</v>
      </c>
      <c r="I382" s="2">
        <v>2789</v>
      </c>
      <c r="J382" s="2" t="s">
        <v>369</v>
      </c>
      <c r="K382" t="s">
        <v>90</v>
      </c>
      <c r="L382" s="1">
        <f>Kombiniert[[#This Row],[Date]]-13</f>
        <v>41967</v>
      </c>
      <c r="M382" s="8">
        <f>AVERAGEIFS(Kombiniert[CDU/CSU],Kombiniert[Date],"&gt;="&amp;Kombiniert[[#This Row],[Von]],Kombiniert[Date],"&lt;="&amp;Kombiniert[[#This Row],[Date]])</f>
        <v>0.4107142857142857</v>
      </c>
      <c r="N382" s="3">
        <f>AVERAGEIFS(Kombiniert[SPD],Kombiniert[Date],"&gt;="&amp;Kombiniert[[#This Row],[Von]],Kombiniert[Date],"&lt;="&amp;Kombiniert[[#This Row],[Date]])</f>
        <v>0.24428571428571427</v>
      </c>
      <c r="O382" s="8">
        <f>AVERAGEIFS(Kombiniert[GRÜNE],Kombiniert[Date],"&gt;="&amp;Kombiniert[[#This Row],[Von]],Kombiniert[Date],"&lt;="&amp;Kombiniert[[#This Row],[Date]])</f>
        <v>9.9999999999999992E-2</v>
      </c>
      <c r="P382" s="8">
        <f>AVERAGEIFS(Kombiniert[FDP],Kombiniert[Date],"&gt;="&amp;Kombiniert[[#This Row],[Von]],Kombiniert[Date],"&lt;="&amp;Kombiniert[[#This Row],[Date]])</f>
        <v>2.3571428571428573E-2</v>
      </c>
      <c r="Q382" s="8">
        <f>AVERAGEIFS(Kombiniert[LINKE],Kombiniert[Date],"&gt;="&amp;Kombiniert[[#This Row],[Von]],Kombiniert[Date],"&lt;="&amp;Kombiniert[[#This Row],[Date]])</f>
        <v>9.4999999999999987E-2</v>
      </c>
      <c r="R382" s="8">
        <f>AVERAGEIFS(Kombiniert[AfD],Kombiniert[Date],"&gt;="&amp;Kombiniert[[#This Row],[Von]],Kombiniert[Date],"&lt;="&amp;Kombiniert[[#This Row],[Date]])</f>
        <v>6.8571428571428575E-2</v>
      </c>
      <c r="S382" s="8">
        <f>AVERAGEIFS(Kombiniert[Sonstige],Kombiniert[Date],"&gt;="&amp;Kombiniert[[#This Row],[Von]],Kombiniert[Date],"&lt;="&amp;Kombiniert[[#This Row],[Date]])</f>
        <v>5.7857142857142864E-2</v>
      </c>
      <c r="T382" s="4">
        <f>SUMIFS(Kombiniert[Befragte],Kombiniert[Date],"&gt;="&amp;Kombiniert[[#This Row],[Von]],Kombiniert[Date],"&lt;="&amp;Kombiniert[[#This Row],[Date]])</f>
        <v>15627</v>
      </c>
      <c r="U382" s="2">
        <f>1/SUMIFS(Kombiniert[[#This Row],[CDU/CSU (14d)]:[AfD (14d)]],Kombiniert[[#This Row],[CDU/CSU (14d)]:[AfD (14d)]],"&gt;="&amp;0.05)</f>
        <v>1.088646967340591</v>
      </c>
      <c r="V382" s="2">
        <f>1/(SUMIFS(Kombiniert[[#This Row],[CDU/CSU (14d)]:[AfD (14d)]],Kombiniert[[#This Row],[CDU/CSU (14d)]:[AfD (14d)]],"&gt;="&amp;0.05)-Kombiniert[[#This Row],[FDP (14d)]])</f>
        <v>1.1173184357541899</v>
      </c>
    </row>
    <row r="383" spans="1:22" x14ac:dyDescent="0.35">
      <c r="A383" s="1">
        <v>41973</v>
      </c>
      <c r="B383" s="2">
        <v>0.41</v>
      </c>
      <c r="C383" s="2">
        <v>0.25</v>
      </c>
      <c r="D383" s="2">
        <v>0.1</v>
      </c>
      <c r="E383" s="2">
        <v>0.03</v>
      </c>
      <c r="F383" s="2">
        <v>0.09</v>
      </c>
      <c r="G383" s="2">
        <v>7.0000000000000007E-2</v>
      </c>
      <c r="H383" s="2">
        <v>0.05</v>
      </c>
      <c r="I383" s="2">
        <v>2307</v>
      </c>
      <c r="J383" s="2" t="s">
        <v>370</v>
      </c>
      <c r="K383" t="s">
        <v>90</v>
      </c>
      <c r="L383" s="1">
        <f>Kombiniert[[#This Row],[Date]]-13</f>
        <v>41960</v>
      </c>
      <c r="M383" s="8">
        <f>AVERAGEIFS(Kombiniert[CDU/CSU],Kombiniert[Date],"&gt;="&amp;Kombiniert[[#This Row],[Von]],Kombiniert[Date],"&lt;="&amp;Kombiniert[[#This Row],[Date]])</f>
        <v>0.41187499999999999</v>
      </c>
      <c r="N383" s="3">
        <f>AVERAGEIFS(Kombiniert[SPD],Kombiniert[Date],"&gt;="&amp;Kombiniert[[#This Row],[Von]],Kombiniert[Date],"&lt;="&amp;Kombiniert[[#This Row],[Date]])</f>
        <v>0.24625</v>
      </c>
      <c r="O383" s="8">
        <f>AVERAGEIFS(Kombiniert[GRÜNE],Kombiniert[Date],"&gt;="&amp;Kombiniert[[#This Row],[Von]],Kombiniert[Date],"&lt;="&amp;Kombiniert[[#This Row],[Date]])</f>
        <v>9.9374999999999991E-2</v>
      </c>
      <c r="P383" s="8">
        <f>AVERAGEIFS(Kombiniert[FDP],Kombiniert[Date],"&gt;="&amp;Kombiniert[[#This Row],[Von]],Kombiniert[Date],"&lt;="&amp;Kombiniert[[#This Row],[Date]])</f>
        <v>2.8125000000000001E-2</v>
      </c>
      <c r="Q383" s="8">
        <f>AVERAGEIFS(Kombiniert[LINKE],Kombiniert[Date],"&gt;="&amp;Kombiniert[[#This Row],[Von]],Kombiniert[Date],"&lt;="&amp;Kombiniert[[#This Row],[Date]])</f>
        <v>9.0624999999999983E-2</v>
      </c>
      <c r="R383" s="8">
        <f>AVERAGEIFS(Kombiniert[AfD],Kombiniert[Date],"&gt;="&amp;Kombiniert[[#This Row],[Von]],Kombiniert[Date],"&lt;="&amp;Kombiniert[[#This Row],[Date]])</f>
        <v>6.6250000000000003E-2</v>
      </c>
      <c r="S383" s="8">
        <f>AVERAGEIFS(Kombiniert[Sonstige],Kombiniert[Date],"&gt;="&amp;Kombiniert[[#This Row],[Von]],Kombiniert[Date],"&lt;="&amp;Kombiniert[[#This Row],[Date]])</f>
        <v>5.7500000000000002E-2</v>
      </c>
      <c r="T383" s="4">
        <f>SUMIFS(Kombiniert[Befragte],Kombiniert[Date],"&gt;="&amp;Kombiniert[[#This Row],[Von]],Kombiniert[Date],"&lt;="&amp;Kombiniert[[#This Row],[Date]])</f>
        <v>14659</v>
      </c>
      <c r="U383" s="2">
        <f>1/SUMIFS(Kombiniert[[#This Row],[CDU/CSU (14d)]:[AfD (14d)]],Kombiniert[[#This Row],[CDU/CSU (14d)]:[AfD (14d)]],"&gt;="&amp;0.05)</f>
        <v>1.0936431989063569</v>
      </c>
      <c r="V383" s="2">
        <f>1/(SUMIFS(Kombiniert[[#This Row],[CDU/CSU (14d)]:[AfD (14d)]],Kombiniert[[#This Row],[CDU/CSU (14d)]:[AfD (14d)]],"&gt;="&amp;0.05)-Kombiniert[[#This Row],[FDP (14d)]])</f>
        <v>1.1283497884344147</v>
      </c>
    </row>
    <row r="384" spans="1:22" x14ac:dyDescent="0.35">
      <c r="A384" s="1">
        <v>41965</v>
      </c>
      <c r="B384" s="2">
        <v>0.42</v>
      </c>
      <c r="C384" s="2">
        <v>0.25</v>
      </c>
      <c r="D384" s="2">
        <v>0.1</v>
      </c>
      <c r="E384" s="2">
        <v>0.03</v>
      </c>
      <c r="F384" s="2">
        <v>0.08</v>
      </c>
      <c r="G384" s="2">
        <v>0.06</v>
      </c>
      <c r="H384" s="2">
        <v>0.06</v>
      </c>
      <c r="I384" s="2">
        <v>2331</v>
      </c>
      <c r="J384" s="2" t="s">
        <v>371</v>
      </c>
      <c r="K384" t="s">
        <v>90</v>
      </c>
      <c r="L384" s="1">
        <f>Kombiniert[[#This Row],[Date]]-13</f>
        <v>41952</v>
      </c>
      <c r="M384" s="8">
        <f>AVERAGEIFS(Kombiniert[CDU/CSU],Kombiniert[Date],"&gt;="&amp;Kombiniert[[#This Row],[Von]],Kombiniert[Date],"&lt;="&amp;Kombiniert[[#This Row],[Date]])</f>
        <v>0.41055555555555556</v>
      </c>
      <c r="N384" s="3">
        <f>AVERAGEIFS(Kombiniert[SPD],Kombiniert[Date],"&gt;="&amp;Kombiniert[[#This Row],[Von]],Kombiniert[Date],"&lt;="&amp;Kombiniert[[#This Row],[Date]])</f>
        <v>0.24611111111111109</v>
      </c>
      <c r="O384" s="8">
        <f>AVERAGEIFS(Kombiniert[GRÜNE],Kombiniert[Date],"&gt;="&amp;Kombiniert[[#This Row],[Von]],Kombiniert[Date],"&lt;="&amp;Kombiniert[[#This Row],[Date]])</f>
        <v>9.8333333333333328E-2</v>
      </c>
      <c r="P384" s="8">
        <f>AVERAGEIFS(Kombiniert[FDP],Kombiniert[Date],"&gt;="&amp;Kombiniert[[#This Row],[Von]],Kombiniert[Date],"&lt;="&amp;Kombiniert[[#This Row],[Date]])</f>
        <v>2.9444444444444447E-2</v>
      </c>
      <c r="Q384" s="8">
        <f>AVERAGEIFS(Kombiniert[LINKE],Kombiniert[Date],"&gt;="&amp;Kombiniert[[#This Row],[Von]],Kombiniert[Date],"&lt;="&amp;Kombiniert[[#This Row],[Date]])</f>
        <v>8.8888888888888865E-2</v>
      </c>
      <c r="R384" s="8">
        <f>AVERAGEIFS(Kombiniert[AfD],Kombiniert[Date],"&gt;="&amp;Kombiniert[[#This Row],[Von]],Kombiniert[Date],"&lt;="&amp;Kombiniert[[#This Row],[Date]])</f>
        <v>6.9444444444444448E-2</v>
      </c>
      <c r="S384" s="8">
        <f>AVERAGEIFS(Kombiniert[Sonstige],Kombiniert[Date],"&gt;="&amp;Kombiniert[[#This Row],[Von]],Kombiniert[Date],"&lt;="&amp;Kombiniert[[#This Row],[Date]])</f>
        <v>5.7222222222222223E-2</v>
      </c>
      <c r="T384" s="4">
        <f>SUMIFS(Kombiniert[Befragte],Kombiniert[Date],"&gt;="&amp;Kombiniert[[#This Row],[Von]],Kombiniert[Date],"&lt;="&amp;Kombiniert[[#This Row],[Date]])</f>
        <v>17048</v>
      </c>
      <c r="U384" s="2">
        <f>1/SUMIFS(Kombiniert[[#This Row],[CDU/CSU (14d)]:[AfD (14d)]],Kombiniert[[#This Row],[CDU/CSU (14d)]:[AfD (14d)]],"&gt;="&amp;0.05)</f>
        <v>1.0948905109489053</v>
      </c>
      <c r="V384" s="2">
        <f>1/(SUMIFS(Kombiniert[[#This Row],[CDU/CSU (14d)]:[AfD (14d)]],Kombiniert[[#This Row],[CDU/CSU (14d)]:[AfD (14d)]],"&gt;="&amp;0.05)-Kombiniert[[#This Row],[FDP (14d)]])</f>
        <v>1.1313639220615967</v>
      </c>
    </row>
    <row r="385" spans="1:22" x14ac:dyDescent="0.35">
      <c r="A385" s="1">
        <v>41959</v>
      </c>
      <c r="B385" s="2">
        <v>0.41</v>
      </c>
      <c r="C385" s="2">
        <v>0.24</v>
      </c>
      <c r="D385" s="2">
        <v>0.1</v>
      </c>
      <c r="E385" s="2">
        <v>0.03</v>
      </c>
      <c r="F385" s="2">
        <v>0.09</v>
      </c>
      <c r="G385" s="2">
        <v>7.0000000000000007E-2</v>
      </c>
      <c r="H385" s="2">
        <v>0.06</v>
      </c>
      <c r="I385" s="2">
        <v>2313</v>
      </c>
      <c r="J385" s="2" t="s">
        <v>372</v>
      </c>
      <c r="K385" t="s">
        <v>90</v>
      </c>
      <c r="L385" s="1">
        <f>Kombiniert[[#This Row],[Date]]-13</f>
        <v>41946</v>
      </c>
      <c r="M385" s="8">
        <f>AVERAGEIFS(Kombiniert[CDU/CSU],Kombiniert[Date],"&gt;="&amp;Kombiniert[[#This Row],[Von]],Kombiniert[Date],"&lt;="&amp;Kombiniert[[#This Row],[Date]])</f>
        <v>0.41000000000000003</v>
      </c>
      <c r="N385" s="3">
        <f>AVERAGEIFS(Kombiniert[SPD],Kombiniert[Date],"&gt;="&amp;Kombiniert[[#This Row],[Von]],Kombiniert[Date],"&lt;="&amp;Kombiniert[[#This Row],[Date]])</f>
        <v>0.24071428571428571</v>
      </c>
      <c r="O385" s="8">
        <f>AVERAGEIFS(Kombiniert[GRÜNE],Kombiniert[Date],"&gt;="&amp;Kombiniert[[#This Row],[Von]],Kombiniert[Date],"&lt;="&amp;Kombiniert[[#This Row],[Date]])</f>
        <v>9.571428571428571E-2</v>
      </c>
      <c r="P385" s="8">
        <f>AVERAGEIFS(Kombiniert[FDP],Kombiniert[Date],"&gt;="&amp;Kombiniert[[#This Row],[Von]],Kombiniert[Date],"&lt;="&amp;Kombiniert[[#This Row],[Date]])</f>
        <v>2.8571428571428574E-2</v>
      </c>
      <c r="Q385" s="8">
        <f>AVERAGEIFS(Kombiniert[LINKE],Kombiniert[Date],"&gt;="&amp;Kombiniert[[#This Row],[Von]],Kombiniert[Date],"&lt;="&amp;Kombiniert[[#This Row],[Date]])</f>
        <v>9.1428571428571415E-2</v>
      </c>
      <c r="R385" s="8">
        <f>AVERAGEIFS(Kombiniert[AfD],Kombiniert[Date],"&gt;="&amp;Kombiniert[[#This Row],[Von]],Kombiniert[Date],"&lt;="&amp;Kombiniert[[#This Row],[Date]])</f>
        <v>7.571428571428572E-2</v>
      </c>
      <c r="S385" s="8">
        <f>AVERAGEIFS(Kombiniert[Sonstige],Kombiniert[Date],"&gt;="&amp;Kombiniert[[#This Row],[Von]],Kombiniert[Date],"&lt;="&amp;Kombiniert[[#This Row],[Date]])</f>
        <v>5.5714285714285709E-2</v>
      </c>
      <c r="T385" s="4">
        <f>SUMIFS(Kombiniert[Befragte],Kombiniert[Date],"&gt;="&amp;Kombiniert[[#This Row],[Von]],Kombiniert[Date],"&lt;="&amp;Kombiniert[[#This Row],[Date]])</f>
        <v>15204</v>
      </c>
      <c r="U385" s="2">
        <f>1/SUMIFS(Kombiniert[[#This Row],[CDU/CSU (14d)]:[AfD (14d)]],Kombiniert[[#This Row],[CDU/CSU (14d)]:[AfD (14d)]],"&gt;="&amp;0.05)</f>
        <v>1.0946051602814697</v>
      </c>
      <c r="V385" s="2">
        <f>1/(SUMIFS(Kombiniert[[#This Row],[CDU/CSU (14d)]:[AfD (14d)]],Kombiniert[[#This Row],[CDU/CSU (14d)]:[AfD (14d)]],"&gt;="&amp;0.05)-Kombiniert[[#This Row],[FDP (14d)]])</f>
        <v>1.1299435028248586</v>
      </c>
    </row>
    <row r="386" spans="1:22" x14ac:dyDescent="0.35">
      <c r="A386" s="1">
        <v>41952</v>
      </c>
      <c r="B386" s="2">
        <v>0.41</v>
      </c>
      <c r="C386" s="2">
        <v>0.25</v>
      </c>
      <c r="D386" s="2">
        <v>0.09</v>
      </c>
      <c r="E386" s="2">
        <v>0.02</v>
      </c>
      <c r="F386" s="2">
        <v>0.09</v>
      </c>
      <c r="G386" s="2">
        <v>7.0000000000000007E-2</v>
      </c>
      <c r="H386" s="2">
        <v>7.0000000000000007E-2</v>
      </c>
      <c r="I386" s="2">
        <v>2333</v>
      </c>
      <c r="J386" s="2" t="s">
        <v>373</v>
      </c>
      <c r="K386" t="s">
        <v>90</v>
      </c>
      <c r="L386" s="1">
        <f>Kombiniert[[#This Row],[Date]]-13</f>
        <v>41939</v>
      </c>
      <c r="M386" s="8">
        <f>AVERAGEIFS(Kombiniert[CDU/CSU],Kombiniert[Date],"&gt;="&amp;Kombiniert[[#This Row],[Von]],Kombiniert[Date],"&lt;="&amp;Kombiniert[[#This Row],[Date]])</f>
        <v>0.41000000000000003</v>
      </c>
      <c r="N386" s="3">
        <f>AVERAGEIFS(Kombiniert[SPD],Kombiniert[Date],"&gt;="&amp;Kombiniert[[#This Row],[Von]],Kombiniert[Date],"&lt;="&amp;Kombiniert[[#This Row],[Date]])</f>
        <v>0.24142857142857141</v>
      </c>
      <c r="O386" s="8">
        <f>AVERAGEIFS(Kombiniert[GRÜNE],Kombiniert[Date],"&gt;="&amp;Kombiniert[[#This Row],[Von]],Kombiniert[Date],"&lt;="&amp;Kombiniert[[#This Row],[Date]])</f>
        <v>9.571428571428571E-2</v>
      </c>
      <c r="P386" s="8">
        <f>AVERAGEIFS(Kombiniert[FDP],Kombiniert[Date],"&gt;="&amp;Kombiniert[[#This Row],[Von]],Kombiniert[Date],"&lt;="&amp;Kombiniert[[#This Row],[Date]])</f>
        <v>2.4999999999999998E-2</v>
      </c>
      <c r="Q386" s="8">
        <f>AVERAGEIFS(Kombiniert[LINKE],Kombiniert[Date],"&gt;="&amp;Kombiniert[[#This Row],[Von]],Kombiniert[Date],"&lt;="&amp;Kombiniert[[#This Row],[Date]])</f>
        <v>8.9999999999999983E-2</v>
      </c>
      <c r="R386" s="8">
        <f>AVERAGEIFS(Kombiniert[AfD],Kombiniert[Date],"&gt;="&amp;Kombiniert[[#This Row],[Von]],Kombiniert[Date],"&lt;="&amp;Kombiniert[[#This Row],[Date]])</f>
        <v>7.571428571428572E-2</v>
      </c>
      <c r="S386" s="8">
        <f>AVERAGEIFS(Kombiniert[Sonstige],Kombiniert[Date],"&gt;="&amp;Kombiniert[[#This Row],[Von]],Kombiniert[Date],"&lt;="&amp;Kombiniert[[#This Row],[Date]])</f>
        <v>5.785714285714285E-2</v>
      </c>
      <c r="T386" s="4">
        <f>SUMIFS(Kombiniert[Befragte],Kombiniert[Date],"&gt;="&amp;Kombiniert[[#This Row],[Von]],Kombiniert[Date],"&lt;="&amp;Kombiniert[[#This Row],[Date]])</f>
        <v>15180</v>
      </c>
      <c r="U386" s="2">
        <f>1/SUMIFS(Kombiniert[[#This Row],[CDU/CSU (14d)]:[AfD (14d)]],Kombiniert[[#This Row],[CDU/CSU (14d)]:[AfD (14d)]],"&gt;="&amp;0.05)</f>
        <v>1.0954616588419404</v>
      </c>
      <c r="V386" s="2">
        <f>1/(SUMIFS(Kombiniert[[#This Row],[CDU/CSU (14d)]:[AfD (14d)]],Kombiniert[[#This Row],[CDU/CSU (14d)]:[AfD (14d)]],"&gt;="&amp;0.05)-Kombiniert[[#This Row],[FDP (14d)]])</f>
        <v>1.1263073209975865</v>
      </c>
    </row>
    <row r="387" spans="1:22" x14ac:dyDescent="0.35">
      <c r="A387" s="1">
        <v>41945</v>
      </c>
      <c r="B387" s="2">
        <v>0.41</v>
      </c>
      <c r="C387" s="2">
        <v>0.25</v>
      </c>
      <c r="D387" s="2">
        <v>0.09</v>
      </c>
      <c r="E387" s="2">
        <v>0.03</v>
      </c>
      <c r="F387" s="2">
        <v>0.09</v>
      </c>
      <c r="G387" s="2">
        <v>7.0000000000000007E-2</v>
      </c>
      <c r="H387" s="2">
        <v>0.06</v>
      </c>
      <c r="I387" s="2">
        <v>2312</v>
      </c>
      <c r="J387" s="2" t="s">
        <v>374</v>
      </c>
      <c r="K387" t="s">
        <v>90</v>
      </c>
      <c r="L387" s="1">
        <f>Kombiniert[[#This Row],[Date]]-13</f>
        <v>41932</v>
      </c>
      <c r="M387" s="8">
        <f>AVERAGEIFS(Kombiniert[CDU/CSU],Kombiniert[Date],"&gt;="&amp;Kombiniert[[#This Row],[Von]],Kombiniert[Date],"&lt;="&amp;Kombiniert[[#This Row],[Date]])</f>
        <v>0.40625</v>
      </c>
      <c r="N387" s="3">
        <f>AVERAGEIFS(Kombiniert[SPD],Kombiniert[Date],"&gt;="&amp;Kombiniert[[#This Row],[Von]],Kombiniert[Date],"&lt;="&amp;Kombiniert[[#This Row],[Date]])</f>
        <v>0.24687500000000001</v>
      </c>
      <c r="O387" s="8">
        <f>AVERAGEIFS(Kombiniert[GRÜNE],Kombiniert[Date],"&gt;="&amp;Kombiniert[[#This Row],[Von]],Kombiniert[Date],"&lt;="&amp;Kombiniert[[#This Row],[Date]])</f>
        <v>9.5624999999999988E-2</v>
      </c>
      <c r="P387" s="8">
        <f>AVERAGEIFS(Kombiniert[FDP],Kombiniert[Date],"&gt;="&amp;Kombiniert[[#This Row],[Von]],Kombiniert[Date],"&lt;="&amp;Kombiniert[[#This Row],[Date]])</f>
        <v>2.4374999999999997E-2</v>
      </c>
      <c r="Q387" s="8">
        <f>AVERAGEIFS(Kombiniert[LINKE],Kombiniert[Date],"&gt;="&amp;Kombiniert[[#This Row],[Von]],Kombiniert[Date],"&lt;="&amp;Kombiniert[[#This Row],[Date]])</f>
        <v>8.9374999999999982E-2</v>
      </c>
      <c r="R387" s="8">
        <f>AVERAGEIFS(Kombiniert[AfD],Kombiniert[Date],"&gt;="&amp;Kombiniert[[#This Row],[Von]],Kombiniert[Date],"&lt;="&amp;Kombiniert[[#This Row],[Date]])</f>
        <v>7.4374999999999997E-2</v>
      </c>
      <c r="S387" s="8">
        <f>AVERAGEIFS(Kombiniert[Sonstige],Kombiniert[Date],"&gt;="&amp;Kombiniert[[#This Row],[Von]],Kombiniert[Date],"&lt;="&amp;Kombiniert[[#This Row],[Date]])</f>
        <v>5.9374999999999997E-2</v>
      </c>
      <c r="T387" s="4">
        <f>SUMIFS(Kombiniert[Befragte],Kombiniert[Date],"&gt;="&amp;Kombiniert[[#This Row],[Von]],Kombiniert[Date],"&lt;="&amp;Kombiniert[[#This Row],[Date]])</f>
        <v>14659</v>
      </c>
      <c r="U387" s="2">
        <f>1/SUMIFS(Kombiniert[[#This Row],[CDU/CSU (14d)]:[AfD (14d)]],Kombiniert[[#This Row],[CDU/CSU (14d)]:[AfD (14d)]],"&gt;="&amp;0.05)</f>
        <v>1.0958904109589043</v>
      </c>
      <c r="V387" s="2">
        <f>1/(SUMIFS(Kombiniert[[#This Row],[CDU/CSU (14d)]:[AfD (14d)]],Kombiniert[[#This Row],[CDU/CSU (14d)]:[AfD (14d)]],"&gt;="&amp;0.05)-Kombiniert[[#This Row],[FDP (14d)]])</f>
        <v>1.1259676284306828</v>
      </c>
    </row>
    <row r="388" spans="1:22" x14ac:dyDescent="0.35">
      <c r="A388" s="1">
        <v>41938</v>
      </c>
      <c r="B388" s="2">
        <v>0.41</v>
      </c>
      <c r="C388" s="2">
        <v>0.25</v>
      </c>
      <c r="D388" s="2">
        <v>0.09</v>
      </c>
      <c r="E388" s="2">
        <v>0.03</v>
      </c>
      <c r="F388" s="2">
        <v>0.09</v>
      </c>
      <c r="G388" s="2">
        <v>0.06</v>
      </c>
      <c r="H388" s="2">
        <v>7.0000000000000007E-2</v>
      </c>
      <c r="I388" s="2">
        <v>2309</v>
      </c>
      <c r="J388" s="2" t="s">
        <v>375</v>
      </c>
      <c r="K388" t="s">
        <v>90</v>
      </c>
      <c r="L388" s="1">
        <f>Kombiniert[[#This Row],[Date]]-13</f>
        <v>41925</v>
      </c>
      <c r="M388" s="8">
        <f>AVERAGEIFS(Kombiniert[CDU/CSU],Kombiniert[Date],"&gt;="&amp;Kombiniert[[#This Row],[Von]],Kombiniert[Date],"&lt;="&amp;Kombiniert[[#This Row],[Date]])</f>
        <v>0.40499999999999997</v>
      </c>
      <c r="N388" s="3">
        <f>AVERAGEIFS(Kombiniert[SPD],Kombiniert[Date],"&gt;="&amp;Kombiniert[[#This Row],[Von]],Kombiniert[Date],"&lt;="&amp;Kombiniert[[#This Row],[Date]])</f>
        <v>0.24562500000000001</v>
      </c>
      <c r="O388" s="8">
        <f>AVERAGEIFS(Kombiniert[GRÜNE],Kombiniert[Date],"&gt;="&amp;Kombiniert[[#This Row],[Von]],Kombiniert[Date],"&lt;="&amp;Kombiniert[[#This Row],[Date]])</f>
        <v>9.5624999999999988E-2</v>
      </c>
      <c r="P388" s="8">
        <f>AVERAGEIFS(Kombiniert[FDP],Kombiniert[Date],"&gt;="&amp;Kombiniert[[#This Row],[Von]],Kombiniert[Date],"&lt;="&amp;Kombiniert[[#This Row],[Date]])</f>
        <v>2.5624999999999998E-2</v>
      </c>
      <c r="Q388" s="8">
        <f>AVERAGEIFS(Kombiniert[LINKE],Kombiniert[Date],"&gt;="&amp;Kombiniert[[#This Row],[Von]],Kombiniert[Date],"&lt;="&amp;Kombiniert[[#This Row],[Date]])</f>
        <v>8.9374999999999982E-2</v>
      </c>
      <c r="R388" s="8">
        <f>AVERAGEIFS(Kombiniert[AfD],Kombiniert[Date],"&gt;="&amp;Kombiniert[[#This Row],[Von]],Kombiniert[Date],"&lt;="&amp;Kombiniert[[#This Row],[Date]])</f>
        <v>7.5624999999999998E-2</v>
      </c>
      <c r="S388" s="8">
        <f>AVERAGEIFS(Kombiniert[Sonstige],Kombiniert[Date],"&gt;="&amp;Kombiniert[[#This Row],[Von]],Kombiniert[Date],"&lt;="&amp;Kombiniert[[#This Row],[Date]])</f>
        <v>6.1249999999999999E-2</v>
      </c>
      <c r="T388" s="4">
        <f>SUMIFS(Kombiniert[Befragte],Kombiniert[Date],"&gt;="&amp;Kombiniert[[#This Row],[Von]],Kombiniert[Date],"&lt;="&amp;Kombiniert[[#This Row],[Date]])</f>
        <v>15166</v>
      </c>
      <c r="U388" s="2">
        <f>1/SUMIFS(Kombiniert[[#This Row],[CDU/CSU (14d)]:[AfD (14d)]],Kombiniert[[#This Row],[CDU/CSU (14d)]:[AfD (14d)]],"&gt;="&amp;0.05)</f>
        <v>1.0973936899862826</v>
      </c>
      <c r="V388" s="2">
        <f>1/(SUMIFS(Kombiniert[[#This Row],[CDU/CSU (14d)]:[AfD (14d)]],Kombiniert[[#This Row],[CDU/CSU (14d)]:[AfD (14d)]],"&gt;="&amp;0.05)-Kombiniert[[#This Row],[FDP (14d)]])</f>
        <v>1.1291460832745237</v>
      </c>
    </row>
    <row r="389" spans="1:22" x14ac:dyDescent="0.35">
      <c r="A389" s="1">
        <v>41931</v>
      </c>
      <c r="B389" s="2">
        <v>0.42</v>
      </c>
      <c r="C389" s="2">
        <v>0.24</v>
      </c>
      <c r="D389" s="2">
        <v>0.09</v>
      </c>
      <c r="E389" s="2">
        <v>0.03</v>
      </c>
      <c r="F389" s="2">
        <v>0.09</v>
      </c>
      <c r="G389" s="2">
        <v>7.0000000000000007E-2</v>
      </c>
      <c r="H389" s="2">
        <v>0.06</v>
      </c>
      <c r="I389" s="2">
        <v>2778</v>
      </c>
      <c r="J389" s="2" t="s">
        <v>376</v>
      </c>
      <c r="K389" t="s">
        <v>90</v>
      </c>
      <c r="L389" s="1">
        <f>Kombiniert[[#This Row],[Date]]-13</f>
        <v>41918</v>
      </c>
      <c r="M389" s="8">
        <f>AVERAGEIFS(Kombiniert[CDU/CSU],Kombiniert[Date],"&gt;="&amp;Kombiniert[[#This Row],[Von]],Kombiniert[Date],"&lt;="&amp;Kombiniert[[#This Row],[Date]])</f>
        <v>0.40666666666666668</v>
      </c>
      <c r="N389" s="3">
        <f>AVERAGEIFS(Kombiniert[SPD],Kombiniert[Date],"&gt;="&amp;Kombiniert[[#This Row],[Von]],Kombiniert[Date],"&lt;="&amp;Kombiniert[[#This Row],[Date]])</f>
        <v>0.23666666666666666</v>
      </c>
      <c r="O389" s="8">
        <f>AVERAGEIFS(Kombiniert[GRÜNE],Kombiniert[Date],"&gt;="&amp;Kombiniert[[#This Row],[Von]],Kombiniert[Date],"&lt;="&amp;Kombiniert[[#This Row],[Date]])</f>
        <v>9.9999999999999992E-2</v>
      </c>
      <c r="P389" s="8">
        <f>AVERAGEIFS(Kombiniert[FDP],Kombiniert[Date],"&gt;="&amp;Kombiniert[[#This Row],[Von]],Kombiniert[Date],"&lt;="&amp;Kombiniert[[#This Row],[Date]])</f>
        <v>2.5000000000000005E-2</v>
      </c>
      <c r="Q389" s="8">
        <f>AVERAGEIFS(Kombiniert[LINKE],Kombiniert[Date],"&gt;="&amp;Kombiniert[[#This Row],[Von]],Kombiniert[Date],"&lt;="&amp;Kombiniert[[#This Row],[Date]])</f>
        <v>8.6666666666666656E-2</v>
      </c>
      <c r="R389" s="8">
        <f>AVERAGEIFS(Kombiniert[AfD],Kombiniert[Date],"&gt;="&amp;Kombiniert[[#This Row],[Von]],Kombiniert[Date],"&lt;="&amp;Kombiniert[[#This Row],[Date]])</f>
        <v>0.08</v>
      </c>
      <c r="S389" s="8">
        <f>AVERAGEIFS(Kombiniert[Sonstige],Kombiniert[Date],"&gt;="&amp;Kombiniert[[#This Row],[Von]],Kombiniert[Date],"&lt;="&amp;Kombiniert[[#This Row],[Date]])</f>
        <v>6.5000000000000002E-2</v>
      </c>
      <c r="T389" s="4">
        <f>SUMIFS(Kombiniert[Befragte],Kombiniert[Date],"&gt;="&amp;Kombiniert[[#This Row],[Von]],Kombiniert[Date],"&lt;="&amp;Kombiniert[[#This Row],[Date]])</f>
        <v>13683</v>
      </c>
      <c r="U389" s="2">
        <f>1/SUMIFS(Kombiniert[[#This Row],[CDU/CSU (14d)]:[AfD (14d)]],Kombiniert[[#This Row],[CDU/CSU (14d)]:[AfD (14d)]],"&gt;="&amp;0.05)</f>
        <v>1.098901098901099</v>
      </c>
      <c r="V389" s="2">
        <f>1/(SUMIFS(Kombiniert[[#This Row],[CDU/CSU (14d)]:[AfD (14d)]],Kombiniert[[#This Row],[CDU/CSU (14d)]:[AfD (14d)]],"&gt;="&amp;0.05)-Kombiniert[[#This Row],[FDP (14d)]])</f>
        <v>1.1299435028248588</v>
      </c>
    </row>
    <row r="390" spans="1:22" x14ac:dyDescent="0.35">
      <c r="A390" s="1">
        <v>41923</v>
      </c>
      <c r="B390" s="2">
        <v>0.42</v>
      </c>
      <c r="C390" s="2">
        <v>0.24</v>
      </c>
      <c r="D390" s="2">
        <v>0.1</v>
      </c>
      <c r="E390" s="2">
        <v>0.02</v>
      </c>
      <c r="F390" s="2">
        <v>0.08</v>
      </c>
      <c r="G390" s="2">
        <v>0.08</v>
      </c>
      <c r="H390" s="2">
        <v>0.06</v>
      </c>
      <c r="I390" s="2">
        <v>2323</v>
      </c>
      <c r="J390" s="2" t="s">
        <v>377</v>
      </c>
      <c r="K390" t="s">
        <v>90</v>
      </c>
      <c r="L390" s="1">
        <f>Kombiniert[[#This Row],[Date]]-13</f>
        <v>41910</v>
      </c>
      <c r="M390" s="8">
        <f>AVERAGEIFS(Kombiniert[CDU/CSU],Kombiniert[Date],"&gt;="&amp;Kombiniert[[#This Row],[Von]],Kombiniert[Date],"&lt;="&amp;Kombiniert[[#This Row],[Date]])</f>
        <v>0.40562500000000001</v>
      </c>
      <c r="N390" s="3">
        <f>AVERAGEIFS(Kombiniert[SPD],Kombiniert[Date],"&gt;="&amp;Kombiniert[[#This Row],[Von]],Kombiniert[Date],"&lt;="&amp;Kombiniert[[#This Row],[Date]])</f>
        <v>0.24</v>
      </c>
      <c r="O390" s="8">
        <f>AVERAGEIFS(Kombiniert[GRÜNE],Kombiniert[Date],"&gt;="&amp;Kombiniert[[#This Row],[Von]],Kombiniert[Date],"&lt;="&amp;Kombiniert[[#This Row],[Date]])</f>
        <v>9.8749999999999991E-2</v>
      </c>
      <c r="P390" s="8">
        <f>AVERAGEIFS(Kombiniert[FDP],Kombiniert[Date],"&gt;="&amp;Kombiniert[[#This Row],[Von]],Kombiniert[Date],"&lt;="&amp;Kombiniert[[#This Row],[Date]])</f>
        <v>2.2500000000000003E-2</v>
      </c>
      <c r="Q390" s="8">
        <f>AVERAGEIFS(Kombiniert[LINKE],Kombiniert[Date],"&gt;="&amp;Kombiniert[[#This Row],[Von]],Kombiniert[Date],"&lt;="&amp;Kombiniert[[#This Row],[Date]])</f>
        <v>8.9374999999999996E-2</v>
      </c>
      <c r="R390" s="8">
        <f>AVERAGEIFS(Kombiniert[AfD],Kombiniert[Date],"&gt;="&amp;Kombiniert[[#This Row],[Von]],Kombiniert[Date],"&lt;="&amp;Kombiniert[[#This Row],[Date]])</f>
        <v>8.4374999999999992E-2</v>
      </c>
      <c r="S390" s="8">
        <f>AVERAGEIFS(Kombiniert[Sonstige],Kombiniert[Date],"&gt;="&amp;Kombiniert[[#This Row],[Von]],Kombiniert[Date],"&lt;="&amp;Kombiniert[[#This Row],[Date]])</f>
        <v>5.9374999999999997E-2</v>
      </c>
      <c r="T390" s="4">
        <f>SUMIFS(Kombiniert[Befragte],Kombiniert[Date],"&gt;="&amp;Kombiniert[[#This Row],[Von]],Kombiniert[Date],"&lt;="&amp;Kombiniert[[#This Row],[Date]])</f>
        <v>17910</v>
      </c>
      <c r="U390" s="2">
        <f>1/SUMIFS(Kombiniert[[#This Row],[CDU/CSU (14d)]:[AfD (14d)]],Kombiniert[[#This Row],[CDU/CSU (14d)]:[AfD (14d)]],"&gt;="&amp;0.05)</f>
        <v>1.0891763104152485</v>
      </c>
      <c r="V390" s="2">
        <f>1/(SUMIFS(Kombiniert[[#This Row],[CDU/CSU (14d)]:[AfD (14d)]],Kombiniert[[#This Row],[CDU/CSU (14d)]:[AfD (14d)]],"&gt;="&amp;0.05)-Kombiniert[[#This Row],[FDP (14d)]])</f>
        <v>1.1165387299371947</v>
      </c>
    </row>
    <row r="391" spans="1:22" x14ac:dyDescent="0.35">
      <c r="A391" s="1">
        <v>41917</v>
      </c>
      <c r="B391" s="2">
        <v>0.41</v>
      </c>
      <c r="C391" s="2">
        <v>0.24</v>
      </c>
      <c r="D391" s="2">
        <v>0.1</v>
      </c>
      <c r="E391" s="2">
        <v>0.02</v>
      </c>
      <c r="F391" s="2">
        <v>0.09</v>
      </c>
      <c r="G391" s="2">
        <v>0.09</v>
      </c>
      <c r="H391" s="2">
        <v>0.05</v>
      </c>
      <c r="I391" s="2">
        <v>2753</v>
      </c>
      <c r="J391" s="2" t="s">
        <v>378</v>
      </c>
      <c r="K391" t="s">
        <v>90</v>
      </c>
      <c r="L391" s="1">
        <f>Kombiniert[[#This Row],[Date]]-13</f>
        <v>41904</v>
      </c>
      <c r="M391" s="8">
        <f>AVERAGEIFS(Kombiniert[CDU/CSU],Kombiniert[Date],"&gt;="&amp;Kombiniert[[#This Row],[Von]],Kombiniert[Date],"&lt;="&amp;Kombiniert[[#This Row],[Date]])</f>
        <v>0.40375</v>
      </c>
      <c r="N391" s="3">
        <f>AVERAGEIFS(Kombiniert[SPD],Kombiniert[Date],"&gt;="&amp;Kombiniert[[#This Row],[Von]],Kombiniert[Date],"&lt;="&amp;Kombiniert[[#This Row],[Date]])</f>
        <v>0.24</v>
      </c>
      <c r="O391" s="8">
        <f>AVERAGEIFS(Kombiniert[GRÜNE],Kombiniert[Date],"&gt;="&amp;Kombiniert[[#This Row],[Von]],Kombiniert[Date],"&lt;="&amp;Kombiniert[[#This Row],[Date]])</f>
        <v>9.5000000000000001E-2</v>
      </c>
      <c r="P391" s="8">
        <f>AVERAGEIFS(Kombiniert[FDP],Kombiniert[Date],"&gt;="&amp;Kombiniert[[#This Row],[Von]],Kombiniert[Date],"&lt;="&amp;Kombiniert[[#This Row],[Date]])</f>
        <v>2.375E-2</v>
      </c>
      <c r="Q391" s="8">
        <f>AVERAGEIFS(Kombiniert[LINKE],Kombiniert[Date],"&gt;="&amp;Kombiniert[[#This Row],[Von]],Kombiniert[Date],"&lt;="&amp;Kombiniert[[#This Row],[Date]])</f>
        <v>9.3124999999999986E-2</v>
      </c>
      <c r="R391" s="8">
        <f>AVERAGEIFS(Kombiniert[AfD],Kombiniert[Date],"&gt;="&amp;Kombiniert[[#This Row],[Von]],Kombiniert[Date],"&lt;="&amp;Kombiniert[[#This Row],[Date]])</f>
        <v>8.687499999999998E-2</v>
      </c>
      <c r="S391" s="8">
        <f>AVERAGEIFS(Kombiniert[Sonstige],Kombiniert[Date],"&gt;="&amp;Kombiniert[[#This Row],[Von]],Kombiniert[Date],"&lt;="&amp;Kombiniert[[#This Row],[Date]])</f>
        <v>5.7499999999999996E-2</v>
      </c>
      <c r="T391" s="4">
        <f>SUMIFS(Kombiniert[Befragte],Kombiniert[Date],"&gt;="&amp;Kombiniert[[#This Row],[Von]],Kombiniert[Date],"&lt;="&amp;Kombiniert[[#This Row],[Date]])</f>
        <v>17081</v>
      </c>
      <c r="U391" s="2">
        <f>1/SUMIFS(Kombiniert[[#This Row],[CDU/CSU (14d)]:[AfD (14d)]],Kombiniert[[#This Row],[CDU/CSU (14d)]:[AfD (14d)]],"&gt;="&amp;0.05)</f>
        <v>1.08843537414966</v>
      </c>
      <c r="V391" s="2">
        <f>1/(SUMIFS(Kombiniert[[#This Row],[CDU/CSU (14d)]:[AfD (14d)]],Kombiniert[[#This Row],[CDU/CSU (14d)]:[AfD (14d)]],"&gt;="&amp;0.05)-Kombiniert[[#This Row],[FDP (14d)]])</f>
        <v>1.1173184357541901</v>
      </c>
    </row>
    <row r="392" spans="1:22" x14ac:dyDescent="0.35">
      <c r="A392" s="1">
        <v>41910</v>
      </c>
      <c r="B392" s="2">
        <v>0.4</v>
      </c>
      <c r="C392" s="2">
        <v>0.25</v>
      </c>
      <c r="D392" s="2">
        <v>0.09</v>
      </c>
      <c r="E392" s="2">
        <v>0.02</v>
      </c>
      <c r="F392" s="2">
        <v>0.1</v>
      </c>
      <c r="G392" s="2">
        <v>0.08</v>
      </c>
      <c r="H392" s="2">
        <v>0.06</v>
      </c>
      <c r="I392" s="2">
        <v>2760</v>
      </c>
      <c r="J392" s="2" t="s">
        <v>379</v>
      </c>
      <c r="K392" t="s">
        <v>90</v>
      </c>
      <c r="L392" s="1">
        <f>Kombiniert[[#This Row],[Date]]-13</f>
        <v>41897</v>
      </c>
      <c r="M392" s="8">
        <f>AVERAGEIFS(Kombiniert[CDU/CSU],Kombiniert[Date],"&gt;="&amp;Kombiniert[[#This Row],[Von]],Kombiniert[Date],"&lt;="&amp;Kombiniert[[#This Row],[Date]])</f>
        <v>0.40187500000000004</v>
      </c>
      <c r="N392" s="3">
        <f>AVERAGEIFS(Kombiniert[SPD],Kombiniert[Date],"&gt;="&amp;Kombiniert[[#This Row],[Von]],Kombiniert[Date],"&lt;="&amp;Kombiniert[[#This Row],[Date]])</f>
        <v>0.24437499999999998</v>
      </c>
      <c r="O392" s="8">
        <f>AVERAGEIFS(Kombiniert[GRÜNE],Kombiniert[Date],"&gt;="&amp;Kombiniert[[#This Row],[Von]],Kombiniert[Date],"&lt;="&amp;Kombiniert[[#This Row],[Date]])</f>
        <v>9.375E-2</v>
      </c>
      <c r="P392" s="8">
        <f>AVERAGEIFS(Kombiniert[FDP],Kombiniert[Date],"&gt;="&amp;Kombiniert[[#This Row],[Von]],Kombiniert[Date],"&lt;="&amp;Kombiniert[[#This Row],[Date]])</f>
        <v>2.9375000000000002E-2</v>
      </c>
      <c r="Q392" s="8">
        <f>AVERAGEIFS(Kombiniert[LINKE],Kombiniert[Date],"&gt;="&amp;Kombiniert[[#This Row],[Von]],Kombiniert[Date],"&lt;="&amp;Kombiniert[[#This Row],[Date]])</f>
        <v>9.2499999999999985E-2</v>
      </c>
      <c r="R392" s="8">
        <f>AVERAGEIFS(Kombiniert[AfD],Kombiniert[Date],"&gt;="&amp;Kombiniert[[#This Row],[Von]],Kombiniert[Date],"&lt;="&amp;Kombiniert[[#This Row],[Date]])</f>
        <v>7.8125E-2</v>
      </c>
      <c r="S392" s="8">
        <f>AVERAGEIFS(Kombiniert[Sonstige],Kombiniert[Date],"&gt;="&amp;Kombiniert[[#This Row],[Von]],Kombiniert[Date],"&lt;="&amp;Kombiniert[[#This Row],[Date]])</f>
        <v>0.06</v>
      </c>
      <c r="T392" s="4">
        <f>SUMIFS(Kombiniert[Befragte],Kombiniert[Date],"&gt;="&amp;Kombiniert[[#This Row],[Von]],Kombiniert[Date],"&lt;="&amp;Kombiniert[[#This Row],[Date]])</f>
        <v>15130</v>
      </c>
      <c r="U392" s="2">
        <f>1/SUMIFS(Kombiniert[[#This Row],[CDU/CSU (14d)]:[AfD (14d)]],Kombiniert[[#This Row],[CDU/CSU (14d)]:[AfD (14d)]],"&gt;="&amp;0.05)</f>
        <v>1.0981468771448182</v>
      </c>
      <c r="V392" s="2">
        <f>1/(SUMIFS(Kombiniert[[#This Row],[CDU/CSU (14d)]:[AfD (14d)]],Kombiniert[[#This Row],[CDU/CSU (14d)]:[AfD (14d)]],"&gt;="&amp;0.05)-Kombiniert[[#This Row],[FDP (14d)]])</f>
        <v>1.1347517730496455</v>
      </c>
    </row>
    <row r="393" spans="1:22" x14ac:dyDescent="0.35">
      <c r="A393" s="1">
        <v>41903</v>
      </c>
      <c r="B393" s="2">
        <v>0.4</v>
      </c>
      <c r="C393" s="2">
        <v>0.25</v>
      </c>
      <c r="D393" s="2">
        <v>0.09</v>
      </c>
      <c r="E393" s="2">
        <v>0.03</v>
      </c>
      <c r="F393" s="2">
        <v>0.09</v>
      </c>
      <c r="G393" s="2">
        <v>0.08</v>
      </c>
      <c r="H393" s="2">
        <v>0.06</v>
      </c>
      <c r="I393" s="2">
        <v>2319</v>
      </c>
      <c r="J393" s="2" t="s">
        <v>380</v>
      </c>
      <c r="K393" t="s">
        <v>90</v>
      </c>
      <c r="L393" s="1">
        <f>Kombiniert[[#This Row],[Date]]-13</f>
        <v>41890</v>
      </c>
      <c r="M393" s="8">
        <f>AVERAGEIFS(Kombiniert[CDU/CSU],Kombiniert[Date],"&gt;="&amp;Kombiniert[[#This Row],[Von]],Kombiniert[Date],"&lt;="&amp;Kombiniert[[#This Row],[Date]])</f>
        <v>0.40499999999999997</v>
      </c>
      <c r="N393" s="3">
        <f>AVERAGEIFS(Kombiniert[SPD],Kombiniert[Date],"&gt;="&amp;Kombiniert[[#This Row],[Von]],Kombiniert[Date],"&lt;="&amp;Kombiniert[[#This Row],[Date]])</f>
        <v>0.24357142857142858</v>
      </c>
      <c r="O393" s="8">
        <f>AVERAGEIFS(Kombiniert[GRÜNE],Kombiniert[Date],"&gt;="&amp;Kombiniert[[#This Row],[Von]],Kombiniert[Date],"&lt;="&amp;Kombiniert[[#This Row],[Date]])</f>
        <v>9.571428571428571E-2</v>
      </c>
      <c r="P393" s="8">
        <f>AVERAGEIFS(Kombiniert[FDP],Kombiniert[Date],"&gt;="&amp;Kombiniert[[#This Row],[Von]],Kombiniert[Date],"&lt;="&amp;Kombiniert[[#This Row],[Date]])</f>
        <v>3.2857142857142856E-2</v>
      </c>
      <c r="Q393" s="8">
        <f>AVERAGEIFS(Kombiniert[LINKE],Kombiniert[Date],"&gt;="&amp;Kombiniert[[#This Row],[Von]],Kombiniert[Date],"&lt;="&amp;Kombiniert[[#This Row],[Date]])</f>
        <v>8.9999999999999983E-2</v>
      </c>
      <c r="R393" s="8">
        <f>AVERAGEIFS(Kombiniert[AfD],Kombiniert[Date],"&gt;="&amp;Kombiniert[[#This Row],[Von]],Kombiniert[Date],"&lt;="&amp;Kombiniert[[#This Row],[Date]])</f>
        <v>6.9285714285714298E-2</v>
      </c>
      <c r="S393" s="8">
        <f>AVERAGEIFS(Kombiniert[Sonstige],Kombiniert[Date],"&gt;="&amp;Kombiniert[[#This Row],[Von]],Kombiniert[Date],"&lt;="&amp;Kombiniert[[#This Row],[Date]])</f>
        <v>6.0714285714285714E-2</v>
      </c>
      <c r="T393" s="4">
        <f>SUMIFS(Kombiniert[Befragte],Kombiniert[Date],"&gt;="&amp;Kombiniert[[#This Row],[Von]],Kombiniert[Date],"&lt;="&amp;Kombiniert[[#This Row],[Date]])</f>
        <v>13659</v>
      </c>
      <c r="U393" s="2">
        <f>1/SUMIFS(Kombiniert[[#This Row],[CDU/CSU (14d)]:[AfD (14d)]],Kombiniert[[#This Row],[CDU/CSU (14d)]:[AfD (14d)]],"&gt;="&amp;0.05)</f>
        <v>1.1067193675889329</v>
      </c>
      <c r="V393" s="2">
        <f>1/(SUMIFS(Kombiniert[[#This Row],[CDU/CSU (14d)]:[AfD (14d)]],Kombiniert[[#This Row],[CDU/CSU (14d)]:[AfD (14d)]],"&gt;="&amp;0.05)-Kombiniert[[#This Row],[FDP (14d)]])</f>
        <v>1.1484823625922886</v>
      </c>
    </row>
    <row r="394" spans="1:22" x14ac:dyDescent="0.35">
      <c r="A394" s="1">
        <v>41896</v>
      </c>
      <c r="B394" s="2">
        <v>0.41</v>
      </c>
      <c r="C394" s="2">
        <v>0.25</v>
      </c>
      <c r="D394" s="2">
        <v>0.09</v>
      </c>
      <c r="E394" s="2">
        <v>0.03</v>
      </c>
      <c r="F394" s="2">
        <v>0.09</v>
      </c>
      <c r="G394" s="2">
        <v>7.0000000000000007E-2</v>
      </c>
      <c r="H394" s="2">
        <v>0.06</v>
      </c>
      <c r="I394" s="2">
        <v>2285</v>
      </c>
      <c r="J394" s="2" t="s">
        <v>381</v>
      </c>
      <c r="K394" t="s">
        <v>90</v>
      </c>
      <c r="L394" s="1">
        <f>Kombiniert[[#This Row],[Date]]-13</f>
        <v>41883</v>
      </c>
      <c r="M394" s="8">
        <f>AVERAGEIFS(Kombiniert[CDU/CSU],Kombiniert[Date],"&gt;="&amp;Kombiniert[[#This Row],[Von]],Kombiniert[Date],"&lt;="&amp;Kombiniert[[#This Row],[Date]])</f>
        <v>0.40785714285714286</v>
      </c>
      <c r="N394" s="3">
        <f>AVERAGEIFS(Kombiniert[SPD],Kombiniert[Date],"&gt;="&amp;Kombiniert[[#This Row],[Von]],Kombiniert[Date],"&lt;="&amp;Kombiniert[[#This Row],[Date]])</f>
        <v>0.24142857142857141</v>
      </c>
      <c r="O394" s="8">
        <f>AVERAGEIFS(Kombiniert[GRÜNE],Kombiniert[Date],"&gt;="&amp;Kombiniert[[#This Row],[Von]],Kombiniert[Date],"&lt;="&amp;Kombiniert[[#This Row],[Date]])</f>
        <v>9.7142857142857128E-2</v>
      </c>
      <c r="P394" s="8">
        <f>AVERAGEIFS(Kombiniert[FDP],Kombiniert[Date],"&gt;="&amp;Kombiniert[[#This Row],[Von]],Kombiniert[Date],"&lt;="&amp;Kombiniert[[#This Row],[Date]])</f>
        <v>3.0714285714285715E-2</v>
      </c>
      <c r="Q394" s="8">
        <f>AVERAGEIFS(Kombiniert[LINKE],Kombiniert[Date],"&gt;="&amp;Kombiniert[[#This Row],[Von]],Kombiniert[Date],"&lt;="&amp;Kombiniert[[#This Row],[Date]])</f>
        <v>9.571428571428571E-2</v>
      </c>
      <c r="R394" s="8">
        <f>AVERAGEIFS(Kombiniert[AfD],Kombiniert[Date],"&gt;="&amp;Kombiniert[[#This Row],[Von]],Kombiniert[Date],"&lt;="&amp;Kombiniert[[#This Row],[Date]])</f>
        <v>6.2857142857142861E-2</v>
      </c>
      <c r="S394" s="8">
        <f>AVERAGEIFS(Kombiniert[Sonstige],Kombiniert[Date],"&gt;="&amp;Kombiniert[[#This Row],[Von]],Kombiniert[Date],"&lt;="&amp;Kombiniert[[#This Row],[Date]])</f>
        <v>6.142857142857143E-2</v>
      </c>
      <c r="T394" s="4">
        <f>SUMIFS(Kombiniert[Befragte],Kombiniert[Date],"&gt;="&amp;Kombiniert[[#This Row],[Von]],Kombiniert[Date],"&lt;="&amp;Kombiniert[[#This Row],[Date]])</f>
        <v>15626</v>
      </c>
      <c r="U394" s="2">
        <f>1/SUMIFS(Kombiniert[[#This Row],[CDU/CSU (14d)]:[AfD (14d)]],Kombiniert[[#This Row],[CDU/CSU (14d)]:[AfD (14d)]],"&gt;="&amp;0.05)</f>
        <v>1.1049723756906078</v>
      </c>
      <c r="V394" s="2">
        <f>1/(SUMIFS(Kombiniert[[#This Row],[CDU/CSU (14d)]:[AfD (14d)]],Kombiniert[[#This Row],[CDU/CSU (14d)]:[AfD (14d)]],"&gt;="&amp;0.05)-Kombiniert[[#This Row],[FDP (14d)]])</f>
        <v>1.1437908496732028</v>
      </c>
    </row>
    <row r="395" spans="1:22" x14ac:dyDescent="0.35">
      <c r="A395" s="1">
        <v>41889</v>
      </c>
      <c r="B395" s="2">
        <v>0.42</v>
      </c>
      <c r="C395" s="2">
        <v>0.25</v>
      </c>
      <c r="D395" s="2">
        <v>0.09</v>
      </c>
      <c r="E395" s="2">
        <v>0.03</v>
      </c>
      <c r="F395" s="2">
        <v>0.1</v>
      </c>
      <c r="G395" s="2">
        <v>0.06</v>
      </c>
      <c r="H395" s="2">
        <v>0.05</v>
      </c>
      <c r="I395" s="2">
        <v>2766</v>
      </c>
      <c r="J395" s="2" t="s">
        <v>382</v>
      </c>
      <c r="K395" t="s">
        <v>90</v>
      </c>
      <c r="L395" s="1">
        <f>Kombiniert[[#This Row],[Date]]-13</f>
        <v>41876</v>
      </c>
      <c r="M395" s="8">
        <f>AVERAGEIFS(Kombiniert[CDU/CSU],Kombiniert[Date],"&gt;="&amp;Kombiniert[[#This Row],[Von]],Kombiniert[Date],"&lt;="&amp;Kombiniert[[#This Row],[Date]])</f>
        <v>0.41499999999999998</v>
      </c>
      <c r="N395" s="3">
        <f>AVERAGEIFS(Kombiniert[SPD],Kombiniert[Date],"&gt;="&amp;Kombiniert[[#This Row],[Von]],Kombiniert[Date],"&lt;="&amp;Kombiniert[[#This Row],[Date]])</f>
        <v>0.2475</v>
      </c>
      <c r="O395" s="8">
        <f>AVERAGEIFS(Kombiniert[GRÜNE],Kombiniert[Date],"&gt;="&amp;Kombiniert[[#This Row],[Von]],Kombiniert[Date],"&lt;="&amp;Kombiniert[[#This Row],[Date]])</f>
        <v>9.6249999999999988E-2</v>
      </c>
      <c r="P395" s="8">
        <f>AVERAGEIFS(Kombiniert[FDP],Kombiniert[Date],"&gt;="&amp;Kombiniert[[#This Row],[Von]],Kombiniert[Date],"&lt;="&amp;Kombiniert[[#This Row],[Date]])</f>
        <v>3.0624999999999999E-2</v>
      </c>
      <c r="Q395" s="8">
        <f>AVERAGEIFS(Kombiniert[LINKE],Kombiniert[Date],"&gt;="&amp;Kombiniert[[#This Row],[Von]],Kombiniert[Date],"&lt;="&amp;Kombiniert[[#This Row],[Date]])</f>
        <v>9.5624999999999988E-2</v>
      </c>
      <c r="R395" s="8">
        <f>AVERAGEIFS(Kombiniert[AfD],Kombiniert[Date],"&gt;="&amp;Kombiniert[[#This Row],[Von]],Kombiniert[Date],"&lt;="&amp;Kombiniert[[#This Row],[Date]])</f>
        <v>5.5E-2</v>
      </c>
      <c r="S395" s="8">
        <f>AVERAGEIFS(Kombiniert[Sonstige],Kombiniert[Date],"&gt;="&amp;Kombiniert[[#This Row],[Von]],Kombiniert[Date],"&lt;="&amp;Kombiniert[[#This Row],[Date]])</f>
        <v>6.0000000000000005E-2</v>
      </c>
      <c r="T395" s="4">
        <f>SUMIFS(Kombiniert[Befragte],Kombiniert[Date],"&gt;="&amp;Kombiniert[[#This Row],[Von]],Kombiniert[Date],"&lt;="&amp;Kombiniert[[#This Row],[Date]])</f>
        <v>16756</v>
      </c>
      <c r="U395" s="2">
        <f>1/SUMIFS(Kombiniert[[#This Row],[CDU/CSU (14d)]:[AfD (14d)]],Kombiniert[[#This Row],[CDU/CSU (14d)]:[AfD (14d)]],"&gt;="&amp;0.05)</f>
        <v>1.0996563573883162</v>
      </c>
      <c r="V395" s="2">
        <f>1/(SUMIFS(Kombiniert[[#This Row],[CDU/CSU (14d)]:[AfD (14d)]],Kombiniert[[#This Row],[CDU/CSU (14d)]:[AfD (14d)]],"&gt;="&amp;0.05)-Kombiniert[[#This Row],[FDP (14d)]])</f>
        <v>1.1379800853485065</v>
      </c>
    </row>
    <row r="396" spans="1:22" x14ac:dyDescent="0.35">
      <c r="A396" s="1">
        <v>41882</v>
      </c>
      <c r="B396" s="2">
        <v>0.43</v>
      </c>
      <c r="C396" s="2">
        <v>0.26</v>
      </c>
      <c r="D396" s="2">
        <v>0.09</v>
      </c>
      <c r="E396" s="2">
        <v>0.03</v>
      </c>
      <c r="F396" s="2">
        <v>0.09</v>
      </c>
      <c r="G396" s="2">
        <v>0.05</v>
      </c>
      <c r="H396" s="2">
        <v>0.05</v>
      </c>
      <c r="I396" s="2">
        <v>2418</v>
      </c>
      <c r="J396" s="2" t="s">
        <v>383</v>
      </c>
      <c r="K396" t="s">
        <v>90</v>
      </c>
      <c r="L396" s="1">
        <f>Kombiniert[[#This Row],[Date]]-13</f>
        <v>41869</v>
      </c>
      <c r="M396" s="8">
        <f>AVERAGEIFS(Kombiniert[CDU/CSU],Kombiniert[Date],"&gt;="&amp;Kombiniert[[#This Row],[Von]],Kombiniert[Date],"&lt;="&amp;Kombiniert[[#This Row],[Date]])</f>
        <v>0.41749999999999998</v>
      </c>
      <c r="N396" s="3">
        <f>AVERAGEIFS(Kombiniert[SPD],Kombiniert[Date],"&gt;="&amp;Kombiniert[[#This Row],[Von]],Kombiniert[Date],"&lt;="&amp;Kombiniert[[#This Row],[Date]])</f>
        <v>0.25312499999999999</v>
      </c>
      <c r="O396" s="8">
        <f>AVERAGEIFS(Kombiniert[GRÜNE],Kombiniert[Date],"&gt;="&amp;Kombiniert[[#This Row],[Von]],Kombiniert[Date],"&lt;="&amp;Kombiniert[[#This Row],[Date]])</f>
        <v>9.7499999999999989E-2</v>
      </c>
      <c r="P396" s="8">
        <f>AVERAGEIFS(Kombiniert[FDP],Kombiniert[Date],"&gt;="&amp;Kombiniert[[#This Row],[Von]],Kombiniert[Date],"&lt;="&amp;Kombiniert[[#This Row],[Date]])</f>
        <v>3.2500000000000001E-2</v>
      </c>
      <c r="Q396" s="8">
        <f>AVERAGEIFS(Kombiniert[LINKE],Kombiniert[Date],"&gt;="&amp;Kombiniert[[#This Row],[Von]],Kombiniert[Date],"&lt;="&amp;Kombiniert[[#This Row],[Date]])</f>
        <v>8.9374999999999982E-2</v>
      </c>
      <c r="R396" s="8">
        <f>AVERAGEIFS(Kombiniert[AfD],Kombiniert[Date],"&gt;="&amp;Kombiniert[[#This Row],[Von]],Kombiniert[Date],"&lt;="&amp;Kombiniert[[#This Row],[Date]])</f>
        <v>5.0624999999999996E-2</v>
      </c>
      <c r="S396" s="8">
        <f>AVERAGEIFS(Kombiniert[Sonstige],Kombiniert[Date],"&gt;="&amp;Kombiniert[[#This Row],[Von]],Kombiniert[Date],"&lt;="&amp;Kombiniert[[#This Row],[Date]])</f>
        <v>5.9375000000000004E-2</v>
      </c>
      <c r="T396" s="4">
        <f>SUMIFS(Kombiniert[Befragte],Kombiniert[Date],"&gt;="&amp;Kombiniert[[#This Row],[Von]],Kombiniert[Date],"&lt;="&amp;Kombiniert[[#This Row],[Date]])</f>
        <v>15669</v>
      </c>
      <c r="U396" s="2">
        <f>1/SUMIFS(Kombiniert[[#This Row],[CDU/CSU (14d)]:[AfD (14d)]],Kombiniert[[#This Row],[CDU/CSU (14d)]:[AfD (14d)]],"&gt;="&amp;0.05)</f>
        <v>1.1011699931176875</v>
      </c>
      <c r="V396" s="2">
        <f>1/(SUMIFS(Kombiniert[[#This Row],[CDU/CSU (14d)]:[AfD (14d)]],Kombiniert[[#This Row],[CDU/CSU (14d)]:[AfD (14d)]],"&gt;="&amp;0.05)-Kombiniert[[#This Row],[FDP (14d)]])</f>
        <v>1.1420413990007137</v>
      </c>
    </row>
    <row r="397" spans="1:22" x14ac:dyDescent="0.35">
      <c r="A397" s="1">
        <v>41875</v>
      </c>
      <c r="B397" s="2">
        <v>0.41</v>
      </c>
      <c r="C397" s="2">
        <v>0.26</v>
      </c>
      <c r="D397" s="2">
        <v>0.1</v>
      </c>
      <c r="E397" s="2">
        <v>0.04</v>
      </c>
      <c r="F397" s="2">
        <v>0.09</v>
      </c>
      <c r="G397" s="2">
        <v>0.04</v>
      </c>
      <c r="H397" s="2">
        <v>0.06</v>
      </c>
      <c r="I397" s="2">
        <v>3215</v>
      </c>
      <c r="J397" s="2" t="s">
        <v>384</v>
      </c>
      <c r="K397" t="s">
        <v>90</v>
      </c>
      <c r="L397" s="1">
        <f>Kombiniert[[#This Row],[Date]]-13</f>
        <v>41862</v>
      </c>
      <c r="M397" s="8">
        <f>AVERAGEIFS(Kombiniert[CDU/CSU],Kombiniert[Date],"&gt;="&amp;Kombiniert[[#This Row],[Von]],Kombiniert[Date],"&lt;="&amp;Kombiniert[[#This Row],[Date]])</f>
        <v>0.41428571428571426</v>
      </c>
      <c r="N397" s="3">
        <f>AVERAGEIFS(Kombiniert[SPD],Kombiniert[Date],"&gt;="&amp;Kombiniert[[#This Row],[Von]],Kombiniert[Date],"&lt;="&amp;Kombiniert[[#This Row],[Date]])</f>
        <v>0.25642857142857145</v>
      </c>
      <c r="O397" s="8">
        <f>AVERAGEIFS(Kombiniert[GRÜNE],Kombiniert[Date],"&gt;="&amp;Kombiniert[[#This Row],[Von]],Kombiniert[Date],"&lt;="&amp;Kombiniert[[#This Row],[Date]])</f>
        <v>9.9285714285714283E-2</v>
      </c>
      <c r="P397" s="8">
        <f>AVERAGEIFS(Kombiniert[FDP],Kombiniert[Date],"&gt;="&amp;Kombiniert[[#This Row],[Von]],Kombiniert[Date],"&lt;="&amp;Kombiniert[[#This Row],[Date]])</f>
        <v>3.3571428571428572E-2</v>
      </c>
      <c r="Q397" s="8">
        <f>AVERAGEIFS(Kombiniert[LINKE],Kombiniert[Date],"&gt;="&amp;Kombiniert[[#This Row],[Von]],Kombiniert[Date],"&lt;="&amp;Kombiniert[[#This Row],[Date]])</f>
        <v>8.8571428571428551E-2</v>
      </c>
      <c r="R397" s="8">
        <f>AVERAGEIFS(Kombiniert[AfD],Kombiniert[Date],"&gt;="&amp;Kombiniert[[#This Row],[Von]],Kombiniert[Date],"&lt;="&amp;Kombiniert[[#This Row],[Date]])</f>
        <v>4.9999999999999996E-2</v>
      </c>
      <c r="S397" s="8">
        <f>AVERAGEIFS(Kombiniert[Sonstige],Kombiniert[Date],"&gt;="&amp;Kombiniert[[#This Row],[Von]],Kombiniert[Date],"&lt;="&amp;Kombiniert[[#This Row],[Date]])</f>
        <v>5.785714285714285E-2</v>
      </c>
      <c r="T397" s="4">
        <f>SUMIFS(Kombiniert[Befragte],Kombiniert[Date],"&gt;="&amp;Kombiniert[[#This Row],[Von]],Kombiniert[Date],"&lt;="&amp;Kombiniert[[#This Row],[Date]])</f>
        <v>14093</v>
      </c>
      <c r="U397" s="2">
        <f>1/SUMIFS(Kombiniert[[#This Row],[CDU/CSU (14d)]:[AfD (14d)]],Kombiniert[[#This Row],[CDU/CSU (14d)]:[AfD (14d)]],"&gt;="&amp;0.05)</f>
        <v>1.10062893081761</v>
      </c>
      <c r="V397" s="2">
        <f>1/(SUMIFS(Kombiniert[[#This Row],[CDU/CSU (14d)]:[AfD (14d)]],Kombiniert[[#This Row],[CDU/CSU (14d)]:[AfD (14d)]],"&gt;="&amp;0.05)-Kombiniert[[#This Row],[FDP (14d)]])</f>
        <v>1.1428571428571428</v>
      </c>
    </row>
    <row r="398" spans="1:22" x14ac:dyDescent="0.35">
      <c r="A398" s="1">
        <v>41868</v>
      </c>
      <c r="B398" s="2">
        <v>0.41</v>
      </c>
      <c r="C398" s="2">
        <v>0.27</v>
      </c>
      <c r="D398" s="2">
        <v>0.1</v>
      </c>
      <c r="E398" s="2">
        <v>0.03</v>
      </c>
      <c r="F398" s="2">
        <v>0.09</v>
      </c>
      <c r="G398" s="2">
        <v>0.04</v>
      </c>
      <c r="H398" s="2">
        <v>0.06</v>
      </c>
      <c r="I398" s="2">
        <v>1865</v>
      </c>
      <c r="J398" s="2" t="s">
        <v>385</v>
      </c>
      <c r="K398" t="s">
        <v>90</v>
      </c>
      <c r="L398" s="1">
        <f>Kombiniert[[#This Row],[Date]]-13</f>
        <v>41855</v>
      </c>
      <c r="M398" s="8">
        <f>AVERAGEIFS(Kombiniert[CDU/CSU],Kombiniert[Date],"&gt;="&amp;Kombiniert[[#This Row],[Von]],Kombiniert[Date],"&lt;="&amp;Kombiniert[[#This Row],[Date]])</f>
        <v>0.41571428571428576</v>
      </c>
      <c r="N398" s="3">
        <f>AVERAGEIFS(Kombiniert[SPD],Kombiniert[Date],"&gt;="&amp;Kombiniert[[#This Row],[Von]],Kombiniert[Date],"&lt;="&amp;Kombiniert[[#This Row],[Date]])</f>
        <v>0.25571428571428573</v>
      </c>
      <c r="O398" s="8">
        <f>AVERAGEIFS(Kombiniert[GRÜNE],Kombiniert[Date],"&gt;="&amp;Kombiniert[[#This Row],[Von]],Kombiniert[Date],"&lt;="&amp;Kombiniert[[#This Row],[Date]])</f>
        <v>9.571428571428571E-2</v>
      </c>
      <c r="P398" s="8">
        <f>AVERAGEIFS(Kombiniert[FDP],Kombiniert[Date],"&gt;="&amp;Kombiniert[[#This Row],[Von]],Kombiniert[Date],"&lt;="&amp;Kombiniert[[#This Row],[Date]])</f>
        <v>3.2857142857142856E-2</v>
      </c>
      <c r="Q398" s="8">
        <f>AVERAGEIFS(Kombiniert[LINKE],Kombiniert[Date],"&gt;="&amp;Kombiniert[[#This Row],[Von]],Kombiniert[Date],"&lt;="&amp;Kombiniert[[#This Row],[Date]])</f>
        <v>9.0714285714285706E-2</v>
      </c>
      <c r="R398" s="8">
        <f>AVERAGEIFS(Kombiniert[AfD],Kombiniert[Date],"&gt;="&amp;Kombiniert[[#This Row],[Von]],Kombiniert[Date],"&lt;="&amp;Kombiniert[[#This Row],[Date]])</f>
        <v>4.8571428571428564E-2</v>
      </c>
      <c r="S398" s="8">
        <f>AVERAGEIFS(Kombiniert[Sonstige],Kombiniert[Date],"&gt;="&amp;Kombiniert[[#This Row],[Von]],Kombiniert[Date],"&lt;="&amp;Kombiniert[[#This Row],[Date]])</f>
        <v>5.785714285714285E-2</v>
      </c>
      <c r="T398" s="4">
        <f>SUMIFS(Kombiniert[Befragte],Kombiniert[Date],"&gt;="&amp;Kombiniert[[#This Row],[Von]],Kombiniert[Date],"&lt;="&amp;Kombiniert[[#This Row],[Date]])</f>
        <v>15209</v>
      </c>
      <c r="U398" s="2">
        <f>1/SUMIFS(Kombiniert[[#This Row],[CDU/CSU (14d)]:[AfD (14d)]],Kombiniert[[#This Row],[CDU/CSU (14d)]:[AfD (14d)]],"&gt;="&amp;0.05)</f>
        <v>1.1656952539550374</v>
      </c>
      <c r="V398" s="2">
        <f>1/(SUMIFS(Kombiniert[[#This Row],[CDU/CSU (14d)]:[AfD (14d)]],Kombiniert[[#This Row],[CDU/CSU (14d)]:[AfD (14d)]],"&gt;="&amp;0.05)-Kombiniert[[#This Row],[FDP (14d)]])</f>
        <v>1.2121212121212119</v>
      </c>
    </row>
    <row r="399" spans="1:22" x14ac:dyDescent="0.35">
      <c r="A399" s="1">
        <v>41861</v>
      </c>
      <c r="B399" s="2">
        <v>0.41</v>
      </c>
      <c r="C399" s="2">
        <v>0.27</v>
      </c>
      <c r="D399" s="2">
        <v>0.09</v>
      </c>
      <c r="E399" s="2">
        <v>0.03</v>
      </c>
      <c r="F399" s="2">
        <v>0.09</v>
      </c>
      <c r="G399" s="2">
        <v>0.05</v>
      </c>
      <c r="H399" s="2">
        <v>0.06</v>
      </c>
      <c r="I399" s="2">
        <v>2802</v>
      </c>
      <c r="J399" s="2" t="s">
        <v>386</v>
      </c>
      <c r="K399" t="s">
        <v>90</v>
      </c>
      <c r="L399" s="1">
        <f>Kombiniert[[#This Row],[Date]]-13</f>
        <v>41848</v>
      </c>
      <c r="M399" s="8">
        <f>AVERAGEIFS(Kombiniert[CDU/CSU],Kombiniert[Date],"&gt;="&amp;Kombiniert[[#This Row],[Von]],Kombiniert[Date],"&lt;="&amp;Kombiniert[[#This Row],[Date]])</f>
        <v>0.41571428571428576</v>
      </c>
      <c r="N399" s="3">
        <f>AVERAGEIFS(Kombiniert[SPD],Kombiniert[Date],"&gt;="&amp;Kombiniert[[#This Row],[Von]],Kombiniert[Date],"&lt;="&amp;Kombiniert[[#This Row],[Date]])</f>
        <v>0.24785714285714283</v>
      </c>
      <c r="O399" s="8">
        <f>AVERAGEIFS(Kombiniert[GRÜNE],Kombiniert[Date],"&gt;="&amp;Kombiniert[[#This Row],[Von]],Kombiniert[Date],"&lt;="&amp;Kombiniert[[#This Row],[Date]])</f>
        <v>9.7142857142857128E-2</v>
      </c>
      <c r="P399" s="8">
        <f>AVERAGEIFS(Kombiniert[FDP],Kombiniert[Date],"&gt;="&amp;Kombiniert[[#This Row],[Von]],Kombiniert[Date],"&lt;="&amp;Kombiniert[[#This Row],[Date]])</f>
        <v>3.2142857142857147E-2</v>
      </c>
      <c r="Q399" s="8">
        <f>AVERAGEIFS(Kombiniert[LINKE],Kombiniert[Date],"&gt;="&amp;Kombiniert[[#This Row],[Von]],Kombiniert[Date],"&lt;="&amp;Kombiniert[[#This Row],[Date]])</f>
        <v>9.2142857142857124E-2</v>
      </c>
      <c r="R399" s="8">
        <f>AVERAGEIFS(Kombiniert[AfD],Kombiniert[Date],"&gt;="&amp;Kombiniert[[#This Row],[Von]],Kombiniert[Date],"&lt;="&amp;Kombiniert[[#This Row],[Date]])</f>
        <v>4.928571428571428E-2</v>
      </c>
      <c r="S399" s="8">
        <f>AVERAGEIFS(Kombiniert[Sonstige],Kombiniert[Date],"&gt;="&amp;Kombiniert[[#This Row],[Von]],Kombiniert[Date],"&lt;="&amp;Kombiniert[[#This Row],[Date]])</f>
        <v>6.0714285714285714E-2</v>
      </c>
      <c r="T399" s="4">
        <f>SUMIFS(Kombiniert[Befragte],Kombiniert[Date],"&gt;="&amp;Kombiniert[[#This Row],[Von]],Kombiniert[Date],"&lt;="&amp;Kombiniert[[#This Row],[Date]])</f>
        <v>15293</v>
      </c>
      <c r="U399" s="2">
        <f>1/SUMIFS(Kombiniert[[#This Row],[CDU/CSU (14d)]:[AfD (14d)]],Kombiniert[[#This Row],[CDU/CSU (14d)]:[AfD (14d)]],"&gt;="&amp;0.05)</f>
        <v>1.1725293132328309</v>
      </c>
      <c r="V399" s="2">
        <f>1/(SUMIFS(Kombiniert[[#This Row],[CDU/CSU (14d)]:[AfD (14d)]],Kombiniert[[#This Row],[CDU/CSU (14d)]:[AfD (14d)]],"&gt;="&amp;0.05)-Kombiniert[[#This Row],[FDP (14d)]])</f>
        <v>1.2184508268059184</v>
      </c>
    </row>
    <row r="400" spans="1:22" x14ac:dyDescent="0.35">
      <c r="A400" s="1">
        <v>41854</v>
      </c>
      <c r="B400" s="2">
        <v>0.42</v>
      </c>
      <c r="C400" s="2">
        <v>0.25</v>
      </c>
      <c r="D400" s="2">
        <v>0.1</v>
      </c>
      <c r="E400" s="2">
        <v>0.03</v>
      </c>
      <c r="F400" s="2">
        <v>0.09</v>
      </c>
      <c r="G400" s="2">
        <v>0.05</v>
      </c>
      <c r="H400" s="2">
        <v>0.06</v>
      </c>
      <c r="I400" s="2">
        <v>1940</v>
      </c>
      <c r="J400" s="2" t="s">
        <v>387</v>
      </c>
      <c r="K400" t="s">
        <v>90</v>
      </c>
      <c r="L400" s="1">
        <f>Kombiniert[[#This Row],[Date]]-13</f>
        <v>41841</v>
      </c>
      <c r="M400" s="8">
        <f>AVERAGEIFS(Kombiniert[CDU/CSU],Kombiniert[Date],"&gt;="&amp;Kombiniert[[#This Row],[Von]],Kombiniert[Date],"&lt;="&amp;Kombiniert[[#This Row],[Date]])</f>
        <v>0.41666666666666669</v>
      </c>
      <c r="N400" s="3">
        <f>AVERAGEIFS(Kombiniert[SPD],Kombiniert[Date],"&gt;="&amp;Kombiniert[[#This Row],[Von]],Kombiniert[Date],"&lt;="&amp;Kombiniert[[#This Row],[Date]])</f>
        <v>0.23750000000000002</v>
      </c>
      <c r="O400" s="8">
        <f>AVERAGEIFS(Kombiniert[GRÜNE],Kombiniert[Date],"&gt;="&amp;Kombiniert[[#This Row],[Von]],Kombiniert[Date],"&lt;="&amp;Kombiniert[[#This Row],[Date]])</f>
        <v>0.10083333333333333</v>
      </c>
      <c r="P400" s="8">
        <f>AVERAGEIFS(Kombiniert[FDP],Kombiniert[Date],"&gt;="&amp;Kombiniert[[#This Row],[Von]],Kombiniert[Date],"&lt;="&amp;Kombiniert[[#This Row],[Date]])</f>
        <v>3.1666666666666669E-2</v>
      </c>
      <c r="Q400" s="8">
        <f>AVERAGEIFS(Kombiniert[LINKE],Kombiniert[Date],"&gt;="&amp;Kombiniert[[#This Row],[Von]],Kombiniert[Date],"&lt;="&amp;Kombiniert[[#This Row],[Date]])</f>
        <v>9.4999999999999987E-2</v>
      </c>
      <c r="R400" s="8">
        <f>AVERAGEIFS(Kombiniert[AfD],Kombiniert[Date],"&gt;="&amp;Kombiniert[[#This Row],[Von]],Kombiniert[Date],"&lt;="&amp;Kombiniert[[#This Row],[Date]])</f>
        <v>5.1666666666666666E-2</v>
      </c>
      <c r="S400" s="8">
        <f>AVERAGEIFS(Kombiniert[Sonstige],Kombiniert[Date],"&gt;="&amp;Kombiniert[[#This Row],[Von]],Kombiniert[Date],"&lt;="&amp;Kombiniert[[#This Row],[Date]])</f>
        <v>6.1666666666666668E-2</v>
      </c>
      <c r="T400" s="4">
        <f>SUMIFS(Kombiniert[Befragte],Kombiniert[Date],"&gt;="&amp;Kombiniert[[#This Row],[Von]],Kombiniert[Date],"&lt;="&amp;Kombiniert[[#This Row],[Date]])</f>
        <v>13766</v>
      </c>
      <c r="U400" s="2">
        <f>1/SUMIFS(Kombiniert[[#This Row],[CDU/CSU (14d)]:[AfD (14d)]],Kombiniert[[#This Row],[CDU/CSU (14d)]:[AfD (14d)]],"&gt;="&amp;0.05)</f>
        <v>1.1090573012939002</v>
      </c>
      <c r="V400" s="2">
        <f>1/(SUMIFS(Kombiniert[[#This Row],[CDU/CSU (14d)]:[AfD (14d)]],Kombiniert[[#This Row],[CDU/CSU (14d)]:[AfD (14d)]],"&gt;="&amp;0.05)-Kombiniert[[#This Row],[FDP (14d)]])</f>
        <v>1.1494252873563218</v>
      </c>
    </row>
    <row r="401" spans="1:22" x14ac:dyDescent="0.35">
      <c r="A401" s="1">
        <v>41847</v>
      </c>
      <c r="B401" s="2">
        <v>0.41</v>
      </c>
      <c r="C401" s="2">
        <v>0.25</v>
      </c>
      <c r="D401" s="2">
        <v>0.1</v>
      </c>
      <c r="E401" s="2">
        <v>0.03</v>
      </c>
      <c r="F401" s="2">
        <v>0.1</v>
      </c>
      <c r="G401" s="2">
        <v>0.05</v>
      </c>
      <c r="H401" s="2">
        <v>0.06</v>
      </c>
      <c r="I401" s="2">
        <v>2762</v>
      </c>
      <c r="J401" s="2" t="s">
        <v>388</v>
      </c>
      <c r="K401" t="s">
        <v>90</v>
      </c>
      <c r="L401" s="1">
        <f>Kombiniert[[#This Row],[Date]]-13</f>
        <v>41834</v>
      </c>
      <c r="M401" s="8">
        <f>AVERAGEIFS(Kombiniert[CDU/CSU],Kombiniert[Date],"&gt;="&amp;Kombiniert[[#This Row],[Von]],Kombiniert[Date],"&lt;="&amp;Kombiniert[[#This Row],[Date]])</f>
        <v>0.40812499999999996</v>
      </c>
      <c r="N401" s="3">
        <f>AVERAGEIFS(Kombiniert[SPD],Kombiniert[Date],"&gt;="&amp;Kombiniert[[#This Row],[Von]],Kombiniert[Date],"&lt;="&amp;Kombiniert[[#This Row],[Date]])</f>
        <v>0.24374999999999999</v>
      </c>
      <c r="O401" s="8">
        <f>AVERAGEIFS(Kombiniert[GRÜNE],Kombiniert[Date],"&gt;="&amp;Kombiniert[[#This Row],[Von]],Kombiniert[Date],"&lt;="&amp;Kombiniert[[#This Row],[Date]])</f>
        <v>0.10375</v>
      </c>
      <c r="P401" s="8">
        <f>AVERAGEIFS(Kombiniert[FDP],Kombiniert[Date],"&gt;="&amp;Kombiniert[[#This Row],[Von]],Kombiniert[Date],"&lt;="&amp;Kombiniert[[#This Row],[Date]])</f>
        <v>3.3125000000000002E-2</v>
      </c>
      <c r="Q401" s="8">
        <f>AVERAGEIFS(Kombiniert[LINKE],Kombiniert[Date],"&gt;="&amp;Kombiniert[[#This Row],[Von]],Kombiniert[Date],"&lt;="&amp;Kombiniert[[#This Row],[Date]])</f>
        <v>9.3124999999999986E-2</v>
      </c>
      <c r="R401" s="8">
        <f>AVERAGEIFS(Kombiniert[AfD],Kombiniert[Date],"&gt;="&amp;Kombiniert[[#This Row],[Von]],Kombiniert[Date],"&lt;="&amp;Kombiniert[[#This Row],[Date]])</f>
        <v>5.3749999999999999E-2</v>
      </c>
      <c r="S401" s="8">
        <f>AVERAGEIFS(Kombiniert[Sonstige],Kombiniert[Date],"&gt;="&amp;Kombiniert[[#This Row],[Von]],Kombiniert[Date],"&lt;="&amp;Kombiniert[[#This Row],[Date]])</f>
        <v>6.0624999999999998E-2</v>
      </c>
      <c r="T401" s="4">
        <f>SUMIFS(Kombiniert[Befragte],Kombiniert[Date],"&gt;="&amp;Kombiniert[[#This Row],[Von]],Kombiniert[Date],"&lt;="&amp;Kombiniert[[#This Row],[Date]])</f>
        <v>15254</v>
      </c>
      <c r="U401" s="2">
        <f>1/SUMIFS(Kombiniert[[#This Row],[CDU/CSU (14d)]:[AfD (14d)]],Kombiniert[[#This Row],[CDU/CSU (14d)]:[AfD (14d)]],"&gt;="&amp;0.05)</f>
        <v>1.10803324099723</v>
      </c>
      <c r="V401" s="2">
        <f>1/(SUMIFS(Kombiniert[[#This Row],[CDU/CSU (14d)]:[AfD (14d)]],Kombiniert[[#This Row],[CDU/CSU (14d)]:[AfD (14d)]],"&gt;="&amp;0.05)-Kombiniert[[#This Row],[FDP (14d)]])</f>
        <v>1.1502516175413371</v>
      </c>
    </row>
    <row r="402" spans="1:22" x14ac:dyDescent="0.35">
      <c r="A402" s="1">
        <v>41840</v>
      </c>
      <c r="B402" s="2">
        <v>0.4</v>
      </c>
      <c r="C402" s="2">
        <v>0.26</v>
      </c>
      <c r="D402" s="2">
        <v>0.1</v>
      </c>
      <c r="E402" s="2">
        <v>0.03</v>
      </c>
      <c r="F402" s="2">
        <v>0.09</v>
      </c>
      <c r="G402" s="2">
        <v>0.05</v>
      </c>
      <c r="H402" s="2">
        <v>7.0000000000000007E-2</v>
      </c>
      <c r="I402" s="2">
        <v>2414</v>
      </c>
      <c r="J402" s="2" t="s">
        <v>389</v>
      </c>
      <c r="K402" t="s">
        <v>90</v>
      </c>
      <c r="L402" s="1">
        <f>Kombiniert[[#This Row],[Date]]-13</f>
        <v>41827</v>
      </c>
      <c r="M402" s="8">
        <f>AVERAGEIFS(Kombiniert[CDU/CSU],Kombiniert[Date],"&gt;="&amp;Kombiniert[[#This Row],[Von]],Kombiniert[Date],"&lt;="&amp;Kombiniert[[#This Row],[Date]])</f>
        <v>0.40312499999999996</v>
      </c>
      <c r="N402" s="3">
        <f>AVERAGEIFS(Kombiniert[SPD],Kombiniert[Date],"&gt;="&amp;Kombiniert[[#This Row],[Von]],Kombiniert[Date],"&lt;="&amp;Kombiniert[[#This Row],[Date]])</f>
        <v>0.24625</v>
      </c>
      <c r="O402" s="8">
        <f>AVERAGEIFS(Kombiniert[GRÜNE],Kombiniert[Date],"&gt;="&amp;Kombiniert[[#This Row],[Von]],Kombiniert[Date],"&lt;="&amp;Kombiniert[[#This Row],[Date]])</f>
        <v>0.10625</v>
      </c>
      <c r="P402" s="8">
        <f>AVERAGEIFS(Kombiniert[FDP],Kombiniert[Date],"&gt;="&amp;Kombiniert[[#This Row],[Von]],Kombiniert[Date],"&lt;="&amp;Kombiniert[[#This Row],[Date]])</f>
        <v>3.3750000000000002E-2</v>
      </c>
      <c r="Q402" s="8">
        <f>AVERAGEIFS(Kombiniert[LINKE],Kombiniert[Date],"&gt;="&amp;Kombiniert[[#This Row],[Von]],Kombiniert[Date],"&lt;="&amp;Kombiniert[[#This Row],[Date]])</f>
        <v>9.0624999999999983E-2</v>
      </c>
      <c r="R402" s="8">
        <f>AVERAGEIFS(Kombiniert[AfD],Kombiniert[Date],"&gt;="&amp;Kombiniert[[#This Row],[Von]],Kombiniert[Date],"&lt;="&amp;Kombiniert[[#This Row],[Date]])</f>
        <v>5.4375E-2</v>
      </c>
      <c r="S402" s="8">
        <f>AVERAGEIFS(Kombiniert[Sonstige],Kombiniert[Date],"&gt;="&amp;Kombiniert[[#This Row],[Von]],Kombiniert[Date],"&lt;="&amp;Kombiniert[[#This Row],[Date]])</f>
        <v>6.0624999999999998E-2</v>
      </c>
      <c r="T402" s="4">
        <f>SUMIFS(Kombiniert[Befragte],Kombiniert[Date],"&gt;="&amp;Kombiniert[[#This Row],[Von]],Kombiniert[Date],"&lt;="&amp;Kombiniert[[#This Row],[Date]])</f>
        <v>14248</v>
      </c>
      <c r="U402" s="2">
        <f>1/SUMIFS(Kombiniert[[#This Row],[CDU/CSU (14d)]:[AfD (14d)]],Kombiniert[[#This Row],[CDU/CSU (14d)]:[AfD (14d)]],"&gt;="&amp;0.05)</f>
        <v>1.1103400416377518</v>
      </c>
      <c r="V402" s="2">
        <f>1/(SUMIFS(Kombiniert[[#This Row],[CDU/CSU (14d)]:[AfD (14d)]],Kombiniert[[#This Row],[CDU/CSU (14d)]:[AfD (14d)]],"&gt;="&amp;0.05)-Kombiniert[[#This Row],[FDP (14d)]])</f>
        <v>1.1535688536409519</v>
      </c>
    </row>
    <row r="403" spans="1:22" x14ac:dyDescent="0.35">
      <c r="A403" s="1">
        <v>41833</v>
      </c>
      <c r="B403" s="2">
        <v>0.4</v>
      </c>
      <c r="C403" s="2">
        <v>0.25</v>
      </c>
      <c r="D403" s="2">
        <v>0.11</v>
      </c>
      <c r="E403" s="2">
        <v>0.03</v>
      </c>
      <c r="F403" s="2">
        <v>0.09</v>
      </c>
      <c r="G403" s="2">
        <v>0.05</v>
      </c>
      <c r="H403" s="2">
        <v>7.0000000000000007E-2</v>
      </c>
      <c r="I403" s="2">
        <v>2258</v>
      </c>
      <c r="J403" s="2" t="s">
        <v>390</v>
      </c>
      <c r="K403" t="s">
        <v>90</v>
      </c>
      <c r="L403" s="1">
        <f>Kombiniert[[#This Row],[Date]]-13</f>
        <v>41820</v>
      </c>
      <c r="M403" s="8">
        <f>AVERAGEIFS(Kombiniert[CDU/CSU],Kombiniert[Date],"&gt;="&amp;Kombiniert[[#This Row],[Von]],Kombiniert[Date],"&lt;="&amp;Kombiniert[[#This Row],[Date]])</f>
        <v>0.40285714285714286</v>
      </c>
      <c r="N403" s="3">
        <f>AVERAGEIFS(Kombiniert[SPD],Kombiniert[Date],"&gt;="&amp;Kombiniert[[#This Row],[Von]],Kombiniert[Date],"&lt;="&amp;Kombiniert[[#This Row],[Date]])</f>
        <v>0.24428571428571427</v>
      </c>
      <c r="O403" s="8">
        <f>AVERAGEIFS(Kombiniert[GRÜNE],Kombiniert[Date],"&gt;="&amp;Kombiniert[[#This Row],[Von]],Kombiniert[Date],"&lt;="&amp;Kombiniert[[#This Row],[Date]])</f>
        <v>0.10428571428571429</v>
      </c>
      <c r="P403" s="8">
        <f>AVERAGEIFS(Kombiniert[FDP],Kombiniert[Date],"&gt;="&amp;Kombiniert[[#This Row],[Von]],Kombiniert[Date],"&lt;="&amp;Kombiniert[[#This Row],[Date]])</f>
        <v>3.5000000000000003E-2</v>
      </c>
      <c r="Q403" s="8">
        <f>AVERAGEIFS(Kombiniert[LINKE],Kombiniert[Date],"&gt;="&amp;Kombiniert[[#This Row],[Von]],Kombiniert[Date],"&lt;="&amp;Kombiniert[[#This Row],[Date]])</f>
        <v>8.9999999999999983E-2</v>
      </c>
      <c r="R403" s="8">
        <f>AVERAGEIFS(Kombiniert[AfD],Kombiniert[Date],"&gt;="&amp;Kombiniert[[#This Row],[Von]],Kombiniert[Date],"&lt;="&amp;Kombiniert[[#This Row],[Date]])</f>
        <v>5.785714285714285E-2</v>
      </c>
      <c r="S403" s="8">
        <f>AVERAGEIFS(Kombiniert[Sonstige],Kombiniert[Date],"&gt;="&amp;Kombiniert[[#This Row],[Von]],Kombiniert[Date],"&lt;="&amp;Kombiniert[[#This Row],[Date]])</f>
        <v>5.9285714285714282E-2</v>
      </c>
      <c r="T403" s="4">
        <f>SUMIFS(Kombiniert[Befragte],Kombiniert[Date],"&gt;="&amp;Kombiniert[[#This Row],[Von]],Kombiniert[Date],"&lt;="&amp;Kombiniert[[#This Row],[Date]])</f>
        <v>14643</v>
      </c>
      <c r="U403" s="2">
        <f>1/SUMIFS(Kombiniert[[#This Row],[CDU/CSU (14d)]:[AfD (14d)]],Kombiniert[[#This Row],[CDU/CSU (14d)]:[AfD (14d)]],"&gt;="&amp;0.05)</f>
        <v>1.1119936457505957</v>
      </c>
      <c r="V403" s="2">
        <f>1/(SUMIFS(Kombiniert[[#This Row],[CDU/CSU (14d)]:[AfD (14d)]],Kombiniert[[#This Row],[CDU/CSU (14d)]:[AfD (14d)]],"&gt;="&amp;0.05)-Kombiniert[[#This Row],[FDP (14d)]])</f>
        <v>1.1570247933884299</v>
      </c>
    </row>
    <row r="404" spans="1:22" x14ac:dyDescent="0.35">
      <c r="A404" s="1">
        <v>41826</v>
      </c>
      <c r="B404" s="2">
        <v>0.4</v>
      </c>
      <c r="C404" s="2">
        <v>0.25</v>
      </c>
      <c r="D404" s="2">
        <v>0.1</v>
      </c>
      <c r="E404" s="2">
        <v>0.03</v>
      </c>
      <c r="F404" s="2">
        <v>0.09</v>
      </c>
      <c r="G404" s="2">
        <v>0.06</v>
      </c>
      <c r="H404" s="2">
        <v>7.0000000000000007E-2</v>
      </c>
      <c r="I404" s="2">
        <v>2287</v>
      </c>
      <c r="J404" s="2" t="s">
        <v>391</v>
      </c>
      <c r="K404" t="s">
        <v>90</v>
      </c>
      <c r="L404" s="1">
        <f>Kombiniert[[#This Row],[Date]]-13</f>
        <v>41813</v>
      </c>
      <c r="M404" s="8">
        <f>AVERAGEIFS(Kombiniert[CDU/CSU],Kombiniert[Date],"&gt;="&amp;Kombiniert[[#This Row],[Von]],Kombiniert[Date],"&lt;="&amp;Kombiniert[[#This Row],[Date]])</f>
        <v>0.40357142857142858</v>
      </c>
      <c r="N404" s="3">
        <f>AVERAGEIFS(Kombiniert[SPD],Kombiniert[Date],"&gt;="&amp;Kombiniert[[#This Row],[Von]],Kombiniert[Date],"&lt;="&amp;Kombiniert[[#This Row],[Date]])</f>
        <v>0.24285714285714285</v>
      </c>
      <c r="O404" s="8">
        <f>AVERAGEIFS(Kombiniert[GRÜNE],Kombiniert[Date],"&gt;="&amp;Kombiniert[[#This Row],[Von]],Kombiniert[Date],"&lt;="&amp;Kombiniert[[#This Row],[Date]])</f>
        <v>0.10285714285714286</v>
      </c>
      <c r="P404" s="8">
        <f>AVERAGEIFS(Kombiniert[FDP],Kombiniert[Date],"&gt;="&amp;Kombiniert[[#This Row],[Von]],Kombiniert[Date],"&lt;="&amp;Kombiniert[[#This Row],[Date]])</f>
        <v>3.5000000000000003E-2</v>
      </c>
      <c r="Q404" s="8">
        <f>AVERAGEIFS(Kombiniert[LINKE],Kombiniert[Date],"&gt;="&amp;Kombiniert[[#This Row],[Von]],Kombiniert[Date],"&lt;="&amp;Kombiniert[[#This Row],[Date]])</f>
        <v>8.9999999999999983E-2</v>
      </c>
      <c r="R404" s="8">
        <f>AVERAGEIFS(Kombiniert[AfD],Kombiniert[Date],"&gt;="&amp;Kombiniert[[#This Row],[Von]],Kombiniert[Date],"&lt;="&amp;Kombiniert[[#This Row],[Date]])</f>
        <v>6.2857142857142861E-2</v>
      </c>
      <c r="S404" s="8">
        <f>AVERAGEIFS(Kombiniert[Sonstige],Kombiniert[Date],"&gt;="&amp;Kombiniert[[#This Row],[Von]],Kombiniert[Date],"&lt;="&amp;Kombiniert[[#This Row],[Date]])</f>
        <v>5.7142857142857141E-2</v>
      </c>
      <c r="T404" s="4">
        <f>SUMIFS(Kombiniert[Befragte],Kombiniert[Date],"&gt;="&amp;Kombiniert[[#This Row],[Von]],Kombiniert[Date],"&lt;="&amp;Kombiniert[[#This Row],[Date]])</f>
        <v>15149</v>
      </c>
      <c r="U404" s="2">
        <f>1/SUMIFS(Kombiniert[[#This Row],[CDU/CSU (14d)]:[AfD (14d)]],Kombiniert[[#This Row],[CDU/CSU (14d)]:[AfD (14d)]],"&gt;="&amp;0.05)</f>
        <v>1.1084718923198733</v>
      </c>
      <c r="V404" s="2">
        <f>1/(SUMIFS(Kombiniert[[#This Row],[CDU/CSU (14d)]:[AfD (14d)]],Kombiniert[[#This Row],[CDU/CSU (14d)]:[AfD (14d)]],"&gt;="&amp;0.05)-Kombiniert[[#This Row],[FDP (14d)]])</f>
        <v>1.1532125205930808</v>
      </c>
    </row>
    <row r="405" spans="1:22" x14ac:dyDescent="0.35">
      <c r="A405" s="1">
        <v>41819</v>
      </c>
      <c r="B405" s="2">
        <v>0.4</v>
      </c>
      <c r="C405" s="2">
        <v>0.25</v>
      </c>
      <c r="D405" s="2">
        <v>0.1</v>
      </c>
      <c r="E405" s="2">
        <v>0.03</v>
      </c>
      <c r="F405" s="2">
        <v>0.09</v>
      </c>
      <c r="G405" s="2">
        <v>7.0000000000000007E-2</v>
      </c>
      <c r="H405" s="2">
        <v>0.06</v>
      </c>
      <c r="I405" s="2">
        <v>2287</v>
      </c>
      <c r="J405" s="2" t="s">
        <v>392</v>
      </c>
      <c r="K405" t="s">
        <v>90</v>
      </c>
      <c r="L405" s="1">
        <f>Kombiniert[[#This Row],[Date]]-13</f>
        <v>41806</v>
      </c>
      <c r="M405" s="8">
        <f>AVERAGEIFS(Kombiniert[CDU/CSU],Kombiniert[Date],"&gt;="&amp;Kombiniert[[#This Row],[Von]],Kombiniert[Date],"&lt;="&amp;Kombiniert[[#This Row],[Date]])</f>
        <v>0.39750000000000002</v>
      </c>
      <c r="N405" s="3">
        <f>AVERAGEIFS(Kombiniert[SPD],Kombiniert[Date],"&gt;="&amp;Kombiniert[[#This Row],[Von]],Kombiniert[Date],"&lt;="&amp;Kombiniert[[#This Row],[Date]])</f>
        <v>0.245</v>
      </c>
      <c r="O405" s="8">
        <f>AVERAGEIFS(Kombiniert[GRÜNE],Kombiniert[Date],"&gt;="&amp;Kombiniert[[#This Row],[Von]],Kombiniert[Date],"&lt;="&amp;Kombiniert[[#This Row],[Date]])</f>
        <v>0.105</v>
      </c>
      <c r="P405" s="8">
        <f>AVERAGEIFS(Kombiniert[FDP],Kombiniert[Date],"&gt;="&amp;Kombiniert[[#This Row],[Von]],Kombiniert[Date],"&lt;="&amp;Kombiniert[[#This Row],[Date]])</f>
        <v>3.7499999999999999E-2</v>
      </c>
      <c r="Q405" s="8">
        <f>AVERAGEIFS(Kombiniert[LINKE],Kombiniert[Date],"&gt;="&amp;Kombiniert[[#This Row],[Von]],Kombiniert[Date],"&lt;="&amp;Kombiniert[[#This Row],[Date]])</f>
        <v>8.8124999999999981E-2</v>
      </c>
      <c r="R405" s="8">
        <f>AVERAGEIFS(Kombiniert[AfD],Kombiniert[Date],"&gt;="&amp;Kombiniert[[#This Row],[Von]],Kombiniert[Date],"&lt;="&amp;Kombiniert[[#This Row],[Date]])</f>
        <v>6.5000000000000002E-2</v>
      </c>
      <c r="S405" s="8">
        <f>AVERAGEIFS(Kombiniert[Sonstige],Kombiniert[Date],"&gt;="&amp;Kombiniert[[#This Row],[Von]],Kombiniert[Date],"&lt;="&amp;Kombiniert[[#This Row],[Date]])</f>
        <v>5.7499999999999996E-2</v>
      </c>
      <c r="T405" s="4">
        <f>SUMIFS(Kombiniert[Befragte],Kombiniert[Date],"&gt;="&amp;Kombiniert[[#This Row],[Von]],Kombiniert[Date],"&lt;="&amp;Kombiniert[[#This Row],[Date]])</f>
        <v>13650</v>
      </c>
      <c r="U405" s="2">
        <f>1/SUMIFS(Kombiniert[[#This Row],[CDU/CSU (14d)]:[AfD (14d)]],Kombiniert[[#This Row],[CDU/CSU (14d)]:[AfD (14d)]],"&gt;="&amp;0.05)</f>
        <v>1.1103400416377516</v>
      </c>
      <c r="V405" s="2">
        <f>1/(SUMIFS(Kombiniert[[#This Row],[CDU/CSU (14d)]:[AfD (14d)]],Kombiniert[[#This Row],[CDU/CSU (14d)]:[AfD (14d)]],"&gt;="&amp;0.05)-Kombiniert[[#This Row],[FDP (14d)]])</f>
        <v>1.1585807385952207</v>
      </c>
    </row>
    <row r="406" spans="1:22" x14ac:dyDescent="0.35">
      <c r="A406" s="1">
        <v>41812</v>
      </c>
      <c r="B406" s="2">
        <v>0.39</v>
      </c>
      <c r="C406" s="2">
        <v>0.25</v>
      </c>
      <c r="D406" s="2">
        <v>0.1</v>
      </c>
      <c r="E406" s="2">
        <v>0.04</v>
      </c>
      <c r="F406" s="2">
        <v>0.09</v>
      </c>
      <c r="G406" s="2">
        <v>7.0000000000000007E-2</v>
      </c>
      <c r="H406" s="2">
        <v>0.06</v>
      </c>
      <c r="I406" s="2">
        <v>1845</v>
      </c>
      <c r="J406" s="2" t="s">
        <v>393</v>
      </c>
      <c r="K406" t="s">
        <v>90</v>
      </c>
      <c r="L406" s="1">
        <f>Kombiniert[[#This Row],[Date]]-13</f>
        <v>41799</v>
      </c>
      <c r="M406" s="8">
        <f>AVERAGEIFS(Kombiniert[CDU/CSU],Kombiniert[Date],"&gt;="&amp;Kombiniert[[#This Row],[Von]],Kombiniert[Date],"&lt;="&amp;Kombiniert[[#This Row],[Date]])</f>
        <v>0.39187500000000008</v>
      </c>
      <c r="N406" s="3">
        <f>AVERAGEIFS(Kombiniert[SPD],Kombiniert[Date],"&gt;="&amp;Kombiniert[[#This Row],[Von]],Kombiniert[Date],"&lt;="&amp;Kombiniert[[#This Row],[Date]])</f>
        <v>0.24562499999999998</v>
      </c>
      <c r="O406" s="8">
        <f>AVERAGEIFS(Kombiniert[GRÜNE],Kombiniert[Date],"&gt;="&amp;Kombiniert[[#This Row],[Von]],Kombiniert[Date],"&lt;="&amp;Kombiniert[[#This Row],[Date]])</f>
        <v>0.105</v>
      </c>
      <c r="P406" s="8">
        <f>AVERAGEIFS(Kombiniert[FDP],Kombiniert[Date],"&gt;="&amp;Kombiniert[[#This Row],[Von]],Kombiniert[Date],"&lt;="&amp;Kombiniert[[#This Row],[Date]])</f>
        <v>4.0625000000000001E-2</v>
      </c>
      <c r="Q406" s="8">
        <f>AVERAGEIFS(Kombiniert[LINKE],Kombiniert[Date],"&gt;="&amp;Kombiniert[[#This Row],[Von]],Kombiniert[Date],"&lt;="&amp;Kombiniert[[#This Row],[Date]])</f>
        <v>9.0624999999999983E-2</v>
      </c>
      <c r="R406" s="8">
        <f>AVERAGEIFS(Kombiniert[AfD],Kombiniert[Date],"&gt;="&amp;Kombiniert[[#This Row],[Von]],Kombiniert[Date],"&lt;="&amp;Kombiniert[[#This Row],[Date]])</f>
        <v>6.5625000000000003E-2</v>
      </c>
      <c r="S406" s="8">
        <f>AVERAGEIFS(Kombiniert[Sonstige],Kombiniert[Date],"&gt;="&amp;Kombiniert[[#This Row],[Von]],Kombiniert[Date],"&lt;="&amp;Kombiniert[[#This Row],[Date]])</f>
        <v>5.6249999999999994E-2</v>
      </c>
      <c r="T406" s="4">
        <f>SUMIFS(Kombiniert[Befragte],Kombiniert[Date],"&gt;="&amp;Kombiniert[[#This Row],[Von]],Kombiniert[Date],"&lt;="&amp;Kombiniert[[#This Row],[Date]])</f>
        <v>13687</v>
      </c>
      <c r="U406" s="2">
        <f>1/SUMIFS(Kombiniert[[#This Row],[CDU/CSU (14d)]:[AfD (14d)]],Kombiniert[[#This Row],[CDU/CSU (14d)]:[AfD (14d)]],"&gt;="&amp;0.05)</f>
        <v>1.1126564673157162</v>
      </c>
      <c r="V406" s="2">
        <f>1/(SUMIFS(Kombiniert[[#This Row],[CDU/CSU (14d)]:[AfD (14d)]],Kombiniert[[#This Row],[CDU/CSU (14d)]:[AfD (14d)]],"&gt;="&amp;0.05)-Kombiniert[[#This Row],[FDP (14d)]])</f>
        <v>1.1653313911143481</v>
      </c>
    </row>
    <row r="407" spans="1:22" x14ac:dyDescent="0.35">
      <c r="A407" s="1">
        <v>41805</v>
      </c>
      <c r="B407" s="2">
        <v>0.39</v>
      </c>
      <c r="C407" s="2">
        <v>0.25</v>
      </c>
      <c r="D407" s="2">
        <v>0.11</v>
      </c>
      <c r="E407" s="2">
        <v>0.04</v>
      </c>
      <c r="F407" s="2">
        <v>0.1</v>
      </c>
      <c r="G407" s="2">
        <v>0.06</v>
      </c>
      <c r="H407" s="2">
        <v>0.05</v>
      </c>
      <c r="I407" s="2">
        <v>2311</v>
      </c>
      <c r="J407" s="2" t="s">
        <v>394</v>
      </c>
      <c r="K407" t="s">
        <v>90</v>
      </c>
      <c r="L407" s="1">
        <f>Kombiniert[[#This Row],[Date]]-13</f>
        <v>41792</v>
      </c>
      <c r="M407" s="8">
        <f>AVERAGEIFS(Kombiniert[CDU/CSU],Kombiniert[Date],"&gt;="&amp;Kombiniert[[#This Row],[Von]],Kombiniert[Date],"&lt;="&amp;Kombiniert[[#This Row],[Date]])</f>
        <v>0.38571428571428568</v>
      </c>
      <c r="N407" s="3">
        <f>AVERAGEIFS(Kombiniert[SPD],Kombiniert[Date],"&gt;="&amp;Kombiniert[[#This Row],[Von]],Kombiniert[Date],"&lt;="&amp;Kombiniert[[#This Row],[Date]])</f>
        <v>0.24642857142857141</v>
      </c>
      <c r="O407" s="8">
        <f>AVERAGEIFS(Kombiniert[GRÜNE],Kombiniert[Date],"&gt;="&amp;Kombiniert[[#This Row],[Von]],Kombiniert[Date],"&lt;="&amp;Kombiniert[[#This Row],[Date]])</f>
        <v>0.10428571428571429</v>
      </c>
      <c r="P407" s="8">
        <f>AVERAGEIFS(Kombiniert[FDP],Kombiniert[Date],"&gt;="&amp;Kombiniert[[#This Row],[Von]],Kombiniert[Date],"&lt;="&amp;Kombiniert[[#This Row],[Date]])</f>
        <v>3.8571428571428576E-2</v>
      </c>
      <c r="Q407" s="8">
        <f>AVERAGEIFS(Kombiniert[LINKE],Kombiniert[Date],"&gt;="&amp;Kombiniert[[#This Row],[Von]],Kombiniert[Date],"&lt;="&amp;Kombiniert[[#This Row],[Date]])</f>
        <v>9.571428571428571E-2</v>
      </c>
      <c r="R407" s="8">
        <f>AVERAGEIFS(Kombiniert[AfD],Kombiniert[Date],"&gt;="&amp;Kombiniert[[#This Row],[Von]],Kombiniert[Date],"&lt;="&amp;Kombiniert[[#This Row],[Date]])</f>
        <v>6.9285714285714298E-2</v>
      </c>
      <c r="S407" s="8">
        <f>AVERAGEIFS(Kombiniert[Sonstige],Kombiniert[Date],"&gt;="&amp;Kombiniert[[#This Row],[Von]],Kombiniert[Date],"&lt;="&amp;Kombiniert[[#This Row],[Date]])</f>
        <v>5.3571428571428562E-2</v>
      </c>
      <c r="T407" s="4">
        <f>SUMIFS(Kombiniert[Befragte],Kombiniert[Date],"&gt;="&amp;Kombiniert[[#This Row],[Von]],Kombiniert[Date],"&lt;="&amp;Kombiniert[[#This Row],[Date]])</f>
        <v>14667</v>
      </c>
      <c r="U407" s="2">
        <f>1/SUMIFS(Kombiniert[[#This Row],[CDU/CSU (14d)]:[AfD (14d)]],Kombiniert[[#This Row],[CDU/CSU (14d)]:[AfD (14d)]],"&gt;="&amp;0.05)</f>
        <v>1.1093502377179081</v>
      </c>
      <c r="V407" s="2">
        <f>1/(SUMIFS(Kombiniert[[#This Row],[CDU/CSU (14d)]:[AfD (14d)]],Kombiniert[[#This Row],[CDU/CSU (14d)]:[AfD (14d)]],"&gt;="&amp;0.05)-Kombiniert[[#This Row],[FDP (14d)]])</f>
        <v>1.1589403973509933</v>
      </c>
    </row>
    <row r="408" spans="1:22" x14ac:dyDescent="0.35">
      <c r="A408" s="1">
        <v>41798</v>
      </c>
      <c r="B408" s="2">
        <v>0.39</v>
      </c>
      <c r="C408" s="2">
        <v>0.25</v>
      </c>
      <c r="D408" s="2">
        <v>0.1</v>
      </c>
      <c r="E408" s="2">
        <v>0.03</v>
      </c>
      <c r="F408" s="2">
        <v>0.1</v>
      </c>
      <c r="G408" s="2">
        <v>7.0000000000000007E-2</v>
      </c>
      <c r="H408" s="2">
        <v>0.06</v>
      </c>
      <c r="I408" s="2">
        <v>2299</v>
      </c>
      <c r="J408" s="2" t="s">
        <v>395</v>
      </c>
      <c r="K408" t="s">
        <v>90</v>
      </c>
      <c r="L408" s="1">
        <f>Kombiniert[[#This Row],[Date]]-13</f>
        <v>41785</v>
      </c>
      <c r="M408" s="8">
        <f>AVERAGEIFS(Kombiniert[CDU/CSU],Kombiniert[Date],"&gt;="&amp;Kombiniert[[#This Row],[Von]],Kombiniert[Date],"&lt;="&amp;Kombiniert[[#This Row],[Date]])</f>
        <v>0.38714285714285712</v>
      </c>
      <c r="N408" s="3">
        <f>AVERAGEIFS(Kombiniert[SPD],Kombiniert[Date],"&gt;="&amp;Kombiniert[[#This Row],[Von]],Kombiniert[Date],"&lt;="&amp;Kombiniert[[#This Row],[Date]])</f>
        <v>0.25142857142857145</v>
      </c>
      <c r="O408" s="8">
        <f>AVERAGEIFS(Kombiniert[GRÜNE],Kombiniert[Date],"&gt;="&amp;Kombiniert[[#This Row],[Von]],Kombiniert[Date],"&lt;="&amp;Kombiniert[[#This Row],[Date]])</f>
        <v>0.10285714285714286</v>
      </c>
      <c r="P408" s="8">
        <f>AVERAGEIFS(Kombiniert[FDP],Kombiniert[Date],"&gt;="&amp;Kombiniert[[#This Row],[Von]],Kombiniert[Date],"&lt;="&amp;Kombiniert[[#This Row],[Date]])</f>
        <v>3.785714285714286E-2</v>
      </c>
      <c r="Q408" s="8">
        <f>AVERAGEIFS(Kombiniert[LINKE],Kombiniert[Date],"&gt;="&amp;Kombiniert[[#This Row],[Von]],Kombiniert[Date],"&lt;="&amp;Kombiniert[[#This Row],[Date]])</f>
        <v>9.571428571428571E-2</v>
      </c>
      <c r="R408" s="8">
        <f>AVERAGEIFS(Kombiniert[AfD],Kombiniert[Date],"&gt;="&amp;Kombiniert[[#This Row],[Von]],Kombiniert[Date],"&lt;="&amp;Kombiniert[[#This Row],[Date]])</f>
        <v>6.5714285714285711E-2</v>
      </c>
      <c r="S408" s="8">
        <f>AVERAGEIFS(Kombiniert[Sonstige],Kombiniert[Date],"&gt;="&amp;Kombiniert[[#This Row],[Von]],Kombiniert[Date],"&lt;="&amp;Kombiniert[[#This Row],[Date]])</f>
        <v>5.2857142857142846E-2</v>
      </c>
      <c r="T408" s="4">
        <f>SUMIFS(Kombiniert[Befragte],Kombiniert[Date],"&gt;="&amp;Kombiniert[[#This Row],[Von]],Kombiniert[Date],"&lt;="&amp;Kombiniert[[#This Row],[Date]])</f>
        <v>14642</v>
      </c>
      <c r="U408" s="2">
        <f>1/SUMIFS(Kombiniert[[#This Row],[CDU/CSU (14d)]:[AfD (14d)]],Kombiniert[[#This Row],[CDU/CSU (14d)]:[AfD (14d)]],"&gt;="&amp;0.05)</f>
        <v>1.1075949367088607</v>
      </c>
      <c r="V408" s="2">
        <f>1/(SUMIFS(Kombiniert[[#This Row],[CDU/CSU (14d)]:[AfD (14d)]],Kombiniert[[#This Row],[CDU/CSU (14d)]:[AfD (14d)]],"&gt;="&amp;0.05)-Kombiniert[[#This Row],[FDP (14d)]])</f>
        <v>1.1560693641618496</v>
      </c>
    </row>
    <row r="409" spans="1:22" x14ac:dyDescent="0.35">
      <c r="A409" s="1">
        <v>41791</v>
      </c>
      <c r="B409" s="2">
        <v>0.39</v>
      </c>
      <c r="C409" s="2">
        <v>0.25</v>
      </c>
      <c r="D409" s="2">
        <v>0.1</v>
      </c>
      <c r="E409" s="2">
        <v>0.04</v>
      </c>
      <c r="F409" s="2">
        <v>0.1</v>
      </c>
      <c r="G409" s="2">
        <v>0.06</v>
      </c>
      <c r="H409" s="2">
        <v>0.06</v>
      </c>
      <c r="I409" s="2">
        <v>2311</v>
      </c>
      <c r="J409" s="2" t="s">
        <v>396</v>
      </c>
      <c r="K409" t="s">
        <v>90</v>
      </c>
      <c r="L409" s="1">
        <f>Kombiniert[[#This Row],[Date]]-13</f>
        <v>41778</v>
      </c>
      <c r="M409" s="8">
        <f>AVERAGEIFS(Kombiniert[CDU/CSU],Kombiniert[Date],"&gt;="&amp;Kombiniert[[#This Row],[Von]],Kombiniert[Date],"&lt;="&amp;Kombiniert[[#This Row],[Date]])</f>
        <v>0.39500000000000002</v>
      </c>
      <c r="N409" s="3">
        <f>AVERAGEIFS(Kombiniert[SPD],Kombiniert[Date],"&gt;="&amp;Kombiniert[[#This Row],[Von]],Kombiniert[Date],"&lt;="&amp;Kombiniert[[#This Row],[Date]])</f>
        <v>0.24833333333333332</v>
      </c>
      <c r="O409" s="8">
        <f>AVERAGEIFS(Kombiniert[GRÜNE],Kombiniert[Date],"&gt;="&amp;Kombiniert[[#This Row],[Von]],Kombiniert[Date],"&lt;="&amp;Kombiniert[[#This Row],[Date]])</f>
        <v>9.9999999999999992E-2</v>
      </c>
      <c r="P409" s="8">
        <f>AVERAGEIFS(Kombiniert[FDP],Kombiniert[Date],"&gt;="&amp;Kombiniert[[#This Row],[Von]],Kombiniert[Date],"&lt;="&amp;Kombiniert[[#This Row],[Date]])</f>
        <v>4.1666666666666664E-2</v>
      </c>
      <c r="Q409" s="8">
        <f>AVERAGEIFS(Kombiniert[LINKE],Kombiniert[Date],"&gt;="&amp;Kombiniert[[#This Row],[Von]],Kombiniert[Date],"&lt;="&amp;Kombiniert[[#This Row],[Date]])</f>
        <v>9.6666666666666665E-2</v>
      </c>
      <c r="R409" s="8">
        <f>AVERAGEIFS(Kombiniert[AfD],Kombiniert[Date],"&gt;="&amp;Kombiniert[[#This Row],[Von]],Kombiniert[Date],"&lt;="&amp;Kombiniert[[#This Row],[Date]])</f>
        <v>5.8333333333333327E-2</v>
      </c>
      <c r="S409" s="8">
        <f>AVERAGEIFS(Kombiniert[Sonstige],Kombiniert[Date],"&gt;="&amp;Kombiniert[[#This Row],[Von]],Kombiniert[Date],"&lt;="&amp;Kombiniert[[#This Row],[Date]])</f>
        <v>5.3333333333333323E-2</v>
      </c>
      <c r="T409" s="4">
        <f>SUMIFS(Kombiniert[Befragte],Kombiniert[Date],"&gt;="&amp;Kombiniert[[#This Row],[Von]],Kombiniert[Date],"&lt;="&amp;Kombiniert[[#This Row],[Date]])</f>
        <v>13645</v>
      </c>
      <c r="U409" s="2">
        <f>1/SUMIFS(Kombiniert[[#This Row],[CDU/CSU (14d)]:[AfD (14d)]],Kombiniert[[#This Row],[CDU/CSU (14d)]:[AfD (14d)]],"&gt;="&amp;0.05)</f>
        <v>1.1131725417439704</v>
      </c>
      <c r="V409" s="2">
        <f>1/(SUMIFS(Kombiniert[[#This Row],[CDU/CSU (14d)]:[AfD (14d)]],Kombiniert[[#This Row],[CDU/CSU (14d)]:[AfD (14d)]],"&gt;="&amp;0.05)-Kombiniert[[#This Row],[FDP (14d)]])</f>
        <v>1.1673151750972763</v>
      </c>
    </row>
    <row r="410" spans="1:22" x14ac:dyDescent="0.35">
      <c r="A410" s="1">
        <v>41784</v>
      </c>
      <c r="B410" s="2">
        <v>0.39</v>
      </c>
      <c r="C410" s="2">
        <v>0.24</v>
      </c>
      <c r="D410" s="2">
        <v>0.1</v>
      </c>
      <c r="E410" s="2">
        <v>0.05</v>
      </c>
      <c r="F410" s="2">
        <v>0.1</v>
      </c>
      <c r="G410" s="2">
        <v>0.06</v>
      </c>
      <c r="H410" s="2">
        <v>0.06</v>
      </c>
      <c r="I410" s="2">
        <v>2312</v>
      </c>
      <c r="J410" s="2" t="s">
        <v>397</v>
      </c>
      <c r="K410" t="s">
        <v>90</v>
      </c>
      <c r="L410" s="1">
        <f>Kombiniert[[#This Row],[Date]]-13</f>
        <v>41771</v>
      </c>
      <c r="M410" s="8">
        <f>AVERAGEIFS(Kombiniert[CDU/CSU],Kombiniert[Date],"&gt;="&amp;Kombiniert[[#This Row],[Von]],Kombiniert[Date],"&lt;="&amp;Kombiniert[[#This Row],[Date]])</f>
        <v>0.395625</v>
      </c>
      <c r="N410" s="3">
        <f>AVERAGEIFS(Kombiniert[SPD],Kombiniert[Date],"&gt;="&amp;Kombiniert[[#This Row],[Von]],Kombiniert[Date],"&lt;="&amp;Kombiniert[[#This Row],[Date]])</f>
        <v>0.24687500000000001</v>
      </c>
      <c r="O410" s="8">
        <f>AVERAGEIFS(Kombiniert[GRÜNE],Kombiniert[Date],"&gt;="&amp;Kombiniert[[#This Row],[Von]],Kombiniert[Date],"&lt;="&amp;Kombiniert[[#This Row],[Date]])</f>
        <v>0.10312499999999999</v>
      </c>
      <c r="P410" s="8">
        <f>AVERAGEIFS(Kombiniert[FDP],Kombiniert[Date],"&gt;="&amp;Kombiniert[[#This Row],[Von]],Kombiniert[Date],"&lt;="&amp;Kombiniert[[#This Row],[Date]])</f>
        <v>4.3749999999999997E-2</v>
      </c>
      <c r="Q410" s="8">
        <f>AVERAGEIFS(Kombiniert[LINKE],Kombiniert[Date],"&gt;="&amp;Kombiniert[[#This Row],[Von]],Kombiniert[Date],"&lt;="&amp;Kombiniert[[#This Row],[Date]])</f>
        <v>9.4999999999999987E-2</v>
      </c>
      <c r="R410" s="8">
        <f>AVERAGEIFS(Kombiniert[AfD],Kombiniert[Date],"&gt;="&amp;Kombiniert[[#This Row],[Von]],Kombiniert[Date],"&lt;="&amp;Kombiniert[[#This Row],[Date]])</f>
        <v>5.7499999999999996E-2</v>
      </c>
      <c r="S410" s="8">
        <f>AVERAGEIFS(Kombiniert[Sonstige],Kombiniert[Date],"&gt;="&amp;Kombiniert[[#This Row],[Von]],Kombiniert[Date],"&lt;="&amp;Kombiniert[[#This Row],[Date]])</f>
        <v>5.3124999999999992E-2</v>
      </c>
      <c r="T410" s="4">
        <f>SUMIFS(Kombiniert[Befragte],Kombiniert[Date],"&gt;="&amp;Kombiniert[[#This Row],[Von]],Kombiniert[Date],"&lt;="&amp;Kombiniert[[#This Row],[Date]])</f>
        <v>15650</v>
      </c>
      <c r="U410" s="2">
        <f>1/SUMIFS(Kombiniert[[#This Row],[CDU/CSU (14d)]:[AfD (14d)]],Kombiniert[[#This Row],[CDU/CSU (14d)]:[AfD (14d)]],"&gt;="&amp;0.05)</f>
        <v>1.1134307585247041</v>
      </c>
      <c r="V410" s="2">
        <f>1/(SUMIFS(Kombiniert[[#This Row],[CDU/CSU (14d)]:[AfD (14d)]],Kombiniert[[#This Row],[CDU/CSU (14d)]:[AfD (14d)]],"&gt;="&amp;0.05)-Kombiniert[[#This Row],[FDP (14d)]])</f>
        <v>1.1704462326261886</v>
      </c>
    </row>
    <row r="411" spans="1:22" x14ac:dyDescent="0.35">
      <c r="A411" s="1">
        <v>41777</v>
      </c>
      <c r="B411" s="2">
        <v>0.39</v>
      </c>
      <c r="C411" s="2">
        <v>0.25</v>
      </c>
      <c r="D411" s="2">
        <v>0.1</v>
      </c>
      <c r="E411" s="2">
        <v>0.05</v>
      </c>
      <c r="F411" s="2">
        <v>0.1</v>
      </c>
      <c r="G411" s="2">
        <v>0.06</v>
      </c>
      <c r="H411" s="2">
        <v>0.05</v>
      </c>
      <c r="I411" s="2">
        <v>2791</v>
      </c>
      <c r="J411" s="2" t="s">
        <v>398</v>
      </c>
      <c r="K411" t="s">
        <v>90</v>
      </c>
      <c r="L411" s="1">
        <f>Kombiniert[[#This Row],[Date]]-13</f>
        <v>41764</v>
      </c>
      <c r="M411" s="8">
        <f>AVERAGEIFS(Kombiniert[CDU/CSU],Kombiniert[Date],"&gt;="&amp;Kombiniert[[#This Row],[Von]],Kombiniert[Date],"&lt;="&amp;Kombiniert[[#This Row],[Date]])</f>
        <v>0.39937499999999998</v>
      </c>
      <c r="N411" s="3">
        <f>AVERAGEIFS(Kombiniert[SPD],Kombiniert[Date],"&gt;="&amp;Kombiniert[[#This Row],[Von]],Kombiniert[Date],"&lt;="&amp;Kombiniert[[#This Row],[Date]])</f>
        <v>0.24687500000000001</v>
      </c>
      <c r="O411" s="8">
        <f>AVERAGEIFS(Kombiniert[GRÜNE],Kombiniert[Date],"&gt;="&amp;Kombiniert[[#This Row],[Von]],Kombiniert[Date],"&lt;="&amp;Kombiniert[[#This Row],[Date]])</f>
        <v>0.105625</v>
      </c>
      <c r="P411" s="8">
        <f>AVERAGEIFS(Kombiniert[FDP],Kombiniert[Date],"&gt;="&amp;Kombiniert[[#This Row],[Von]],Kombiniert[Date],"&lt;="&amp;Kombiniert[[#This Row],[Date]])</f>
        <v>4.1249999999999995E-2</v>
      </c>
      <c r="Q411" s="8">
        <f>AVERAGEIFS(Kombiniert[LINKE],Kombiniert[Date],"&gt;="&amp;Kombiniert[[#This Row],[Von]],Kombiniert[Date],"&lt;="&amp;Kombiniert[[#This Row],[Date]])</f>
        <v>9.3749999999999986E-2</v>
      </c>
      <c r="R411" s="8">
        <f>AVERAGEIFS(Kombiniert[AfD],Kombiniert[Date],"&gt;="&amp;Kombiniert[[#This Row],[Von]],Kombiniert[Date],"&lt;="&amp;Kombiniert[[#This Row],[Date]])</f>
        <v>5.4999999999999993E-2</v>
      </c>
      <c r="S411" s="8">
        <f>AVERAGEIFS(Kombiniert[Sonstige],Kombiniert[Date],"&gt;="&amp;Kombiniert[[#This Row],[Von]],Kombiniert[Date],"&lt;="&amp;Kombiniert[[#This Row],[Date]])</f>
        <v>5.3124999999999999E-2</v>
      </c>
      <c r="T411" s="4">
        <f>SUMIFS(Kombiniert[Befragte],Kombiniert[Date],"&gt;="&amp;Kombiniert[[#This Row],[Von]],Kombiniert[Date],"&lt;="&amp;Kombiniert[[#This Row],[Date]])</f>
        <v>15217</v>
      </c>
      <c r="U411" s="2">
        <f>1/SUMIFS(Kombiniert[[#This Row],[CDU/CSU (14d)]:[AfD (14d)]],Kombiniert[[#This Row],[CDU/CSU (14d)]:[AfD (14d)]],"&gt;="&amp;0.05)</f>
        <v>1.1103400416377516</v>
      </c>
      <c r="V411" s="2">
        <f>1/(SUMIFS(Kombiniert[[#This Row],[CDU/CSU (14d)]:[AfD (14d)]],Kombiniert[[#This Row],[CDU/CSU (14d)]:[AfD (14d)]],"&gt;="&amp;0.05)-Kombiniert[[#This Row],[FDP (14d)]])</f>
        <v>1.1636363636363636</v>
      </c>
    </row>
    <row r="412" spans="1:22" x14ac:dyDescent="0.35">
      <c r="A412" s="1">
        <v>41770</v>
      </c>
      <c r="B412" s="2">
        <v>0.4</v>
      </c>
      <c r="C412" s="2">
        <v>0.25</v>
      </c>
      <c r="D412" s="2">
        <v>0.11</v>
      </c>
      <c r="E412" s="2">
        <v>0.04</v>
      </c>
      <c r="F412" s="2">
        <v>0.09</v>
      </c>
      <c r="G412" s="2">
        <v>0.05</v>
      </c>
      <c r="H412" s="2">
        <v>0.06</v>
      </c>
      <c r="I412" s="2">
        <v>2306</v>
      </c>
      <c r="J412" s="2" t="s">
        <v>399</v>
      </c>
      <c r="K412" t="s">
        <v>90</v>
      </c>
      <c r="L412" s="1">
        <f>Kombiniert[[#This Row],[Date]]-13</f>
        <v>41757</v>
      </c>
      <c r="M412" s="8">
        <f>AVERAGEIFS(Kombiniert[CDU/CSU],Kombiniert[Date],"&gt;="&amp;Kombiniert[[#This Row],[Von]],Kombiniert[Date],"&lt;="&amp;Kombiniert[[#This Row],[Date]])</f>
        <v>0.40642857142857147</v>
      </c>
      <c r="N412" s="3">
        <f>AVERAGEIFS(Kombiniert[SPD],Kombiniert[Date],"&gt;="&amp;Kombiniert[[#This Row],[Von]],Kombiniert[Date],"&lt;="&amp;Kombiniert[[#This Row],[Date]])</f>
        <v>0.24571428571428572</v>
      </c>
      <c r="O412" s="8">
        <f>AVERAGEIFS(Kombiniert[GRÜNE],Kombiniert[Date],"&gt;="&amp;Kombiniert[[#This Row],[Von]],Kombiniert[Date],"&lt;="&amp;Kombiniert[[#This Row],[Date]])</f>
        <v>0.10285714285714286</v>
      </c>
      <c r="P412" s="8">
        <f>AVERAGEIFS(Kombiniert[FDP],Kombiniert[Date],"&gt;="&amp;Kombiniert[[#This Row],[Von]],Kombiniert[Date],"&lt;="&amp;Kombiniert[[#This Row],[Date]])</f>
        <v>3.9285714285714292E-2</v>
      </c>
      <c r="Q412" s="8">
        <f>AVERAGEIFS(Kombiniert[LINKE],Kombiniert[Date],"&gt;="&amp;Kombiniert[[#This Row],[Von]],Kombiniert[Date],"&lt;="&amp;Kombiniert[[#This Row],[Date]])</f>
        <v>9.2857142857142846E-2</v>
      </c>
      <c r="R412" s="8">
        <f>AVERAGEIFS(Kombiniert[AfD],Kombiniert[Date],"&gt;="&amp;Kombiniert[[#This Row],[Von]],Kombiniert[Date],"&lt;="&amp;Kombiniert[[#This Row],[Date]])</f>
        <v>5.2142857142857144E-2</v>
      </c>
      <c r="S412" s="8">
        <f>AVERAGEIFS(Kombiniert[Sonstige],Kombiniert[Date],"&gt;="&amp;Kombiniert[[#This Row],[Von]],Kombiniert[Date],"&lt;="&amp;Kombiniert[[#This Row],[Date]])</f>
        <v>5.5E-2</v>
      </c>
      <c r="T412" s="4">
        <f>SUMIFS(Kombiniert[Befragte],Kombiniert[Date],"&gt;="&amp;Kombiniert[[#This Row],[Von]],Kombiniert[Date],"&lt;="&amp;Kombiniert[[#This Row],[Date]])</f>
        <v>14287</v>
      </c>
      <c r="U412" s="2">
        <f>1/SUMIFS(Kombiniert[[#This Row],[CDU/CSU (14d)]:[AfD (14d)]],Kombiniert[[#This Row],[CDU/CSU (14d)]:[AfD (14d)]],"&gt;="&amp;0.05)</f>
        <v>1.1111111111111112</v>
      </c>
      <c r="V412" s="2">
        <f>1/(SUMIFS(Kombiniert[[#This Row],[CDU/CSU (14d)]:[AfD (14d)]],Kombiniert[[#This Row],[CDU/CSU (14d)]:[AfD (14d)]],"&gt;="&amp;0.05)-Kombiniert[[#This Row],[FDP (14d)]])</f>
        <v>1.1618257261410787</v>
      </c>
    </row>
    <row r="413" spans="1:22" x14ac:dyDescent="0.35">
      <c r="A413" s="1">
        <v>41763</v>
      </c>
      <c r="B413" s="2">
        <v>0.4</v>
      </c>
      <c r="C413" s="2">
        <v>0.25</v>
      </c>
      <c r="D413" s="2">
        <v>0.1</v>
      </c>
      <c r="E413" s="2">
        <v>0.04</v>
      </c>
      <c r="F413" s="2">
        <v>0.1</v>
      </c>
      <c r="G413" s="2">
        <v>0.05</v>
      </c>
      <c r="H413" s="2">
        <v>0.06</v>
      </c>
      <c r="I413" s="2">
        <v>2203</v>
      </c>
      <c r="J413" s="2" t="s">
        <v>400</v>
      </c>
      <c r="K413" t="s">
        <v>90</v>
      </c>
      <c r="L413" s="1">
        <f>Kombiniert[[#This Row],[Date]]-13</f>
        <v>41750</v>
      </c>
      <c r="M413" s="8">
        <f>AVERAGEIFS(Kombiniert[CDU/CSU],Kombiniert[Date],"&gt;="&amp;Kombiniert[[#This Row],[Von]],Kombiniert[Date],"&lt;="&amp;Kombiniert[[#This Row],[Date]])</f>
        <v>0.40812500000000002</v>
      </c>
      <c r="N413" s="3">
        <f>AVERAGEIFS(Kombiniert[SPD],Kombiniert[Date],"&gt;="&amp;Kombiniert[[#This Row],[Von]],Kombiniert[Date],"&lt;="&amp;Kombiniert[[#This Row],[Date]])</f>
        <v>0.24562499999999998</v>
      </c>
      <c r="O413" s="8">
        <f>AVERAGEIFS(Kombiniert[GRÜNE],Kombiniert[Date],"&gt;="&amp;Kombiniert[[#This Row],[Von]],Kombiniert[Date],"&lt;="&amp;Kombiniert[[#This Row],[Date]])</f>
        <v>0.10062499999999999</v>
      </c>
      <c r="P413" s="8">
        <f>AVERAGEIFS(Kombiniert[FDP],Kombiniert[Date],"&gt;="&amp;Kombiniert[[#This Row],[Von]],Kombiniert[Date],"&lt;="&amp;Kombiniert[[#This Row],[Date]])</f>
        <v>4.1250000000000002E-2</v>
      </c>
      <c r="Q413" s="8">
        <f>AVERAGEIFS(Kombiniert[LINKE],Kombiniert[Date],"&gt;="&amp;Kombiniert[[#This Row],[Von]],Kombiniert[Date],"&lt;="&amp;Kombiniert[[#This Row],[Date]])</f>
        <v>9.4999999999999987E-2</v>
      </c>
      <c r="R413" s="8">
        <f>AVERAGEIFS(Kombiniert[AfD],Kombiniert[Date],"&gt;="&amp;Kombiniert[[#This Row],[Von]],Kombiniert[Date],"&lt;="&amp;Kombiniert[[#This Row],[Date]])</f>
        <v>5.1874999999999998E-2</v>
      </c>
      <c r="S413" s="8">
        <f>AVERAGEIFS(Kombiniert[Sonstige],Kombiniert[Date],"&gt;="&amp;Kombiniert[[#This Row],[Von]],Kombiniert[Date],"&lt;="&amp;Kombiniert[[#This Row],[Date]])</f>
        <v>5.2500000000000005E-2</v>
      </c>
      <c r="T413" s="4">
        <f>SUMIFS(Kombiniert[Befragte],Kombiniert[Date],"&gt;="&amp;Kombiniert[[#This Row],[Von]],Kombiniert[Date],"&lt;="&amp;Kombiniert[[#This Row],[Date]])</f>
        <v>14856</v>
      </c>
      <c r="U413" s="2">
        <f>1/SUMIFS(Kombiniert[[#This Row],[CDU/CSU (14d)]:[AfD (14d)]],Kombiniert[[#This Row],[CDU/CSU (14d)]:[AfD (14d)]],"&gt;="&amp;0.05)</f>
        <v>1.1095700416088765</v>
      </c>
      <c r="V413" s="2">
        <f>1/(SUMIFS(Kombiniert[[#This Row],[CDU/CSU (14d)]:[AfD (14d)]],Kombiniert[[#This Row],[CDU/CSU (14d)]:[AfD (14d)]],"&gt;="&amp;0.05)-Kombiniert[[#This Row],[FDP (14d)]])</f>
        <v>1.1627906976744187</v>
      </c>
    </row>
    <row r="414" spans="1:22" x14ac:dyDescent="0.35">
      <c r="A414" s="1">
        <v>41756</v>
      </c>
      <c r="B414" s="2">
        <v>0.41</v>
      </c>
      <c r="C414" s="2">
        <v>0.24</v>
      </c>
      <c r="D414" s="2">
        <v>0.1</v>
      </c>
      <c r="E414" s="2">
        <v>0.04</v>
      </c>
      <c r="F414" s="2">
        <v>0.1</v>
      </c>
      <c r="G414" s="2">
        <v>0.05</v>
      </c>
      <c r="H414" s="2">
        <v>0.06</v>
      </c>
      <c r="I414" s="2">
        <v>1859</v>
      </c>
      <c r="J414" s="2" t="s">
        <v>401</v>
      </c>
      <c r="K414" t="s">
        <v>90</v>
      </c>
      <c r="L414" s="1">
        <f>Kombiniert[[#This Row],[Date]]-13</f>
        <v>41743</v>
      </c>
      <c r="M414" s="8">
        <f>AVERAGEIFS(Kombiniert[CDU/CSU],Kombiniert[Date],"&gt;="&amp;Kombiniert[[#This Row],[Von]],Kombiniert[Date],"&lt;="&amp;Kombiniert[[#This Row],[Date]])</f>
        <v>0.40687499999999999</v>
      </c>
      <c r="N414" s="3">
        <f>AVERAGEIFS(Kombiniert[SPD],Kombiniert[Date],"&gt;="&amp;Kombiniert[[#This Row],[Von]],Kombiniert[Date],"&lt;="&amp;Kombiniert[[#This Row],[Date]])</f>
        <v>0.24437500000000001</v>
      </c>
      <c r="O414" s="8">
        <f>AVERAGEIFS(Kombiniert[GRÜNE],Kombiniert[Date],"&gt;="&amp;Kombiniert[[#This Row],[Von]],Kombiniert[Date],"&lt;="&amp;Kombiniert[[#This Row],[Date]])</f>
        <v>0.10187499999999999</v>
      </c>
      <c r="P414" s="8">
        <f>AVERAGEIFS(Kombiniert[FDP],Kombiniert[Date],"&gt;="&amp;Kombiniert[[#This Row],[Von]],Kombiniert[Date],"&lt;="&amp;Kombiniert[[#This Row],[Date]])</f>
        <v>4.2500000000000003E-2</v>
      </c>
      <c r="Q414" s="8">
        <f>AVERAGEIFS(Kombiniert[LINKE],Kombiniert[Date],"&gt;="&amp;Kombiniert[[#This Row],[Von]],Kombiniert[Date],"&lt;="&amp;Kombiniert[[#This Row],[Date]])</f>
        <v>9.4999999999999987E-2</v>
      </c>
      <c r="R414" s="8">
        <f>AVERAGEIFS(Kombiniert[AfD],Kombiniert[Date],"&gt;="&amp;Kombiniert[[#This Row],[Von]],Kombiniert[Date],"&lt;="&amp;Kombiniert[[#This Row],[Date]])</f>
        <v>5.3124999999999999E-2</v>
      </c>
      <c r="S414" s="8">
        <f>AVERAGEIFS(Kombiniert[Sonstige],Kombiniert[Date],"&gt;="&amp;Kombiniert[[#This Row],[Von]],Kombiniert[Date],"&lt;="&amp;Kombiniert[[#This Row],[Date]])</f>
        <v>5.1250000000000004E-2</v>
      </c>
      <c r="T414" s="4">
        <f>SUMIFS(Kombiniert[Befragte],Kombiniert[Date],"&gt;="&amp;Kombiniert[[#This Row],[Von]],Kombiniert[Date],"&lt;="&amp;Kombiniert[[#This Row],[Date]])</f>
        <v>15423</v>
      </c>
      <c r="U414" s="2">
        <f>1/SUMIFS(Kombiniert[[#This Row],[CDU/CSU (14d)]:[AfD (14d)]],Kombiniert[[#This Row],[CDU/CSU (14d)]:[AfD (14d)]],"&gt;="&amp;0.05)</f>
        <v>1.1095700416088765</v>
      </c>
      <c r="V414" s="2">
        <f>1/(SUMIFS(Kombiniert[[#This Row],[CDU/CSU (14d)]:[AfD (14d)]],Kombiniert[[#This Row],[CDU/CSU (14d)]:[AfD (14d)]],"&gt;="&amp;0.05)-Kombiniert[[#This Row],[FDP (14d)]])</f>
        <v>1.1644832605531295</v>
      </c>
    </row>
    <row r="415" spans="1:22" x14ac:dyDescent="0.35">
      <c r="A415" s="1">
        <v>41749</v>
      </c>
      <c r="B415" s="2">
        <v>0.4</v>
      </c>
      <c r="C415" s="2">
        <v>0.25</v>
      </c>
      <c r="D415" s="2">
        <v>0.1</v>
      </c>
      <c r="E415" s="2">
        <v>0.04</v>
      </c>
      <c r="F415" s="2">
        <v>0.09</v>
      </c>
      <c r="G415" s="2">
        <v>0.06</v>
      </c>
      <c r="H415" s="2">
        <v>0.06</v>
      </c>
      <c r="I415" s="2">
        <v>2313</v>
      </c>
      <c r="J415" s="2" t="s">
        <v>402</v>
      </c>
      <c r="K415" t="s">
        <v>90</v>
      </c>
      <c r="L415" s="1">
        <f>Kombiniert[[#This Row],[Date]]-13</f>
        <v>41736</v>
      </c>
      <c r="M415" s="8">
        <f>AVERAGEIFS(Kombiniert[CDU/CSU],Kombiniert[Date],"&gt;="&amp;Kombiniert[[#This Row],[Von]],Kombiniert[Date],"&lt;="&amp;Kombiniert[[#This Row],[Date]])</f>
        <v>0.40928571428571431</v>
      </c>
      <c r="N415" s="3">
        <f>AVERAGEIFS(Kombiniert[SPD],Kombiniert[Date],"&gt;="&amp;Kombiniert[[#This Row],[Von]],Kombiniert[Date],"&lt;="&amp;Kombiniert[[#This Row],[Date]])</f>
        <v>0.24</v>
      </c>
      <c r="O415" s="8">
        <f>AVERAGEIFS(Kombiniert[GRÜNE],Kombiniert[Date],"&gt;="&amp;Kombiniert[[#This Row],[Von]],Kombiniert[Date],"&lt;="&amp;Kombiniert[[#This Row],[Date]])</f>
        <v>9.9999999999999992E-2</v>
      </c>
      <c r="P415" s="8">
        <f>AVERAGEIFS(Kombiniert[FDP],Kombiniert[Date],"&gt;="&amp;Kombiniert[[#This Row],[Von]],Kombiniert[Date],"&lt;="&amp;Kombiniert[[#This Row],[Date]])</f>
        <v>4.2142857142857142E-2</v>
      </c>
      <c r="Q415" s="8">
        <f>AVERAGEIFS(Kombiniert[LINKE],Kombiniert[Date],"&gt;="&amp;Kombiniert[[#This Row],[Von]],Kombiniert[Date],"&lt;="&amp;Kombiniert[[#This Row],[Date]])</f>
        <v>9.571428571428571E-2</v>
      </c>
      <c r="R415" s="8">
        <f>AVERAGEIFS(Kombiniert[AfD],Kombiniert[Date],"&gt;="&amp;Kombiniert[[#This Row],[Von]],Kombiniert[Date],"&lt;="&amp;Kombiniert[[#This Row],[Date]])</f>
        <v>5.6428571428571425E-2</v>
      </c>
      <c r="S415" s="8">
        <f>AVERAGEIFS(Kombiniert[Sonstige],Kombiniert[Date],"&gt;="&amp;Kombiniert[[#This Row],[Von]],Kombiniert[Date],"&lt;="&amp;Kombiniert[[#This Row],[Date]])</f>
        <v>5.0714285714285712E-2</v>
      </c>
      <c r="T415" s="4">
        <f>SUMIFS(Kombiniert[Befragte],Kombiniert[Date],"&gt;="&amp;Kombiniert[[#This Row],[Von]],Kombiniert[Date],"&lt;="&amp;Kombiniert[[#This Row],[Date]])</f>
        <v>15379</v>
      </c>
      <c r="U415" s="2">
        <f>1/SUMIFS(Kombiniert[[#This Row],[CDU/CSU (14d)]:[AfD (14d)]],Kombiniert[[#This Row],[CDU/CSU (14d)]:[AfD (14d)]],"&gt;="&amp;0.05)</f>
        <v>1.1093502377179081</v>
      </c>
      <c r="V415" s="2">
        <f>1/(SUMIFS(Kombiniert[[#This Row],[CDU/CSU (14d)]:[AfD (14d)]],Kombiniert[[#This Row],[CDU/CSU (14d)]:[AfD (14d)]],"&gt;="&amp;0.05)-Kombiniert[[#This Row],[FDP (14d)]])</f>
        <v>1.1637572734829593</v>
      </c>
    </row>
    <row r="416" spans="1:22" x14ac:dyDescent="0.35">
      <c r="A416" s="1">
        <v>41742</v>
      </c>
      <c r="B416" s="2">
        <v>0.42</v>
      </c>
      <c r="C416" s="2">
        <v>0.23</v>
      </c>
      <c r="D416" s="2">
        <v>0.09</v>
      </c>
      <c r="E416" s="2">
        <v>0.04</v>
      </c>
      <c r="F416" s="2">
        <v>0.1</v>
      </c>
      <c r="G416" s="2">
        <v>0.06</v>
      </c>
      <c r="H416" s="2">
        <v>0.06</v>
      </c>
      <c r="I416" s="2">
        <v>2327</v>
      </c>
      <c r="J416" s="2" t="s">
        <v>403</v>
      </c>
      <c r="K416" t="s">
        <v>90</v>
      </c>
      <c r="L416" s="1">
        <f>Kombiniert[[#This Row],[Date]]-13</f>
        <v>41729</v>
      </c>
      <c r="M416" s="8">
        <f>AVERAGEIFS(Kombiniert[CDU/CSU],Kombiniert[Date],"&gt;="&amp;Kombiniert[[#This Row],[Von]],Kombiniert[Date],"&lt;="&amp;Kombiniert[[#This Row],[Date]])</f>
        <v>0.41428571428571431</v>
      </c>
      <c r="N416" s="3">
        <f>AVERAGEIFS(Kombiniert[SPD],Kombiniert[Date],"&gt;="&amp;Kombiniert[[#This Row],[Von]],Kombiniert[Date],"&lt;="&amp;Kombiniert[[#This Row],[Date]])</f>
        <v>0.23928571428571427</v>
      </c>
      <c r="O416" s="8">
        <f>AVERAGEIFS(Kombiniert[GRÜNE],Kombiniert[Date],"&gt;="&amp;Kombiniert[[#This Row],[Von]],Kombiniert[Date],"&lt;="&amp;Kombiniert[[#This Row],[Date]])</f>
        <v>9.857142857142856E-2</v>
      </c>
      <c r="P416" s="8">
        <f>AVERAGEIFS(Kombiniert[FDP],Kombiniert[Date],"&gt;="&amp;Kombiniert[[#This Row],[Von]],Kombiniert[Date],"&lt;="&amp;Kombiniert[[#This Row],[Date]])</f>
        <v>3.7142857142857144E-2</v>
      </c>
      <c r="Q416" s="8">
        <f>AVERAGEIFS(Kombiniert[LINKE],Kombiniert[Date],"&gt;="&amp;Kombiniert[[#This Row],[Von]],Kombiniert[Date],"&lt;="&amp;Kombiniert[[#This Row],[Date]])</f>
        <v>9.7142857142857128E-2</v>
      </c>
      <c r="R416" s="8">
        <f>AVERAGEIFS(Kombiniert[AfD],Kombiniert[Date],"&gt;="&amp;Kombiniert[[#This Row],[Von]],Kombiniert[Date],"&lt;="&amp;Kombiniert[[#This Row],[Date]])</f>
        <v>5.5714285714285709E-2</v>
      </c>
      <c r="S416" s="8">
        <f>AVERAGEIFS(Kombiniert[Sonstige],Kombiniert[Date],"&gt;="&amp;Kombiniert[[#This Row],[Von]],Kombiniert[Date],"&lt;="&amp;Kombiniert[[#This Row],[Date]])</f>
        <v>5.2142857142857137E-2</v>
      </c>
      <c r="T416" s="4">
        <f>SUMIFS(Kombiniert[Befragte],Kombiniert[Date],"&gt;="&amp;Kombiniert[[#This Row],[Von]],Kombiniert[Date],"&lt;="&amp;Kombiniert[[#This Row],[Date]])</f>
        <v>15279</v>
      </c>
      <c r="U416" s="2">
        <f>1/SUMIFS(Kombiniert[[#This Row],[CDU/CSU (14d)]:[AfD (14d)]],Kombiniert[[#This Row],[CDU/CSU (14d)]:[AfD (14d)]],"&gt;="&amp;0.05)</f>
        <v>1.1049723756906078</v>
      </c>
      <c r="V416" s="2">
        <f>1/(SUMIFS(Kombiniert[[#This Row],[CDU/CSU (14d)]:[AfD (14d)]],Kombiniert[[#This Row],[CDU/CSU (14d)]:[AfD (14d)]],"&gt;="&amp;0.05)-Kombiniert[[#This Row],[FDP (14d)]])</f>
        <v>1.1522633744855968</v>
      </c>
    </row>
    <row r="417" spans="1:22" x14ac:dyDescent="0.35">
      <c r="A417" s="1">
        <v>41735</v>
      </c>
      <c r="B417" s="2">
        <v>0.41</v>
      </c>
      <c r="C417" s="2">
        <v>0.24</v>
      </c>
      <c r="D417" s="2">
        <v>0.1</v>
      </c>
      <c r="E417" s="2">
        <v>0.03</v>
      </c>
      <c r="F417" s="2">
        <v>0.1</v>
      </c>
      <c r="G417" s="2">
        <v>0.06</v>
      </c>
      <c r="H417" s="2">
        <v>0.06</v>
      </c>
      <c r="I417" s="2">
        <v>2271</v>
      </c>
      <c r="J417" s="2" t="s">
        <v>404</v>
      </c>
      <c r="K417" t="s">
        <v>90</v>
      </c>
      <c r="L417" s="1">
        <f>Kombiniert[[#This Row],[Date]]-13</f>
        <v>41722</v>
      </c>
      <c r="M417" s="8">
        <f>AVERAGEIFS(Kombiniert[CDU/CSU],Kombiniert[Date],"&gt;="&amp;Kombiniert[[#This Row],[Von]],Kombiniert[Date],"&lt;="&amp;Kombiniert[[#This Row],[Date]])</f>
        <v>0.41125000000000006</v>
      </c>
      <c r="N417" s="3">
        <f>AVERAGEIFS(Kombiniert[SPD],Kombiniert[Date],"&gt;="&amp;Kombiniert[[#This Row],[Von]],Kombiniert[Date],"&lt;="&amp;Kombiniert[[#This Row],[Date]])</f>
        <v>0.24437500000000001</v>
      </c>
      <c r="O417" s="8">
        <f>AVERAGEIFS(Kombiniert[GRÜNE],Kombiniert[Date],"&gt;="&amp;Kombiniert[[#This Row],[Von]],Kombiniert[Date],"&lt;="&amp;Kombiniert[[#This Row],[Date]])</f>
        <v>0.10124999999999999</v>
      </c>
      <c r="P417" s="8">
        <f>AVERAGEIFS(Kombiniert[FDP],Kombiniert[Date],"&gt;="&amp;Kombiniert[[#This Row],[Von]],Kombiniert[Date],"&lt;="&amp;Kombiniert[[#This Row],[Date]])</f>
        <v>3.6249999999999998E-2</v>
      </c>
      <c r="Q417" s="8">
        <f>AVERAGEIFS(Kombiniert[LINKE],Kombiniert[Date],"&gt;="&amp;Kombiniert[[#This Row],[Von]],Kombiniert[Date],"&lt;="&amp;Kombiniert[[#This Row],[Date]])</f>
        <v>9.4999999999999987E-2</v>
      </c>
      <c r="R417" s="8">
        <f>AVERAGEIFS(Kombiniert[AfD],Kombiniert[Date],"&gt;="&amp;Kombiniert[[#This Row],[Von]],Kombiniert[Date],"&lt;="&amp;Kombiniert[[#This Row],[Date]])</f>
        <v>5.2499999999999991E-2</v>
      </c>
      <c r="S417" s="8">
        <f>AVERAGEIFS(Kombiniert[Sonstige],Kombiniert[Date],"&gt;="&amp;Kombiniert[[#This Row],[Von]],Kombiniert[Date],"&lt;="&amp;Kombiniert[[#This Row],[Date]])</f>
        <v>5.4374999999999993E-2</v>
      </c>
      <c r="T417" s="4">
        <f>SUMIFS(Kombiniert[Befragte],Kombiniert[Date],"&gt;="&amp;Kombiniert[[#This Row],[Von]],Kombiniert[Date],"&lt;="&amp;Kombiniert[[#This Row],[Date]])</f>
        <v>16335</v>
      </c>
      <c r="U417" s="2">
        <f>1/SUMIFS(Kombiniert[[#This Row],[CDU/CSU (14d)]:[AfD (14d)]],Kombiniert[[#This Row],[CDU/CSU (14d)]:[AfD (14d)]],"&gt;="&amp;0.05)</f>
        <v>1.10573600552868</v>
      </c>
      <c r="V417" s="2">
        <f>1/(SUMIFS(Kombiniert[[#This Row],[CDU/CSU (14d)]:[AfD (14d)]],Kombiniert[[#This Row],[CDU/CSU (14d)]:[AfD (14d)]],"&gt;="&amp;0.05)-Kombiniert[[#This Row],[FDP (14d)]])</f>
        <v>1.1519078473722102</v>
      </c>
    </row>
    <row r="418" spans="1:22" x14ac:dyDescent="0.35">
      <c r="A418" s="1">
        <v>41728</v>
      </c>
      <c r="B418" s="2">
        <v>0.41</v>
      </c>
      <c r="C418" s="2">
        <v>0.25</v>
      </c>
      <c r="D418" s="2">
        <v>0.11</v>
      </c>
      <c r="E418" s="2">
        <v>0.03</v>
      </c>
      <c r="F418" s="2">
        <v>0.1</v>
      </c>
      <c r="G418" s="2">
        <v>0.05</v>
      </c>
      <c r="H418" s="2">
        <v>0.05</v>
      </c>
      <c r="I418" s="2">
        <v>2380</v>
      </c>
      <c r="J418" s="2" t="s">
        <v>405</v>
      </c>
      <c r="K418" t="s">
        <v>90</v>
      </c>
      <c r="L418" s="1">
        <f>Kombiniert[[#This Row],[Date]]-13</f>
        <v>41715</v>
      </c>
      <c r="M418" s="8">
        <f>AVERAGEIFS(Kombiniert[CDU/CSU],Kombiniert[Date],"&gt;="&amp;Kombiniert[[#This Row],[Von]],Kombiniert[Date],"&lt;="&amp;Kombiniert[[#This Row],[Date]])</f>
        <v>0.41000000000000003</v>
      </c>
      <c r="N418" s="3">
        <f>AVERAGEIFS(Kombiniert[SPD],Kombiniert[Date],"&gt;="&amp;Kombiniert[[#This Row],[Von]],Kombiniert[Date],"&lt;="&amp;Kombiniert[[#This Row],[Date]])</f>
        <v>0.24437500000000001</v>
      </c>
      <c r="O418" s="8">
        <f>AVERAGEIFS(Kombiniert[GRÜNE],Kombiniert[Date],"&gt;="&amp;Kombiniert[[#This Row],[Von]],Kombiniert[Date],"&lt;="&amp;Kombiniert[[#This Row],[Date]])</f>
        <v>9.9999999999999992E-2</v>
      </c>
      <c r="P418" s="8">
        <f>AVERAGEIFS(Kombiniert[FDP],Kombiniert[Date],"&gt;="&amp;Kombiniert[[#This Row],[Von]],Kombiniert[Date],"&lt;="&amp;Kombiniert[[#This Row],[Date]])</f>
        <v>3.875E-2</v>
      </c>
      <c r="Q418" s="8">
        <f>AVERAGEIFS(Kombiniert[LINKE],Kombiniert[Date],"&gt;="&amp;Kombiniert[[#This Row],[Von]],Kombiniert[Date],"&lt;="&amp;Kombiniert[[#This Row],[Date]])</f>
        <v>9.6249999999999988E-2</v>
      </c>
      <c r="R418" s="8">
        <f>AVERAGEIFS(Kombiniert[AfD],Kombiniert[Date],"&gt;="&amp;Kombiniert[[#This Row],[Von]],Kombiniert[Date],"&lt;="&amp;Kombiniert[[#This Row],[Date]])</f>
        <v>4.9999999999999996E-2</v>
      </c>
      <c r="S418" s="8">
        <f>AVERAGEIFS(Kombiniert[Sonstige],Kombiniert[Date],"&gt;="&amp;Kombiniert[[#This Row],[Von]],Kombiniert[Date],"&lt;="&amp;Kombiniert[[#This Row],[Date]])</f>
        <v>5.5625000000000001E-2</v>
      </c>
      <c r="T418" s="4">
        <f>SUMIFS(Kombiniert[Befragte],Kombiniert[Date],"&gt;="&amp;Kombiniert[[#This Row],[Von]],Kombiniert[Date],"&lt;="&amp;Kombiniert[[#This Row],[Date]])</f>
        <v>15334</v>
      </c>
      <c r="U418" s="2">
        <f>1/SUMIFS(Kombiniert[[#This Row],[CDU/CSU (14d)]:[AfD (14d)]],Kombiniert[[#This Row],[CDU/CSU (14d)]:[AfD (14d)]],"&gt;="&amp;0.05)</f>
        <v>1.1103400416377516</v>
      </c>
      <c r="V418" s="2">
        <f>1/(SUMIFS(Kombiniert[[#This Row],[CDU/CSU (14d)]:[AfD (14d)]],Kombiniert[[#This Row],[CDU/CSU (14d)]:[AfD (14d)]],"&gt;="&amp;0.05)-Kombiniert[[#This Row],[FDP (14d)]])</f>
        <v>1.1602610587382161</v>
      </c>
    </row>
    <row r="419" spans="1:22" x14ac:dyDescent="0.35">
      <c r="A419" s="1">
        <v>41721</v>
      </c>
      <c r="B419" s="2">
        <v>0.41</v>
      </c>
      <c r="C419" s="2">
        <v>0.25</v>
      </c>
      <c r="D419" s="2">
        <v>0.1</v>
      </c>
      <c r="E419" s="2">
        <v>0.03</v>
      </c>
      <c r="F419" s="2">
        <v>0.1</v>
      </c>
      <c r="G419" s="2">
        <v>0.05</v>
      </c>
      <c r="H419" s="2">
        <v>0.06</v>
      </c>
      <c r="I419" s="2">
        <v>2762</v>
      </c>
      <c r="J419" s="2" t="s">
        <v>406</v>
      </c>
      <c r="K419" t="s">
        <v>90</v>
      </c>
      <c r="L419" s="1">
        <f>Kombiniert[[#This Row],[Date]]-13</f>
        <v>41708</v>
      </c>
      <c r="M419" s="8">
        <f>AVERAGEIFS(Kombiniert[CDU/CSU],Kombiniert[Date],"&gt;="&amp;Kombiniert[[#This Row],[Von]],Kombiniert[Date],"&lt;="&amp;Kombiniert[[#This Row],[Date]])</f>
        <v>0.41142857142857142</v>
      </c>
      <c r="N419" s="3">
        <f>AVERAGEIFS(Kombiniert[SPD],Kombiniert[Date],"&gt;="&amp;Kombiniert[[#This Row],[Von]],Kombiniert[Date],"&lt;="&amp;Kombiniert[[#This Row],[Date]])</f>
        <v>0.24285714285714283</v>
      </c>
      <c r="O419" s="8">
        <f>AVERAGEIFS(Kombiniert[GRÜNE],Kombiniert[Date],"&gt;="&amp;Kombiniert[[#This Row],[Von]],Kombiniert[Date],"&lt;="&amp;Kombiniert[[#This Row],[Date]])</f>
        <v>9.857142857142856E-2</v>
      </c>
      <c r="P419" s="8">
        <f>AVERAGEIFS(Kombiniert[FDP],Kombiniert[Date],"&gt;="&amp;Kombiniert[[#This Row],[Von]],Kombiniert[Date],"&lt;="&amp;Kombiniert[[#This Row],[Date]])</f>
        <v>0.04</v>
      </c>
      <c r="Q419" s="8">
        <f>AVERAGEIFS(Kombiniert[LINKE],Kombiniert[Date],"&gt;="&amp;Kombiniert[[#This Row],[Von]],Kombiniert[Date],"&lt;="&amp;Kombiniert[[#This Row],[Date]])</f>
        <v>9.6428571428571419E-2</v>
      </c>
      <c r="R419" s="8">
        <f>AVERAGEIFS(Kombiniert[AfD],Kombiniert[Date],"&gt;="&amp;Kombiniert[[#This Row],[Von]],Kombiniert[Date],"&lt;="&amp;Kombiniert[[#This Row],[Date]])</f>
        <v>5.0714285714285712E-2</v>
      </c>
      <c r="S419" s="8">
        <f>AVERAGEIFS(Kombiniert[Sonstige],Kombiniert[Date],"&gt;="&amp;Kombiniert[[#This Row],[Von]],Kombiniert[Date],"&lt;="&amp;Kombiniert[[#This Row],[Date]])</f>
        <v>5.4285714285714284E-2</v>
      </c>
      <c r="T419" s="4">
        <f>SUMIFS(Kombiniert[Befragte],Kombiniert[Date],"&gt;="&amp;Kombiniert[[#This Row],[Von]],Kombiniert[Date],"&lt;="&amp;Kombiniert[[#This Row],[Date]])</f>
        <v>14732</v>
      </c>
      <c r="U419" s="2">
        <f>1/SUMIFS(Kombiniert[[#This Row],[CDU/CSU (14d)]:[AfD (14d)]],Kombiniert[[#This Row],[CDU/CSU (14d)]:[AfD (14d)]],"&gt;="&amp;0.05)</f>
        <v>1.1111111111111112</v>
      </c>
      <c r="V419" s="2">
        <f>1/(SUMIFS(Kombiniert[[#This Row],[CDU/CSU (14d)]:[AfD (14d)]],Kombiniert[[#This Row],[CDU/CSU (14d)]:[AfD (14d)]],"&gt;="&amp;0.05)-Kombiniert[[#This Row],[FDP (14d)]])</f>
        <v>1.1627906976744187</v>
      </c>
    </row>
    <row r="420" spans="1:22" x14ac:dyDescent="0.35">
      <c r="A420" s="1">
        <v>41714</v>
      </c>
      <c r="B420" s="2">
        <v>0.41</v>
      </c>
      <c r="C420" s="2">
        <v>0.24</v>
      </c>
      <c r="D420" s="2">
        <v>0.11</v>
      </c>
      <c r="E420" s="2">
        <v>0.04</v>
      </c>
      <c r="F420" s="2">
        <v>0.1</v>
      </c>
      <c r="G420" s="2">
        <v>0.05</v>
      </c>
      <c r="H420" s="2">
        <v>0.05</v>
      </c>
      <c r="I420" s="2">
        <v>2780</v>
      </c>
      <c r="J420" s="2" t="s">
        <v>407</v>
      </c>
      <c r="K420" t="s">
        <v>90</v>
      </c>
      <c r="L420" s="1">
        <f>Kombiniert[[#This Row],[Date]]-13</f>
        <v>41701</v>
      </c>
      <c r="M420" s="8">
        <f>AVERAGEIFS(Kombiniert[CDU/CSU],Kombiniert[Date],"&gt;="&amp;Kombiniert[[#This Row],[Von]],Kombiniert[Date],"&lt;="&amp;Kombiniert[[#This Row],[Date]])</f>
        <v>0.41285714285714287</v>
      </c>
      <c r="N420" s="3">
        <f>AVERAGEIFS(Kombiniert[SPD],Kombiniert[Date],"&gt;="&amp;Kombiniert[[#This Row],[Von]],Kombiniert[Date],"&lt;="&amp;Kombiniert[[#This Row],[Date]])</f>
        <v>0.23714285714285716</v>
      </c>
      <c r="O420" s="8">
        <f>AVERAGEIFS(Kombiniert[GRÜNE],Kombiniert[Date],"&gt;="&amp;Kombiniert[[#This Row],[Von]],Kombiniert[Date],"&lt;="&amp;Kombiniert[[#This Row],[Date]])</f>
        <v>0.10285714285714286</v>
      </c>
      <c r="P420" s="8">
        <f>AVERAGEIFS(Kombiniert[FDP],Kombiniert[Date],"&gt;="&amp;Kombiniert[[#This Row],[Von]],Kombiniert[Date],"&lt;="&amp;Kombiniert[[#This Row],[Date]])</f>
        <v>3.8571428571428576E-2</v>
      </c>
      <c r="Q420" s="8">
        <f>AVERAGEIFS(Kombiniert[LINKE],Kombiniert[Date],"&gt;="&amp;Kombiniert[[#This Row],[Von]],Kombiniert[Date],"&lt;="&amp;Kombiniert[[#This Row],[Date]])</f>
        <v>9.7142857142857128E-2</v>
      </c>
      <c r="R420" s="8">
        <f>AVERAGEIFS(Kombiniert[AfD],Kombiniert[Date],"&gt;="&amp;Kombiniert[[#This Row],[Von]],Kombiniert[Date],"&lt;="&amp;Kombiniert[[#This Row],[Date]])</f>
        <v>5.0714285714285712E-2</v>
      </c>
      <c r="S420" s="8">
        <f>AVERAGEIFS(Kombiniert[Sonstige],Kombiniert[Date],"&gt;="&amp;Kombiniert[[#This Row],[Von]],Kombiniert[Date],"&lt;="&amp;Kombiniert[[#This Row],[Date]])</f>
        <v>5.5E-2</v>
      </c>
      <c r="T420" s="4">
        <f>SUMIFS(Kombiniert[Befragte],Kombiniert[Date],"&gt;="&amp;Kombiniert[[#This Row],[Von]],Kombiniert[Date],"&lt;="&amp;Kombiniert[[#This Row],[Date]])</f>
        <v>15730</v>
      </c>
      <c r="U420" s="2">
        <f>1/SUMIFS(Kombiniert[[#This Row],[CDU/CSU (14d)]:[AfD (14d)]],Kombiniert[[#This Row],[CDU/CSU (14d)]:[AfD (14d)]],"&gt;="&amp;0.05)</f>
        <v>1.1102299762093577</v>
      </c>
      <c r="V420" s="2">
        <f>1/(SUMIFS(Kombiniert[[#This Row],[CDU/CSU (14d)]:[AfD (14d)]],Kombiniert[[#This Row],[CDU/CSU (14d)]:[AfD (14d)]],"&gt;="&amp;0.05)-Kombiniert[[#This Row],[FDP (14d)]])</f>
        <v>1.1599005799502899</v>
      </c>
    </row>
    <row r="421" spans="1:22" x14ac:dyDescent="0.35">
      <c r="A421" s="1">
        <v>41707</v>
      </c>
      <c r="B421" s="2">
        <v>0.42</v>
      </c>
      <c r="C421" s="2">
        <v>0.23</v>
      </c>
      <c r="D421" s="2">
        <v>0.1</v>
      </c>
      <c r="E421" s="2">
        <v>0.03</v>
      </c>
      <c r="F421" s="2">
        <v>0.1</v>
      </c>
      <c r="G421" s="2">
        <v>0.05</v>
      </c>
      <c r="H421" s="2">
        <v>7.0000000000000007E-2</v>
      </c>
      <c r="I421" s="2">
        <v>2304</v>
      </c>
      <c r="J421" s="2" t="s">
        <v>408</v>
      </c>
      <c r="K421" t="s">
        <v>90</v>
      </c>
      <c r="L421" s="1">
        <f>Kombiniert[[#This Row],[Date]]-13</f>
        <v>41694</v>
      </c>
      <c r="M421" s="8">
        <f>AVERAGEIFS(Kombiniert[CDU/CSU],Kombiniert[Date],"&gt;="&amp;Kombiniert[[#This Row],[Von]],Kombiniert[Date],"&lt;="&amp;Kombiniert[[#This Row],[Date]])</f>
        <v>0.40812500000000007</v>
      </c>
      <c r="N421" s="3">
        <f>AVERAGEIFS(Kombiniert[SPD],Kombiniert[Date],"&gt;="&amp;Kombiniert[[#This Row],[Von]],Kombiniert[Date],"&lt;="&amp;Kombiniert[[#This Row],[Date]])</f>
        <v>0.23874999999999996</v>
      </c>
      <c r="O421" s="8">
        <f>AVERAGEIFS(Kombiniert[GRÜNE],Kombiniert[Date],"&gt;="&amp;Kombiniert[[#This Row],[Von]],Kombiniert[Date],"&lt;="&amp;Kombiniert[[#This Row],[Date]])</f>
        <v>0.10249999999999999</v>
      </c>
      <c r="P421" s="8">
        <f>AVERAGEIFS(Kombiniert[FDP],Kombiniert[Date],"&gt;="&amp;Kombiniert[[#This Row],[Von]],Kombiniert[Date],"&lt;="&amp;Kombiniert[[#This Row],[Date]])</f>
        <v>0.04</v>
      </c>
      <c r="Q421" s="8">
        <f>AVERAGEIFS(Kombiniert[LINKE],Kombiniert[Date],"&gt;="&amp;Kombiniert[[#This Row],[Von]],Kombiniert[Date],"&lt;="&amp;Kombiniert[[#This Row],[Date]])</f>
        <v>9.6874999999999989E-2</v>
      </c>
      <c r="R421" s="8">
        <f>AVERAGEIFS(Kombiniert[AfD],Kombiniert[Date],"&gt;="&amp;Kombiniert[[#This Row],[Von]],Kombiniert[Date],"&lt;="&amp;Kombiniert[[#This Row],[Date]])</f>
        <v>5.0624999999999996E-2</v>
      </c>
      <c r="S421" s="8">
        <f>AVERAGEIFS(Kombiniert[Sonstige],Kombiniert[Date],"&gt;="&amp;Kombiniert[[#This Row],[Von]],Kombiniert[Date],"&lt;="&amp;Kombiniert[[#This Row],[Date]])</f>
        <v>5.7500000000000009E-2</v>
      </c>
      <c r="T421" s="4">
        <f>SUMIFS(Kombiniert[Befragte],Kombiniert[Date],"&gt;="&amp;Kombiniert[[#This Row],[Von]],Kombiniert[Date],"&lt;="&amp;Kombiniert[[#This Row],[Date]])</f>
        <v>16753</v>
      </c>
      <c r="U421" s="2">
        <f>1/SUMIFS(Kombiniert[[#This Row],[CDU/CSU (14d)]:[AfD (14d)]],Kombiniert[[#This Row],[CDU/CSU (14d)]:[AfD (14d)]],"&gt;="&amp;0.05)</f>
        <v>1.1149825783972123</v>
      </c>
      <c r="V421" s="2">
        <f>1/(SUMIFS(Kombiniert[[#This Row],[CDU/CSU (14d)]:[AfD (14d)]],Kombiniert[[#This Row],[CDU/CSU (14d)]:[AfD (14d)]],"&gt;="&amp;0.05)-Kombiniert[[#This Row],[FDP (14d)]])</f>
        <v>1.1670313639679064</v>
      </c>
    </row>
    <row r="422" spans="1:22" x14ac:dyDescent="0.35">
      <c r="A422" s="1">
        <v>41700</v>
      </c>
      <c r="B422" s="2">
        <v>0.4</v>
      </c>
      <c r="C422" s="2">
        <v>0.24</v>
      </c>
      <c r="D422" s="2">
        <v>0.1</v>
      </c>
      <c r="E422" s="2">
        <v>0.04</v>
      </c>
      <c r="F422" s="2">
        <v>0.1</v>
      </c>
      <c r="G422" s="2">
        <v>0.05</v>
      </c>
      <c r="H422" s="2">
        <v>7.0000000000000007E-2</v>
      </c>
      <c r="I422" s="2">
        <v>2763</v>
      </c>
      <c r="J422" s="2" t="s">
        <v>409</v>
      </c>
      <c r="K422" t="s">
        <v>90</v>
      </c>
      <c r="L422" s="1">
        <f>Kombiniert[[#This Row],[Date]]-13</f>
        <v>41687</v>
      </c>
      <c r="M422" s="8">
        <f>AVERAGEIFS(Kombiniert[CDU/CSU],Kombiniert[Date],"&gt;="&amp;Kombiniert[[#This Row],[Von]],Kombiniert[Date],"&lt;="&amp;Kombiniert[[#This Row],[Date]])</f>
        <v>0.40437500000000004</v>
      </c>
      <c r="N422" s="3">
        <f>AVERAGEIFS(Kombiniert[SPD],Kombiniert[Date],"&gt;="&amp;Kombiniert[[#This Row],[Von]],Kombiniert[Date],"&lt;="&amp;Kombiniert[[#This Row],[Date]])</f>
        <v>0.24625000000000002</v>
      </c>
      <c r="O422" s="8">
        <f>AVERAGEIFS(Kombiniert[GRÜNE],Kombiniert[Date],"&gt;="&amp;Kombiniert[[#This Row],[Von]],Kombiniert[Date],"&lt;="&amp;Kombiniert[[#This Row],[Date]])</f>
        <v>0.10062499999999999</v>
      </c>
      <c r="P422" s="8">
        <f>AVERAGEIFS(Kombiniert[FDP],Kombiniert[Date],"&gt;="&amp;Kombiniert[[#This Row],[Von]],Kombiniert[Date],"&lt;="&amp;Kombiniert[[#This Row],[Date]])</f>
        <v>4.1249999999999995E-2</v>
      </c>
      <c r="Q422" s="8">
        <f>AVERAGEIFS(Kombiniert[LINKE],Kombiniert[Date],"&gt;="&amp;Kombiniert[[#This Row],[Von]],Kombiniert[Date],"&lt;="&amp;Kombiniert[[#This Row],[Date]])</f>
        <v>9.6249999999999988E-2</v>
      </c>
      <c r="R422" s="8">
        <f>AVERAGEIFS(Kombiniert[AfD],Kombiniert[Date],"&gt;="&amp;Kombiniert[[#This Row],[Von]],Kombiniert[Date],"&lt;="&amp;Kombiniert[[#This Row],[Date]])</f>
        <v>5.0624999999999996E-2</v>
      </c>
      <c r="S422" s="8">
        <f>AVERAGEIFS(Kombiniert[Sonstige],Kombiniert[Date],"&gt;="&amp;Kombiniert[[#This Row],[Von]],Kombiniert[Date],"&lt;="&amp;Kombiniert[[#This Row],[Date]])</f>
        <v>5.4375000000000007E-2</v>
      </c>
      <c r="T422" s="4">
        <f>SUMIFS(Kombiniert[Befragte],Kombiniert[Date],"&gt;="&amp;Kombiniert[[#This Row],[Von]],Kombiniert[Date],"&lt;="&amp;Kombiniert[[#This Row],[Date]])</f>
        <v>15394</v>
      </c>
      <c r="U422" s="2">
        <f>1/SUMIFS(Kombiniert[[#This Row],[CDU/CSU (14d)]:[AfD (14d)]],Kombiniert[[#This Row],[CDU/CSU (14d)]:[AfD (14d)]],"&gt;="&amp;0.05)</f>
        <v>1.1134307585247043</v>
      </c>
      <c r="V422" s="2">
        <f>1/(SUMIFS(Kombiniert[[#This Row],[CDU/CSU (14d)]:[AfD (14d)]],Kombiniert[[#This Row],[CDU/CSU (14d)]:[AfD (14d)]],"&gt;="&amp;0.05)-Kombiniert[[#This Row],[FDP (14d)]])</f>
        <v>1.1670313639679066</v>
      </c>
    </row>
    <row r="423" spans="1:22" x14ac:dyDescent="0.35">
      <c r="A423" s="1">
        <v>41693</v>
      </c>
      <c r="B423" s="2">
        <v>0.41</v>
      </c>
      <c r="C423" s="2">
        <v>0.24</v>
      </c>
      <c r="D423" s="2">
        <v>0.1</v>
      </c>
      <c r="E423" s="2">
        <v>0.04</v>
      </c>
      <c r="F423" s="2">
        <v>0.1</v>
      </c>
      <c r="G423" s="2">
        <v>0.05</v>
      </c>
      <c r="H423" s="2">
        <v>0.06</v>
      </c>
      <c r="I423" s="2">
        <v>2421</v>
      </c>
      <c r="J423" s="2" t="s">
        <v>118</v>
      </c>
      <c r="K423" t="s">
        <v>90</v>
      </c>
      <c r="L423" s="1">
        <f>Kombiniert[[#This Row],[Date]]-13</f>
        <v>41680</v>
      </c>
      <c r="M423" s="8">
        <f>AVERAGEIFS(Kombiniert[CDU/CSU],Kombiniert[Date],"&gt;="&amp;Kombiniert[[#This Row],[Von]],Kombiniert[Date],"&lt;="&amp;Kombiniert[[#This Row],[Date]])</f>
        <v>0.4071428571428572</v>
      </c>
      <c r="N423" s="3">
        <f>AVERAGEIFS(Kombiniert[SPD],Kombiniert[Date],"&gt;="&amp;Kombiniert[[#This Row],[Von]],Kombiniert[Date],"&lt;="&amp;Kombiniert[[#This Row],[Date]])</f>
        <v>0.24785714285714286</v>
      </c>
      <c r="O423" s="8">
        <f>AVERAGEIFS(Kombiniert[GRÜNE],Kombiniert[Date],"&gt;="&amp;Kombiniert[[#This Row],[Von]],Kombiniert[Date],"&lt;="&amp;Kombiniert[[#This Row],[Date]])</f>
        <v>0.10071428571428571</v>
      </c>
      <c r="P423" s="8">
        <f>AVERAGEIFS(Kombiniert[FDP],Kombiniert[Date],"&gt;="&amp;Kombiniert[[#This Row],[Von]],Kombiniert[Date],"&lt;="&amp;Kombiniert[[#This Row],[Date]])</f>
        <v>0.04</v>
      </c>
      <c r="Q423" s="8">
        <f>AVERAGEIFS(Kombiniert[LINKE],Kombiniert[Date],"&gt;="&amp;Kombiniert[[#This Row],[Von]],Kombiniert[Date],"&lt;="&amp;Kombiniert[[#This Row],[Date]])</f>
        <v>9.7857142857142851E-2</v>
      </c>
      <c r="R423" s="8">
        <f>AVERAGEIFS(Kombiniert[AfD],Kombiniert[Date],"&gt;="&amp;Kombiniert[[#This Row],[Von]],Kombiniert[Date],"&lt;="&amp;Kombiniert[[#This Row],[Date]])</f>
        <v>4.8571428571428578E-2</v>
      </c>
      <c r="S423" s="8">
        <f>AVERAGEIFS(Kombiniert[Sonstige],Kombiniert[Date],"&gt;="&amp;Kombiniert[[#This Row],[Von]],Kombiniert[Date],"&lt;="&amp;Kombiniert[[#This Row],[Date]])</f>
        <v>5.1428571428571442E-2</v>
      </c>
      <c r="T423" s="4">
        <f>SUMIFS(Kombiniert[Befragte],Kombiniert[Date],"&gt;="&amp;Kombiniert[[#This Row],[Von]],Kombiniert[Date],"&lt;="&amp;Kombiniert[[#This Row],[Date]])</f>
        <v>13995</v>
      </c>
      <c r="U423" s="2">
        <f>1/SUMIFS(Kombiniert[[#This Row],[CDU/CSU (14d)]:[AfD (14d)]],Kombiniert[[#This Row],[CDU/CSU (14d)]:[AfD (14d)]],"&gt;="&amp;0.05)</f>
        <v>1.1715481171548117</v>
      </c>
      <c r="V423" s="2">
        <f>1/(SUMIFS(Kombiniert[[#This Row],[CDU/CSU (14d)]:[AfD (14d)]],Kombiniert[[#This Row],[CDU/CSU (14d)]:[AfD (14d)]],"&gt;="&amp;0.05)-Kombiniert[[#This Row],[FDP (14d)]])</f>
        <v>1.2291483757682178</v>
      </c>
    </row>
    <row r="424" spans="1:22" x14ac:dyDescent="0.35">
      <c r="A424" s="1">
        <v>41686</v>
      </c>
      <c r="B424" s="2">
        <v>0.41</v>
      </c>
      <c r="C424" s="2">
        <v>0.24</v>
      </c>
      <c r="D424" s="2">
        <v>0.11</v>
      </c>
      <c r="E424" s="2">
        <v>0.04</v>
      </c>
      <c r="F424" s="2">
        <v>0.1</v>
      </c>
      <c r="G424" s="2">
        <v>0.05</v>
      </c>
      <c r="H424" s="2">
        <v>0.05</v>
      </c>
      <c r="I424" s="2">
        <v>2388</v>
      </c>
      <c r="J424" s="2" t="s">
        <v>119</v>
      </c>
      <c r="K424" t="s">
        <v>90</v>
      </c>
      <c r="L424" s="1">
        <f>Kombiniert[[#This Row],[Date]]-13</f>
        <v>41673</v>
      </c>
      <c r="M424" s="8">
        <f>AVERAGEIFS(Kombiniert[CDU/CSU],Kombiniert[Date],"&gt;="&amp;Kombiniert[[#This Row],[Von]],Kombiniert[Date],"&lt;="&amp;Kombiniert[[#This Row],[Date]])</f>
        <v>0.41357142857142859</v>
      </c>
      <c r="N424" s="3">
        <f>AVERAGEIFS(Kombiniert[SPD],Kombiniert[Date],"&gt;="&amp;Kombiniert[[#This Row],[Von]],Kombiniert[Date],"&lt;="&amp;Kombiniert[[#This Row],[Date]])</f>
        <v>0.25</v>
      </c>
      <c r="O424" s="8">
        <f>AVERAGEIFS(Kombiniert[GRÜNE],Kombiniert[Date],"&gt;="&amp;Kombiniert[[#This Row],[Von]],Kombiniert[Date],"&lt;="&amp;Kombiniert[[#This Row],[Date]])</f>
        <v>9.7857142857142851E-2</v>
      </c>
      <c r="P424" s="8">
        <f>AVERAGEIFS(Kombiniert[FDP],Kombiniert[Date],"&gt;="&amp;Kombiniert[[#This Row],[Von]],Kombiniert[Date],"&lt;="&amp;Kombiniert[[#This Row],[Date]])</f>
        <v>0.04</v>
      </c>
      <c r="Q424" s="8">
        <f>AVERAGEIFS(Kombiniert[LINKE],Kombiniert[Date],"&gt;="&amp;Kombiniert[[#This Row],[Von]],Kombiniert[Date],"&lt;="&amp;Kombiniert[[#This Row],[Date]])</f>
        <v>9.3571428571428555E-2</v>
      </c>
      <c r="R424" s="8">
        <f>AVERAGEIFS(Kombiniert[AfD],Kombiniert[Date],"&gt;="&amp;Kombiniert[[#This Row],[Von]],Kombiniert[Date],"&lt;="&amp;Kombiniert[[#This Row],[Date]])</f>
        <v>4.5714285714285714E-2</v>
      </c>
      <c r="S424" s="8">
        <f>AVERAGEIFS(Kombiniert[Sonstige],Kombiniert[Date],"&gt;="&amp;Kombiniert[[#This Row],[Von]],Kombiniert[Date],"&lt;="&amp;Kombiniert[[#This Row],[Date]])</f>
        <v>5.2857142857142859E-2</v>
      </c>
      <c r="T424" s="4">
        <f>SUMIFS(Kombiniert[Befragte],Kombiniert[Date],"&gt;="&amp;Kombiniert[[#This Row],[Von]],Kombiniert[Date],"&lt;="&amp;Kombiniert[[#This Row],[Date]])</f>
        <v>15440</v>
      </c>
      <c r="U424" s="2">
        <f>1/SUMIFS(Kombiniert[[#This Row],[CDU/CSU (14d)]:[AfD (14d)]],Kombiniert[[#This Row],[CDU/CSU (14d)]:[AfD (14d)]],"&gt;="&amp;0.05)</f>
        <v>1.1695906432748537</v>
      </c>
      <c r="V424" s="2">
        <f>1/(SUMIFS(Kombiniert[[#This Row],[CDU/CSU (14d)]:[AfD (14d)]],Kombiniert[[#This Row],[CDU/CSU (14d)]:[AfD (14d)]],"&gt;="&amp;0.05)-Kombiniert[[#This Row],[FDP (14d)]])</f>
        <v>1.2269938650306749</v>
      </c>
    </row>
    <row r="425" spans="1:22" x14ac:dyDescent="0.35">
      <c r="A425" s="1">
        <v>41679</v>
      </c>
      <c r="B425" s="2">
        <v>0.42</v>
      </c>
      <c r="C425" s="2">
        <v>0.25</v>
      </c>
      <c r="D425" s="2">
        <v>0.1</v>
      </c>
      <c r="E425" s="2">
        <v>0.04</v>
      </c>
      <c r="F425" s="2">
        <v>0.09</v>
      </c>
      <c r="G425" s="2">
        <v>0.04</v>
      </c>
      <c r="H425" s="2">
        <v>0.06</v>
      </c>
      <c r="I425" s="2">
        <v>2301</v>
      </c>
      <c r="J425" s="2" t="s">
        <v>120</v>
      </c>
      <c r="K425" t="s">
        <v>90</v>
      </c>
      <c r="L425" s="1">
        <f>Kombiniert[[#This Row],[Date]]-13</f>
        <v>41666</v>
      </c>
      <c r="M425" s="8">
        <f>AVERAGEIFS(Kombiniert[CDU/CSU],Kombiniert[Date],"&gt;="&amp;Kombiniert[[#This Row],[Von]],Kombiniert[Date],"&lt;="&amp;Kombiniert[[#This Row],[Date]])</f>
        <v>0.41500000000000004</v>
      </c>
      <c r="N425" s="3">
        <f>AVERAGEIFS(Kombiniert[SPD],Kombiniert[Date],"&gt;="&amp;Kombiniert[[#This Row],[Von]],Kombiniert[Date],"&lt;="&amp;Kombiniert[[#This Row],[Date]])</f>
        <v>0.25388888888888889</v>
      </c>
      <c r="O425" s="8">
        <f>AVERAGEIFS(Kombiniert[GRÜNE],Kombiniert[Date],"&gt;="&amp;Kombiniert[[#This Row],[Von]],Kombiniert[Date],"&lt;="&amp;Kombiniert[[#This Row],[Date]])</f>
        <v>9.6666666666666651E-2</v>
      </c>
      <c r="P425" s="8">
        <f>AVERAGEIFS(Kombiniert[FDP],Kombiniert[Date],"&gt;="&amp;Kombiniert[[#This Row],[Von]],Kombiniert[Date],"&lt;="&amp;Kombiniert[[#This Row],[Date]])</f>
        <v>4.1666666666666657E-2</v>
      </c>
      <c r="Q425" s="8">
        <f>AVERAGEIFS(Kombiniert[LINKE],Kombiniert[Date],"&gt;="&amp;Kombiniert[[#This Row],[Von]],Kombiniert[Date],"&lt;="&amp;Kombiniert[[#This Row],[Date]])</f>
        <v>8.8888888888888865E-2</v>
      </c>
      <c r="R425" s="8">
        <f>AVERAGEIFS(Kombiniert[AfD],Kombiniert[Date],"&gt;="&amp;Kombiniert[[#This Row],[Von]],Kombiniert[Date],"&lt;="&amp;Kombiniert[[#This Row],[Date]])</f>
        <v>4.3333333333333328E-2</v>
      </c>
      <c r="S425" s="8">
        <f>AVERAGEIFS(Kombiniert[Sonstige],Kombiniert[Date],"&gt;="&amp;Kombiniert[[#This Row],[Von]],Kombiniert[Date],"&lt;="&amp;Kombiniert[[#This Row],[Date]])</f>
        <v>5.5E-2</v>
      </c>
      <c r="T425" s="4">
        <f>SUMIFS(Kombiniert[Befragte],Kombiniert[Date],"&gt;="&amp;Kombiniert[[#This Row],[Von]],Kombiniert[Date],"&lt;="&amp;Kombiniert[[#This Row],[Date]])</f>
        <v>16339</v>
      </c>
      <c r="U425" s="2">
        <f>1/SUMIFS(Kombiniert[[#This Row],[CDU/CSU (14d)]:[AfD (14d)]],Kombiniert[[#This Row],[CDU/CSU (14d)]:[AfD (14d)]],"&gt;="&amp;0.05)</f>
        <v>1.1703511053315994</v>
      </c>
      <c r="V425" s="2">
        <f>1/(SUMIFS(Kombiniert[[#This Row],[CDU/CSU (14d)]:[AfD (14d)]],Kombiniert[[#This Row],[CDU/CSU (14d)]:[AfD (14d)]],"&gt;="&amp;0.05)-Kombiniert[[#This Row],[FDP (14d)]])</f>
        <v>1.2303485987696514</v>
      </c>
    </row>
    <row r="426" spans="1:22" x14ac:dyDescent="0.35">
      <c r="A426" s="1">
        <v>41672</v>
      </c>
      <c r="B426" s="2">
        <v>0.42</v>
      </c>
      <c r="C426" s="2">
        <v>0.25</v>
      </c>
      <c r="D426" s="2">
        <v>0.09</v>
      </c>
      <c r="E426" s="2">
        <v>0.04</v>
      </c>
      <c r="F426" s="2">
        <v>0.1</v>
      </c>
      <c r="G426" s="2">
        <v>0.04</v>
      </c>
      <c r="H426" s="2">
        <v>0.06</v>
      </c>
      <c r="I426" s="2">
        <v>2295</v>
      </c>
      <c r="J426" s="2" t="s">
        <v>121</v>
      </c>
      <c r="K426" t="s">
        <v>90</v>
      </c>
      <c r="L426" s="1">
        <f>Kombiniert[[#This Row],[Date]]-13</f>
        <v>41659</v>
      </c>
      <c r="M426" s="8">
        <f>AVERAGEIFS(Kombiniert[CDU/CSU],Kombiniert[Date],"&gt;="&amp;Kombiniert[[#This Row],[Von]],Kombiniert[Date],"&lt;="&amp;Kombiniert[[#This Row],[Date]])</f>
        <v>0.41250000000000003</v>
      </c>
      <c r="N426" s="3">
        <f>AVERAGEIFS(Kombiniert[SPD],Kombiniert[Date],"&gt;="&amp;Kombiniert[[#This Row],[Von]],Kombiniert[Date],"&lt;="&amp;Kombiniert[[#This Row],[Date]])</f>
        <v>0.25312500000000004</v>
      </c>
      <c r="O426" s="8">
        <f>AVERAGEIFS(Kombiniert[GRÜNE],Kombiniert[Date],"&gt;="&amp;Kombiniert[[#This Row],[Von]],Kombiniert[Date],"&lt;="&amp;Kombiniert[[#This Row],[Date]])</f>
        <v>9.6249999999999988E-2</v>
      </c>
      <c r="P426" s="8">
        <f>AVERAGEIFS(Kombiniert[FDP],Kombiniert[Date],"&gt;="&amp;Kombiniert[[#This Row],[Von]],Kombiniert[Date],"&lt;="&amp;Kombiniert[[#This Row],[Date]])</f>
        <v>4.4999999999999998E-2</v>
      </c>
      <c r="Q426" s="8">
        <f>AVERAGEIFS(Kombiniert[LINKE],Kombiniert[Date],"&gt;="&amp;Kombiniert[[#This Row],[Von]],Kombiniert[Date],"&lt;="&amp;Kombiniert[[#This Row],[Date]])</f>
        <v>8.9999999999999983E-2</v>
      </c>
      <c r="R426" s="8">
        <f>AVERAGEIFS(Kombiniert[AfD],Kombiniert[Date],"&gt;="&amp;Kombiniert[[#This Row],[Von]],Kombiniert[Date],"&lt;="&amp;Kombiniert[[#This Row],[Date]])</f>
        <v>4.1249999999999995E-2</v>
      </c>
      <c r="S426" s="8">
        <f>AVERAGEIFS(Kombiniert[Sonstige],Kombiniert[Date],"&gt;="&amp;Kombiniert[[#This Row],[Von]],Kombiniert[Date],"&lt;="&amp;Kombiniert[[#This Row],[Date]])</f>
        <v>5.8750000000000004E-2</v>
      </c>
      <c r="T426" s="4">
        <f>SUMIFS(Kombiniert[Befragte],Kombiniert[Date],"&gt;="&amp;Kombiniert[[#This Row],[Von]],Kombiniert[Date],"&lt;="&amp;Kombiniert[[#This Row],[Date]])</f>
        <v>15261</v>
      </c>
      <c r="U426" s="2">
        <f>1/SUMIFS(Kombiniert[[#This Row],[CDU/CSU (14d)]:[AfD (14d)]],Kombiniert[[#This Row],[CDU/CSU (14d)]:[AfD (14d)]],"&gt;="&amp;0.05)</f>
        <v>1.173881144534116</v>
      </c>
      <c r="V426" s="2">
        <f>1/(SUMIFS(Kombiniert[[#This Row],[CDU/CSU (14d)]:[AfD (14d)]],Kombiniert[[#This Row],[CDU/CSU (14d)]:[AfD (14d)]],"&gt;="&amp;0.05)-Kombiniert[[#This Row],[FDP (14d)]])</f>
        <v>1.2393493415956622</v>
      </c>
    </row>
    <row r="427" spans="1:22" x14ac:dyDescent="0.35">
      <c r="A427" s="1">
        <v>41665</v>
      </c>
      <c r="B427" s="2">
        <v>0.41</v>
      </c>
      <c r="C427" s="2">
        <v>0.26</v>
      </c>
      <c r="D427" s="2">
        <v>0.09</v>
      </c>
      <c r="E427" s="2">
        <v>0.05</v>
      </c>
      <c r="F427" s="2">
        <v>0.09</v>
      </c>
      <c r="G427" s="2">
        <v>0.04</v>
      </c>
      <c r="H427" s="2">
        <v>0.06</v>
      </c>
      <c r="I427" s="2">
        <v>2772</v>
      </c>
      <c r="J427" s="2" t="s">
        <v>122</v>
      </c>
      <c r="K427" t="s">
        <v>90</v>
      </c>
      <c r="L427" s="1">
        <f>Kombiniert[[#This Row],[Date]]-13</f>
        <v>41652</v>
      </c>
      <c r="M427" s="8">
        <f>AVERAGEIFS(Kombiniert[CDU/CSU],Kombiniert[Date],"&gt;="&amp;Kombiniert[[#This Row],[Von]],Kombiniert[Date],"&lt;="&amp;Kombiniert[[#This Row],[Date]])</f>
        <v>0.40833333333333338</v>
      </c>
      <c r="N427" s="3">
        <f>AVERAGEIFS(Kombiniert[SPD],Kombiniert[Date],"&gt;="&amp;Kombiniert[[#This Row],[Von]],Kombiniert[Date],"&lt;="&amp;Kombiniert[[#This Row],[Date]])</f>
        <v>0.25</v>
      </c>
      <c r="O427" s="8">
        <f>AVERAGEIFS(Kombiniert[GRÜNE],Kombiniert[Date],"&gt;="&amp;Kombiniert[[#This Row],[Von]],Kombiniert[Date],"&lt;="&amp;Kombiniert[[#This Row],[Date]])</f>
        <v>9.4166666666666662E-2</v>
      </c>
      <c r="P427" s="8">
        <f>AVERAGEIFS(Kombiniert[FDP],Kombiniert[Date],"&gt;="&amp;Kombiniert[[#This Row],[Von]],Kombiniert[Date],"&lt;="&amp;Kombiniert[[#This Row],[Date]])</f>
        <v>4.583333333333333E-2</v>
      </c>
      <c r="Q427" s="8">
        <f>AVERAGEIFS(Kombiniert[LINKE],Kombiniert[Date],"&gt;="&amp;Kombiniert[[#This Row],[Von]],Kombiniert[Date],"&lt;="&amp;Kombiniert[[#This Row],[Date]])</f>
        <v>9.5833333333333326E-2</v>
      </c>
      <c r="R427" s="8">
        <f>AVERAGEIFS(Kombiniert[AfD],Kombiniert[Date],"&gt;="&amp;Kombiniert[[#This Row],[Von]],Kombiniert[Date],"&lt;="&amp;Kombiniert[[#This Row],[Date]])</f>
        <v>4.3333333333333335E-2</v>
      </c>
      <c r="S427" s="8">
        <f>AVERAGEIFS(Kombiniert[Sonstige],Kombiniert[Date],"&gt;="&amp;Kombiniert[[#This Row],[Von]],Kombiniert[Date],"&lt;="&amp;Kombiniert[[#This Row],[Date]])</f>
        <v>6.25E-2</v>
      </c>
      <c r="T427" s="4">
        <f>SUMIFS(Kombiniert[Befragte],Kombiniert[Date],"&gt;="&amp;Kombiniert[[#This Row],[Von]],Kombiniert[Date],"&lt;="&amp;Kombiniert[[#This Row],[Date]])</f>
        <v>14261</v>
      </c>
      <c r="U427" s="2">
        <f>1/SUMIFS(Kombiniert[[#This Row],[CDU/CSU (14d)]:[AfD (14d)]],Kombiniert[[#This Row],[CDU/CSU (14d)]:[AfD (14d)]],"&gt;="&amp;0.05)</f>
        <v>1.1787819253438114</v>
      </c>
      <c r="V427" s="2">
        <f>1/(SUMIFS(Kombiniert[[#This Row],[CDU/CSU (14d)]:[AfD (14d)]],Kombiniert[[#This Row],[CDU/CSU (14d)]:[AfD (14d)]],"&gt;="&amp;0.05)-Kombiniert[[#This Row],[FDP (14d)]])</f>
        <v>1.2461059190031152</v>
      </c>
    </row>
    <row r="428" spans="1:22" x14ac:dyDescent="0.35">
      <c r="A428" s="1">
        <v>41658</v>
      </c>
      <c r="B428" s="2">
        <v>0.41</v>
      </c>
      <c r="C428" s="2">
        <v>0.26</v>
      </c>
      <c r="D428" s="2">
        <v>0.08</v>
      </c>
      <c r="E428" s="2">
        <v>0.04</v>
      </c>
      <c r="F428" s="2">
        <v>0.1</v>
      </c>
      <c r="G428" s="2">
        <v>0.05</v>
      </c>
      <c r="H428" s="2">
        <v>0.06</v>
      </c>
      <c r="I428" s="2">
        <v>2305</v>
      </c>
      <c r="J428" s="2" t="s">
        <v>123</v>
      </c>
      <c r="K428" t="s">
        <v>90</v>
      </c>
      <c r="L428" s="1">
        <f>Kombiniert[[#This Row],[Date]]-13</f>
        <v>41645</v>
      </c>
      <c r="M428" s="8">
        <f>AVERAGEIFS(Kombiniert[CDU/CSU],Kombiniert[Date],"&gt;="&amp;Kombiniert[[#This Row],[Von]],Kombiniert[Date],"&lt;="&amp;Kombiniert[[#This Row],[Date]])</f>
        <v>0.4107142857142857</v>
      </c>
      <c r="N428" s="3">
        <f>AVERAGEIFS(Kombiniert[SPD],Kombiniert[Date],"&gt;="&amp;Kombiniert[[#This Row],[Von]],Kombiniert[Date],"&lt;="&amp;Kombiniert[[#This Row],[Date]])</f>
        <v>0.25</v>
      </c>
      <c r="O428" s="8">
        <f>AVERAGEIFS(Kombiniert[GRÜNE],Kombiniert[Date],"&gt;="&amp;Kombiniert[[#This Row],[Von]],Kombiniert[Date],"&lt;="&amp;Kombiniert[[#This Row],[Date]])</f>
        <v>9.2857142857142846E-2</v>
      </c>
      <c r="P428" s="8">
        <f>AVERAGEIFS(Kombiniert[FDP],Kombiniert[Date],"&gt;="&amp;Kombiniert[[#This Row],[Von]],Kombiniert[Date],"&lt;="&amp;Kombiniert[[#This Row],[Date]])</f>
        <v>4.2857142857142858E-2</v>
      </c>
      <c r="Q428" s="8">
        <f>AVERAGEIFS(Kombiniert[LINKE],Kombiniert[Date],"&gt;="&amp;Kombiniert[[#This Row],[Von]],Kombiniert[Date],"&lt;="&amp;Kombiniert[[#This Row],[Date]])</f>
        <v>9.5000000000000001E-2</v>
      </c>
      <c r="R428" s="8">
        <f>AVERAGEIFS(Kombiniert[AfD],Kombiniert[Date],"&gt;="&amp;Kombiniert[[#This Row],[Von]],Kombiniert[Date],"&lt;="&amp;Kombiniert[[#This Row],[Date]])</f>
        <v>4.7142857142857146E-2</v>
      </c>
      <c r="S428" s="8">
        <f>AVERAGEIFS(Kombiniert[Sonstige],Kombiniert[Date],"&gt;="&amp;Kombiniert[[#This Row],[Von]],Kombiniert[Date],"&lt;="&amp;Kombiniert[[#This Row],[Date]])</f>
        <v>6.142857142857143E-2</v>
      </c>
      <c r="T428" s="4">
        <f>SUMIFS(Kombiniert[Befragte],Kombiniert[Date],"&gt;="&amp;Kombiniert[[#This Row],[Von]],Kombiniert[Date],"&lt;="&amp;Kombiniert[[#This Row],[Date]])</f>
        <v>12922</v>
      </c>
      <c r="U428" s="2">
        <f>1/SUMIFS(Kombiniert[[#This Row],[CDU/CSU (14d)]:[AfD (14d)]],Kombiniert[[#This Row],[CDU/CSU (14d)]:[AfD (14d)]],"&gt;="&amp;0.05)</f>
        <v>1.1784511784511784</v>
      </c>
      <c r="V428" s="2">
        <f>1/(SUMIFS(Kombiniert[[#This Row],[CDU/CSU (14d)]:[AfD (14d)]],Kombiniert[[#This Row],[CDU/CSU (14d)]:[AfD (14d)]],"&gt;="&amp;0.05)-Kombiniert[[#This Row],[FDP (14d)]])</f>
        <v>1.2411347517730495</v>
      </c>
    </row>
    <row r="429" spans="1:22" x14ac:dyDescent="0.35">
      <c r="A429" s="1">
        <v>41651</v>
      </c>
      <c r="B429" s="2">
        <v>0.42</v>
      </c>
      <c r="C429" s="2">
        <v>0.25</v>
      </c>
      <c r="D429" s="2">
        <v>0.09</v>
      </c>
      <c r="E429" s="2">
        <v>0.04</v>
      </c>
      <c r="F429" s="2">
        <v>0.09</v>
      </c>
      <c r="G429" s="2">
        <v>0.05</v>
      </c>
      <c r="H429" s="2">
        <v>0.06</v>
      </c>
      <c r="I429" s="2">
        <v>1402</v>
      </c>
      <c r="J429" s="2" t="s">
        <v>410</v>
      </c>
      <c r="K429" t="s">
        <v>90</v>
      </c>
      <c r="L429" s="1">
        <f>Kombiniert[[#This Row],[Date]]-13</f>
        <v>41638</v>
      </c>
      <c r="M429" s="8">
        <f>AVERAGEIFS(Kombiniert[CDU/CSU],Kombiniert[Date],"&gt;="&amp;Kombiniert[[#This Row],[Von]],Kombiniert[Date],"&lt;="&amp;Kombiniert[[#This Row],[Date]])</f>
        <v>0.41499999999999992</v>
      </c>
      <c r="N429" s="3">
        <f>AVERAGEIFS(Kombiniert[SPD],Kombiniert[Date],"&gt;="&amp;Kombiniert[[#This Row],[Von]],Kombiniert[Date],"&lt;="&amp;Kombiniert[[#This Row],[Date]])</f>
        <v>0.248</v>
      </c>
      <c r="O429" s="8">
        <f>AVERAGEIFS(Kombiniert[GRÜNE],Kombiniert[Date],"&gt;="&amp;Kombiniert[[#This Row],[Von]],Kombiniert[Date],"&lt;="&amp;Kombiniert[[#This Row],[Date]])</f>
        <v>9.4E-2</v>
      </c>
      <c r="P429" s="8">
        <f>AVERAGEIFS(Kombiniert[FDP],Kombiniert[Date],"&gt;="&amp;Kombiniert[[#This Row],[Von]],Kombiniert[Date],"&lt;="&amp;Kombiniert[[#This Row],[Date]])</f>
        <v>4.4000000000000004E-2</v>
      </c>
      <c r="Q429" s="8">
        <f>AVERAGEIFS(Kombiniert[LINKE],Kombiniert[Date],"&gt;="&amp;Kombiniert[[#This Row],[Von]],Kombiniert[Date],"&lt;="&amp;Kombiniert[[#This Row],[Date]])</f>
        <v>9.4000000000000014E-2</v>
      </c>
      <c r="R429" s="8">
        <f>AVERAGEIFS(Kombiniert[AfD],Kombiniert[Date],"&gt;="&amp;Kombiniert[[#This Row],[Von]],Kombiniert[Date],"&lt;="&amp;Kombiniert[[#This Row],[Date]])</f>
        <v>4.6000000000000006E-2</v>
      </c>
      <c r="S429" s="8">
        <f>AVERAGEIFS(Kombiniert[Sonstige],Kombiniert[Date],"&gt;="&amp;Kombiniert[[#This Row],[Von]],Kombiniert[Date],"&lt;="&amp;Kombiniert[[#This Row],[Date]])</f>
        <v>5.8999999999999997E-2</v>
      </c>
      <c r="T429" s="4">
        <f>SUMIFS(Kombiniert[Befragte],Kombiniert[Date],"&gt;="&amp;Kombiniert[[#This Row],[Von]],Kombiniert[Date],"&lt;="&amp;Kombiniert[[#This Row],[Date]])</f>
        <v>8539</v>
      </c>
      <c r="U429" s="2">
        <f>1/SUMIFS(Kombiniert[[#This Row],[CDU/CSU (14d)]:[AfD (14d)]],Kombiniert[[#This Row],[CDU/CSU (14d)]:[AfD (14d)]],"&gt;="&amp;0.05)</f>
        <v>1.1750881316098709</v>
      </c>
      <c r="V429" s="2">
        <f>1/(SUMIFS(Kombiniert[[#This Row],[CDU/CSU (14d)]:[AfD (14d)]],Kombiniert[[#This Row],[CDU/CSU (14d)]:[AfD (14d)]],"&gt;="&amp;0.05)-Kombiniert[[#This Row],[FDP (14d)]])</f>
        <v>1.2391573729863696</v>
      </c>
    </row>
    <row r="430" spans="1:22" x14ac:dyDescent="0.35">
      <c r="A430" s="1">
        <v>41630</v>
      </c>
      <c r="B430" s="2">
        <v>0.41</v>
      </c>
      <c r="C430" s="2">
        <v>0.25</v>
      </c>
      <c r="D430" s="2">
        <v>0.09</v>
      </c>
      <c r="E430" s="2">
        <v>0.04</v>
      </c>
      <c r="F430" s="2">
        <v>0.09</v>
      </c>
      <c r="G430" s="2">
        <v>0.05</v>
      </c>
      <c r="H430" s="2">
        <v>7.0000000000000007E-2</v>
      </c>
      <c r="I430" s="2">
        <v>2346</v>
      </c>
      <c r="J430" s="2" t="s">
        <v>125</v>
      </c>
      <c r="K430" t="s">
        <v>90</v>
      </c>
      <c r="L430" s="1">
        <f>Kombiniert[[#This Row],[Date]]-13</f>
        <v>41617</v>
      </c>
      <c r="M430" s="8">
        <f>AVERAGEIFS(Kombiniert[CDU/CSU],Kombiniert[Date],"&gt;="&amp;Kombiniert[[#This Row],[Von]],Kombiniert[Date],"&lt;="&amp;Kombiniert[[#This Row],[Date]])</f>
        <v>0.41937499999999994</v>
      </c>
      <c r="N430" s="3">
        <f>AVERAGEIFS(Kombiniert[SPD],Kombiniert[Date],"&gt;="&amp;Kombiniert[[#This Row],[Von]],Kombiniert[Date],"&lt;="&amp;Kombiniert[[#This Row],[Date]])</f>
        <v>0.25312499999999999</v>
      </c>
      <c r="O430" s="8">
        <f>AVERAGEIFS(Kombiniert[GRÜNE],Kombiniert[Date],"&gt;="&amp;Kombiniert[[#This Row],[Von]],Kombiniert[Date],"&lt;="&amp;Kombiniert[[#This Row],[Date]])</f>
        <v>9.3124999999999986E-2</v>
      </c>
      <c r="P430" s="8">
        <f>AVERAGEIFS(Kombiniert[FDP],Kombiniert[Date],"&gt;="&amp;Kombiniert[[#This Row],[Von]],Kombiniert[Date],"&lt;="&amp;Kombiniert[[#This Row],[Date]])</f>
        <v>3.875E-2</v>
      </c>
      <c r="Q430" s="8">
        <f>AVERAGEIFS(Kombiniert[LINKE],Kombiniert[Date],"&gt;="&amp;Kombiniert[[#This Row],[Von]],Kombiniert[Date],"&lt;="&amp;Kombiniert[[#This Row],[Date]])</f>
        <v>9.1874999999999984E-2</v>
      </c>
      <c r="R430" s="8">
        <f>AVERAGEIFS(Kombiniert[AfD],Kombiniert[Date],"&gt;="&amp;Kombiniert[[#This Row],[Von]],Kombiniert[Date],"&lt;="&amp;Kombiniert[[#This Row],[Date]])</f>
        <v>4.6249999999999993E-2</v>
      </c>
      <c r="S430" s="8">
        <f>AVERAGEIFS(Kombiniert[Sonstige],Kombiniert[Date],"&gt;="&amp;Kombiniert[[#This Row],[Von]],Kombiniert[Date],"&lt;="&amp;Kombiniert[[#This Row],[Date]])</f>
        <v>5.7499999999999996E-2</v>
      </c>
      <c r="T430" s="4">
        <f>SUMIFS(Kombiniert[Befragte],Kombiniert[Date],"&gt;="&amp;Kombiniert[[#This Row],[Von]],Kombiniert[Date],"&lt;="&amp;Kombiniert[[#This Row],[Date]])</f>
        <v>14446</v>
      </c>
      <c r="U430" s="2">
        <f>1/SUMIFS(Kombiniert[[#This Row],[CDU/CSU (14d)]:[AfD (14d)]],Kombiniert[[#This Row],[CDU/CSU (14d)]:[AfD (14d)]],"&gt;="&amp;0.05)</f>
        <v>1.1661807580174928</v>
      </c>
      <c r="V430" s="2">
        <f>1/(SUMIFS(Kombiniert[[#This Row],[CDU/CSU (14d)]:[AfD (14d)]],Kombiniert[[#This Row],[CDU/CSU (14d)]:[AfD (14d)]],"&gt;="&amp;0.05)-Kombiniert[[#This Row],[FDP (14d)]])</f>
        <v>1.2213740458015268</v>
      </c>
    </row>
    <row r="431" spans="1:22" x14ac:dyDescent="0.35">
      <c r="A431" s="1">
        <v>41623</v>
      </c>
      <c r="B431" s="2">
        <v>0.42</v>
      </c>
      <c r="C431" s="2">
        <v>0.25</v>
      </c>
      <c r="D431" s="2">
        <v>0.09</v>
      </c>
      <c r="E431" s="2">
        <v>0.04</v>
      </c>
      <c r="F431" s="2">
        <v>0.09</v>
      </c>
      <c r="G431" s="2">
        <v>0.05</v>
      </c>
      <c r="H431" s="2">
        <v>0.06</v>
      </c>
      <c r="I431" s="2">
        <v>1901</v>
      </c>
      <c r="J431" s="2" t="s">
        <v>126</v>
      </c>
      <c r="K431" t="s">
        <v>90</v>
      </c>
      <c r="L431" s="1">
        <f>Kombiniert[[#This Row],[Date]]-13</f>
        <v>41610</v>
      </c>
      <c r="M431" s="8">
        <f>AVERAGEIFS(Kombiniert[CDU/CSU],Kombiniert[Date],"&gt;="&amp;Kombiniert[[#This Row],[Von]],Kombiniert[Date],"&lt;="&amp;Kombiniert[[#This Row],[Date]])</f>
        <v>0.42357142857142854</v>
      </c>
      <c r="N431" s="3">
        <f>AVERAGEIFS(Kombiniert[SPD],Kombiniert[Date],"&gt;="&amp;Kombiniert[[#This Row],[Von]],Kombiniert[Date],"&lt;="&amp;Kombiniert[[#This Row],[Date]])</f>
        <v>0.24571428571428572</v>
      </c>
      <c r="O431" s="8">
        <f>AVERAGEIFS(Kombiniert[GRÜNE],Kombiniert[Date],"&gt;="&amp;Kombiniert[[#This Row],[Von]],Kombiniert[Date],"&lt;="&amp;Kombiniert[[#This Row],[Date]])</f>
        <v>9.7142857142857128E-2</v>
      </c>
      <c r="P431" s="8">
        <f>AVERAGEIFS(Kombiniert[FDP],Kombiniert[Date],"&gt;="&amp;Kombiniert[[#This Row],[Von]],Kombiniert[Date],"&lt;="&amp;Kombiniert[[#This Row],[Date]])</f>
        <v>3.3571428571428572E-2</v>
      </c>
      <c r="Q431" s="8">
        <f>AVERAGEIFS(Kombiniert[LINKE],Kombiniert[Date],"&gt;="&amp;Kombiniert[[#This Row],[Von]],Kombiniert[Date],"&lt;="&amp;Kombiniert[[#This Row],[Date]])</f>
        <v>9.4285714285714278E-2</v>
      </c>
      <c r="R431" s="8">
        <f>AVERAGEIFS(Kombiniert[AfD],Kombiniert[Date],"&gt;="&amp;Kombiniert[[#This Row],[Von]],Kombiniert[Date],"&lt;="&amp;Kombiniert[[#This Row],[Date]])</f>
        <v>4.642857142857143E-2</v>
      </c>
      <c r="S431" s="8">
        <f>AVERAGEIFS(Kombiniert[Sonstige],Kombiniert[Date],"&gt;="&amp;Kombiniert[[#This Row],[Von]],Kombiniert[Date],"&lt;="&amp;Kombiniert[[#This Row],[Date]])</f>
        <v>5.9285714285714282E-2</v>
      </c>
      <c r="T431" s="4">
        <f>SUMIFS(Kombiniert[Befragte],Kombiniert[Date],"&gt;="&amp;Kombiniert[[#This Row],[Von]],Kombiniert[Date],"&lt;="&amp;Kombiniert[[#This Row],[Date]])</f>
        <v>14909</v>
      </c>
      <c r="U431" s="2">
        <f>1/SUMIFS(Kombiniert[[#This Row],[CDU/CSU (14d)]:[AfD (14d)]],Kombiniert[[#This Row],[CDU/CSU (14d)]:[AfD (14d)]],"&gt;="&amp;0.05)</f>
        <v>1.1618257261410789</v>
      </c>
      <c r="V431" s="2">
        <f>1/(SUMIFS(Kombiniert[[#This Row],[CDU/CSU (14d)]:[AfD (14d)]],Kombiniert[[#This Row],[CDU/CSU (14d)]:[AfD (14d)]],"&gt;="&amp;0.05)-Kombiniert[[#This Row],[FDP (14d)]])</f>
        <v>1.2089810017271159</v>
      </c>
    </row>
    <row r="432" spans="1:22" x14ac:dyDescent="0.35">
      <c r="A432" s="1">
        <v>41616</v>
      </c>
      <c r="B432" s="2">
        <v>0.42</v>
      </c>
      <c r="C432" s="2">
        <v>0.26</v>
      </c>
      <c r="D432" s="2">
        <v>0.09</v>
      </c>
      <c r="E432" s="2">
        <v>0.03</v>
      </c>
      <c r="F432" s="2">
        <v>0.09</v>
      </c>
      <c r="G432" s="2">
        <v>0.05</v>
      </c>
      <c r="H432" s="2">
        <v>0.06</v>
      </c>
      <c r="I432" s="2">
        <v>2291</v>
      </c>
      <c r="J432" s="2" t="s">
        <v>127</v>
      </c>
      <c r="K432" t="s">
        <v>90</v>
      </c>
      <c r="L432" s="1">
        <f>Kombiniert[[#This Row],[Date]]-13</f>
        <v>41603</v>
      </c>
      <c r="M432" s="8">
        <f>AVERAGEIFS(Kombiniert[CDU/CSU],Kombiniert[Date],"&gt;="&amp;Kombiniert[[#This Row],[Von]],Kombiniert[Date],"&lt;="&amp;Kombiniert[[#This Row],[Date]])</f>
        <v>0.41625000000000001</v>
      </c>
      <c r="N432" s="3">
        <f>AVERAGEIFS(Kombiniert[SPD],Kombiniert[Date],"&gt;="&amp;Kombiniert[[#This Row],[Von]],Kombiniert[Date],"&lt;="&amp;Kombiniert[[#This Row],[Date]])</f>
        <v>0.24875000000000003</v>
      </c>
      <c r="O432" s="8">
        <f>AVERAGEIFS(Kombiniert[GRÜNE],Kombiniert[Date],"&gt;="&amp;Kombiniert[[#This Row],[Von]],Kombiniert[Date],"&lt;="&amp;Kombiniert[[#This Row],[Date]])</f>
        <v>9.812499999999999E-2</v>
      </c>
      <c r="P432" s="8">
        <f>AVERAGEIFS(Kombiniert[FDP],Kombiniert[Date],"&gt;="&amp;Kombiniert[[#This Row],[Von]],Kombiniert[Date],"&lt;="&amp;Kombiniert[[#This Row],[Date]])</f>
        <v>3.4375000000000003E-2</v>
      </c>
      <c r="Q432" s="8">
        <f>AVERAGEIFS(Kombiniert[LINKE],Kombiniert[Date],"&gt;="&amp;Kombiniert[[#This Row],[Von]],Kombiniert[Date],"&lt;="&amp;Kombiniert[[#This Row],[Date]])</f>
        <v>9.3749999999999986E-2</v>
      </c>
      <c r="R432" s="8">
        <f>AVERAGEIFS(Kombiniert[AfD],Kombiniert[Date],"&gt;="&amp;Kombiniert[[#This Row],[Von]],Kombiniert[Date],"&lt;="&amp;Kombiniert[[#This Row],[Date]])</f>
        <v>4.6249999999999993E-2</v>
      </c>
      <c r="S432" s="8">
        <f>AVERAGEIFS(Kombiniert[Sonstige],Kombiniert[Date],"&gt;="&amp;Kombiniert[[#This Row],[Von]],Kombiniert[Date],"&lt;="&amp;Kombiniert[[#This Row],[Date]])</f>
        <v>0.06</v>
      </c>
      <c r="T432" s="4">
        <f>SUMIFS(Kombiniert[Befragte],Kombiniert[Date],"&gt;="&amp;Kombiniert[[#This Row],[Von]],Kombiniert[Date],"&lt;="&amp;Kombiniert[[#This Row],[Date]])</f>
        <v>15398</v>
      </c>
      <c r="U432" s="2">
        <f>1/SUMIFS(Kombiniert[[#This Row],[CDU/CSU (14d)]:[AfD (14d)]],Kombiniert[[#This Row],[CDU/CSU (14d)]:[AfD (14d)]],"&gt;="&amp;0.05)</f>
        <v>1.1670313639679066</v>
      </c>
      <c r="V432" s="2">
        <f>1/(SUMIFS(Kombiniert[[#This Row],[CDU/CSU (14d)]:[AfD (14d)]],Kombiniert[[#This Row],[CDU/CSU (14d)]:[AfD (14d)]],"&gt;="&amp;0.05)-Kombiniert[[#This Row],[FDP (14d)]])</f>
        <v>1.21580547112462</v>
      </c>
    </row>
    <row r="433" spans="1:22" x14ac:dyDescent="0.35">
      <c r="A433" s="1">
        <v>41609</v>
      </c>
      <c r="B433" s="2">
        <v>0.41</v>
      </c>
      <c r="C433" s="2">
        <v>0.26</v>
      </c>
      <c r="D433" s="2">
        <v>0.09</v>
      </c>
      <c r="E433" s="2">
        <v>0.04</v>
      </c>
      <c r="F433" s="2">
        <v>0.09</v>
      </c>
      <c r="G433" s="2">
        <v>0.05</v>
      </c>
      <c r="H433" s="2">
        <v>0.06</v>
      </c>
      <c r="I433" s="2">
        <v>2389</v>
      </c>
      <c r="J433" s="2" t="s">
        <v>411</v>
      </c>
      <c r="K433" t="s">
        <v>90</v>
      </c>
      <c r="L433" s="1">
        <f>Kombiniert[[#This Row],[Date]]-13</f>
        <v>41596</v>
      </c>
      <c r="M433" s="8">
        <f>AVERAGEIFS(Kombiniert[CDU/CSU],Kombiniert[Date],"&gt;="&amp;Kombiniert[[#This Row],[Von]],Kombiniert[Date],"&lt;="&amp;Kombiniert[[#This Row],[Date]])</f>
        <v>0.41187499999999999</v>
      </c>
      <c r="N433" s="3">
        <f>AVERAGEIFS(Kombiniert[SPD],Kombiniert[Date],"&gt;="&amp;Kombiniert[[#This Row],[Von]],Kombiniert[Date],"&lt;="&amp;Kombiniert[[#This Row],[Date]])</f>
        <v>0.25</v>
      </c>
      <c r="O433" s="8">
        <f>AVERAGEIFS(Kombiniert[GRÜNE],Kombiniert[Date],"&gt;="&amp;Kombiniert[[#This Row],[Von]],Kombiniert[Date],"&lt;="&amp;Kombiniert[[#This Row],[Date]])</f>
        <v>9.812499999999999E-2</v>
      </c>
      <c r="P433" s="8">
        <f>AVERAGEIFS(Kombiniert[FDP],Kombiniert[Date],"&gt;="&amp;Kombiniert[[#This Row],[Von]],Kombiniert[Date],"&lt;="&amp;Kombiniert[[#This Row],[Date]])</f>
        <v>3.6249999999999998E-2</v>
      </c>
      <c r="Q433" s="8">
        <f>AVERAGEIFS(Kombiniert[LINKE],Kombiniert[Date],"&gt;="&amp;Kombiniert[[#This Row],[Von]],Kombiniert[Date],"&lt;="&amp;Kombiniert[[#This Row],[Date]])</f>
        <v>9.3749999999999986E-2</v>
      </c>
      <c r="R433" s="8">
        <f>AVERAGEIFS(Kombiniert[AfD],Kombiniert[Date],"&gt;="&amp;Kombiniert[[#This Row],[Von]],Kombiniert[Date],"&lt;="&amp;Kombiniert[[#This Row],[Date]])</f>
        <v>4.6874999999999993E-2</v>
      </c>
      <c r="S433" s="8">
        <f>AVERAGEIFS(Kombiniert[Sonstige],Kombiniert[Date],"&gt;="&amp;Kombiniert[[#This Row],[Von]],Kombiniert[Date],"&lt;="&amp;Kombiniert[[#This Row],[Date]])</f>
        <v>6.0714285714285714E-2</v>
      </c>
      <c r="T433" s="4">
        <f>SUMIFS(Kombiniert[Befragte],Kombiniert[Date],"&gt;="&amp;Kombiniert[[#This Row],[Von]],Kombiniert[Date],"&lt;="&amp;Kombiniert[[#This Row],[Date]])</f>
        <v>14788</v>
      </c>
      <c r="U433" s="2">
        <f>1/SUMIFS(Kombiniert[[#This Row],[CDU/CSU (14d)]:[AfD (14d)]],Kombiniert[[#This Row],[CDU/CSU (14d)]:[AfD (14d)]],"&gt;="&amp;0.05)</f>
        <v>1.171303074670571</v>
      </c>
      <c r="V433" s="2">
        <f>1/(SUMIFS(Kombiniert[[#This Row],[CDU/CSU (14d)]:[AfD (14d)]],Kombiniert[[#This Row],[CDU/CSU (14d)]:[AfD (14d)]],"&gt;="&amp;0.05)-Kombiniert[[#This Row],[FDP (14d)]])</f>
        <v>1.2232415902140672</v>
      </c>
    </row>
    <row r="434" spans="1:22" x14ac:dyDescent="0.35">
      <c r="A434" s="1">
        <v>41602</v>
      </c>
      <c r="B434" s="2">
        <v>0.42</v>
      </c>
      <c r="C434" s="2">
        <v>0.25</v>
      </c>
      <c r="D434" s="2">
        <v>0.1</v>
      </c>
      <c r="E434" s="2">
        <v>0.03</v>
      </c>
      <c r="F434" s="2">
        <v>0.09</v>
      </c>
      <c r="G434" s="2">
        <v>0.05</v>
      </c>
      <c r="H434" s="2">
        <v>0.06</v>
      </c>
      <c r="I434" s="2">
        <v>2204</v>
      </c>
      <c r="J434" s="2" t="s">
        <v>412</v>
      </c>
      <c r="K434" t="s">
        <v>90</v>
      </c>
      <c r="L434" s="1">
        <f>Kombiniert[[#This Row],[Date]]-13</f>
        <v>41589</v>
      </c>
      <c r="M434" s="8">
        <f>AVERAGEIFS(Kombiniert[CDU/CSU],Kombiniert[Date],"&gt;="&amp;Kombiniert[[#This Row],[Von]],Kombiniert[Date],"&lt;="&amp;Kombiniert[[#This Row],[Date]])</f>
        <v>0.41428571428571426</v>
      </c>
      <c r="N434" s="3">
        <f>AVERAGEIFS(Kombiniert[SPD],Kombiniert[Date],"&gt;="&amp;Kombiniert[[#This Row],[Von]],Kombiniert[Date],"&lt;="&amp;Kombiniert[[#This Row],[Date]])</f>
        <v>0.24714285714285714</v>
      </c>
      <c r="O434" s="8">
        <f>AVERAGEIFS(Kombiniert[GRÜNE],Kombiniert[Date],"&gt;="&amp;Kombiniert[[#This Row],[Von]],Kombiniert[Date],"&lt;="&amp;Kombiniert[[#This Row],[Date]])</f>
        <v>9.9999999999999992E-2</v>
      </c>
      <c r="P434" s="8">
        <f>AVERAGEIFS(Kombiniert[FDP],Kombiniert[Date],"&gt;="&amp;Kombiniert[[#This Row],[Von]],Kombiniert[Date],"&lt;="&amp;Kombiniert[[#This Row],[Date]])</f>
        <v>3.5714285714285712E-2</v>
      </c>
      <c r="Q434" s="8">
        <f>AVERAGEIFS(Kombiniert[LINKE],Kombiniert[Date],"&gt;="&amp;Kombiniert[[#This Row],[Von]],Kombiniert[Date],"&lt;="&amp;Kombiniert[[#This Row],[Date]])</f>
        <v>9.2857142857142846E-2</v>
      </c>
      <c r="R434" s="8">
        <f>AVERAGEIFS(Kombiniert[AfD],Kombiniert[Date],"&gt;="&amp;Kombiniert[[#This Row],[Von]],Kombiniert[Date],"&lt;="&amp;Kombiniert[[#This Row],[Date]])</f>
        <v>4.7142857142857146E-2</v>
      </c>
      <c r="S434" s="8">
        <f>AVERAGEIFS(Kombiniert[Sonstige],Kombiniert[Date],"&gt;="&amp;Kombiniert[[#This Row],[Von]],Kombiniert[Date],"&lt;="&amp;Kombiniert[[#This Row],[Date]])</f>
        <v>6.2857142857142861E-2</v>
      </c>
      <c r="T434" s="4">
        <f>SUMIFS(Kombiniert[Befragte],Kombiniert[Date],"&gt;="&amp;Kombiniert[[#This Row],[Von]],Kombiniert[Date],"&lt;="&amp;Kombiniert[[#This Row],[Date]])</f>
        <v>15169</v>
      </c>
      <c r="U434" s="2">
        <f>1/SUMIFS(Kombiniert[[#This Row],[CDU/CSU (14d)]:[AfD (14d)]],Kombiniert[[#This Row],[CDU/CSU (14d)]:[AfD (14d)]],"&gt;="&amp;0.05)</f>
        <v>1.1705685618729098</v>
      </c>
      <c r="V434" s="2">
        <f>1/(SUMIFS(Kombiniert[[#This Row],[CDU/CSU (14d)]:[AfD (14d)]],Kombiniert[[#This Row],[CDU/CSU (14d)]:[AfD (14d)]],"&gt;="&amp;0.05)-Kombiniert[[#This Row],[FDP (14d)]])</f>
        <v>1.2216404886561956</v>
      </c>
    </row>
    <row r="435" spans="1:22" x14ac:dyDescent="0.35">
      <c r="A435" s="1">
        <v>41595</v>
      </c>
      <c r="B435" s="2">
        <v>0.41</v>
      </c>
      <c r="C435" s="2">
        <v>0.25</v>
      </c>
      <c r="D435" s="2">
        <v>0.1</v>
      </c>
      <c r="E435" s="2">
        <v>0.03</v>
      </c>
      <c r="F435" s="2">
        <v>0.09</v>
      </c>
      <c r="G435" s="2">
        <v>0.05</v>
      </c>
      <c r="H435" s="2">
        <v>7.0000000000000007E-2</v>
      </c>
      <c r="I435" s="2">
        <v>2765</v>
      </c>
      <c r="J435" s="2" t="s">
        <v>130</v>
      </c>
      <c r="K435" t="s">
        <v>90</v>
      </c>
      <c r="L435" s="1">
        <f>Kombiniert[[#This Row],[Date]]-13</f>
        <v>41582</v>
      </c>
      <c r="M435" s="8">
        <f>AVERAGEIFS(Kombiniert[CDU/CSU],Kombiniert[Date],"&gt;="&amp;Kombiniert[[#This Row],[Von]],Kombiniert[Date],"&lt;="&amp;Kombiniert[[#This Row],[Date]])</f>
        <v>0.41571428571428565</v>
      </c>
      <c r="N435" s="3">
        <f>AVERAGEIFS(Kombiniert[SPD],Kombiniert[Date],"&gt;="&amp;Kombiniert[[#This Row],[Von]],Kombiniert[Date],"&lt;="&amp;Kombiniert[[#This Row],[Date]])</f>
        <v>0.25285714285714284</v>
      </c>
      <c r="O435" s="8">
        <f>AVERAGEIFS(Kombiniert[GRÜNE],Kombiniert[Date],"&gt;="&amp;Kombiniert[[#This Row],[Von]],Kombiniert[Date],"&lt;="&amp;Kombiniert[[#This Row],[Date]])</f>
        <v>9.9285714285714283E-2</v>
      </c>
      <c r="P435" s="8">
        <f>AVERAGEIFS(Kombiniert[FDP],Kombiniert[Date],"&gt;="&amp;Kombiniert[[#This Row],[Von]],Kombiniert[Date],"&lt;="&amp;Kombiniert[[#This Row],[Date]])</f>
        <v>3.3571428571428572E-2</v>
      </c>
      <c r="Q435" s="8">
        <f>AVERAGEIFS(Kombiniert[LINKE],Kombiniert[Date],"&gt;="&amp;Kombiniert[[#This Row],[Von]],Kombiniert[Date],"&lt;="&amp;Kombiniert[[#This Row],[Date]])</f>
        <v>9.0714285714285706E-2</v>
      </c>
      <c r="R435" s="8">
        <f>AVERAGEIFS(Kombiniert[AfD],Kombiniert[Date],"&gt;="&amp;Kombiniert[[#This Row],[Von]],Kombiniert[Date],"&lt;="&amp;Kombiniert[[#This Row],[Date]])</f>
        <v>4.642857142857143E-2</v>
      </c>
      <c r="S435" s="8">
        <f>AVERAGEIFS(Kombiniert[Sonstige],Kombiniert[Date],"&gt;="&amp;Kombiniert[[#This Row],[Von]],Kombiniert[Date],"&lt;="&amp;Kombiniert[[#This Row],[Date]])</f>
        <v>6.142857142857143E-2</v>
      </c>
      <c r="T435" s="4">
        <f>SUMIFS(Kombiniert[Befragte],Kombiniert[Date],"&gt;="&amp;Kombiniert[[#This Row],[Von]],Kombiniert[Date],"&lt;="&amp;Kombiniert[[#This Row],[Date]])</f>
        <v>15767</v>
      </c>
      <c r="U435" s="2">
        <f>1/SUMIFS(Kombiniert[[#This Row],[CDU/CSU (14d)]:[AfD (14d)]],Kombiniert[[#This Row],[CDU/CSU (14d)]:[AfD (14d)]],"&gt;="&amp;0.05)</f>
        <v>1.1647254575707155</v>
      </c>
      <c r="V435" s="2">
        <f>1/(SUMIFS(Kombiniert[[#This Row],[CDU/CSU (14d)]:[AfD (14d)]],Kombiniert[[#This Row],[CDU/CSU (14d)]:[AfD (14d)]],"&gt;="&amp;0.05)-Kombiniert[[#This Row],[FDP (14d)]])</f>
        <v>1.2121212121212122</v>
      </c>
    </row>
    <row r="436" spans="1:22" x14ac:dyDescent="0.35">
      <c r="A436" s="1">
        <v>41588</v>
      </c>
      <c r="B436" s="2">
        <v>0.41</v>
      </c>
      <c r="C436" s="2">
        <v>0.26</v>
      </c>
      <c r="D436" s="2">
        <v>0.1</v>
      </c>
      <c r="E436" s="2">
        <v>0.03</v>
      </c>
      <c r="F436" s="2">
        <v>0.09</v>
      </c>
      <c r="G436" s="2">
        <v>0.05</v>
      </c>
      <c r="H436" s="2">
        <v>0.06</v>
      </c>
      <c r="I436" s="2">
        <v>2296</v>
      </c>
      <c r="J436" s="2" t="s">
        <v>413</v>
      </c>
      <c r="K436" t="s">
        <v>90</v>
      </c>
      <c r="L436" s="1">
        <f>Kombiniert[[#This Row],[Date]]-13</f>
        <v>41575</v>
      </c>
      <c r="M436" s="8">
        <f>AVERAGEIFS(Kombiniert[CDU/CSU],Kombiniert[Date],"&gt;="&amp;Kombiniert[[#This Row],[Von]],Kombiniert[Date],"&lt;="&amp;Kombiniert[[#This Row],[Date]])</f>
        <v>0.41857142857142854</v>
      </c>
      <c r="N436" s="3">
        <f>AVERAGEIFS(Kombiniert[SPD],Kombiniert[Date],"&gt;="&amp;Kombiniert[[#This Row],[Von]],Kombiniert[Date],"&lt;="&amp;Kombiniert[[#This Row],[Date]])</f>
        <v>0.255</v>
      </c>
      <c r="O436" s="8">
        <f>AVERAGEIFS(Kombiniert[GRÜNE],Kombiniert[Date],"&gt;="&amp;Kombiniert[[#This Row],[Von]],Kombiniert[Date],"&lt;="&amp;Kombiniert[[#This Row],[Date]])</f>
        <v>9.6428571428571419E-2</v>
      </c>
      <c r="P436" s="8">
        <f>AVERAGEIFS(Kombiniert[FDP],Kombiniert[Date],"&gt;="&amp;Kombiniert[[#This Row],[Von]],Kombiniert[Date],"&lt;="&amp;Kombiniert[[#This Row],[Date]])</f>
        <v>3.2857142857142856E-2</v>
      </c>
      <c r="Q436" s="8">
        <f>AVERAGEIFS(Kombiniert[LINKE],Kombiniert[Date],"&gt;="&amp;Kombiniert[[#This Row],[Von]],Kombiniert[Date],"&lt;="&amp;Kombiniert[[#This Row],[Date]])</f>
        <v>8.9999999999999983E-2</v>
      </c>
      <c r="R436" s="8">
        <f>AVERAGEIFS(Kombiniert[AfD],Kombiniert[Date],"&gt;="&amp;Kombiniert[[#This Row],[Von]],Kombiniert[Date],"&lt;="&amp;Kombiniert[[#This Row],[Date]])</f>
        <v>4.642857142857143E-2</v>
      </c>
      <c r="S436" s="8">
        <f>AVERAGEIFS(Kombiniert[Sonstige],Kombiniert[Date],"&gt;="&amp;Kombiniert[[#This Row],[Von]],Kombiniert[Date],"&lt;="&amp;Kombiniert[[#This Row],[Date]])</f>
        <v>6.0714285714285714E-2</v>
      </c>
      <c r="T436" s="4">
        <f>SUMIFS(Kombiniert[Befragte],Kombiniert[Date],"&gt;="&amp;Kombiniert[[#This Row],[Von]],Kombiniert[Date],"&lt;="&amp;Kombiniert[[#This Row],[Date]])</f>
        <v>15768</v>
      </c>
      <c r="U436" s="2">
        <f>1/SUMIFS(Kombiniert[[#This Row],[CDU/CSU (14d)]:[AfD (14d)]],Kombiniert[[#This Row],[CDU/CSU (14d)]:[AfD (14d)]],"&gt;="&amp;0.05)</f>
        <v>1.1627906976744187</v>
      </c>
      <c r="V436" s="2">
        <f>1/(SUMIFS(Kombiniert[[#This Row],[CDU/CSU (14d)]:[AfD (14d)]],Kombiniert[[#This Row],[CDU/CSU (14d)]:[AfD (14d)]],"&gt;="&amp;0.05)-Kombiniert[[#This Row],[FDP (14d)]])</f>
        <v>1.2089810017271159</v>
      </c>
    </row>
    <row r="437" spans="1:22" x14ac:dyDescent="0.35">
      <c r="A437" s="1">
        <v>41581</v>
      </c>
      <c r="B437" s="2">
        <v>0.42</v>
      </c>
      <c r="C437" s="2">
        <v>0.25</v>
      </c>
      <c r="D437" s="2">
        <v>0.09</v>
      </c>
      <c r="E437" s="2">
        <v>0.03</v>
      </c>
      <c r="F437" s="2">
        <v>0.09</v>
      </c>
      <c r="G437" s="2">
        <v>0.05</v>
      </c>
      <c r="H437" s="2">
        <v>7.0000000000000007E-2</v>
      </c>
      <c r="I437" s="2">
        <v>2768</v>
      </c>
      <c r="J437" s="2" t="s">
        <v>132</v>
      </c>
      <c r="K437" t="s">
        <v>90</v>
      </c>
      <c r="L437" s="1">
        <f>Kombiniert[[#This Row],[Date]]-13</f>
        <v>41568</v>
      </c>
      <c r="M437" s="8">
        <f>AVERAGEIFS(Kombiniert[CDU/CSU],Kombiniert[Date],"&gt;="&amp;Kombiniert[[#This Row],[Von]],Kombiniert[Date],"&lt;="&amp;Kombiniert[[#This Row],[Date]])</f>
        <v>0.41749999999999998</v>
      </c>
      <c r="N437" s="3">
        <f>AVERAGEIFS(Kombiniert[SPD],Kombiniert[Date],"&gt;="&amp;Kombiniert[[#This Row],[Von]],Kombiniert[Date],"&lt;="&amp;Kombiniert[[#This Row],[Date]])</f>
        <v>0.25562499999999999</v>
      </c>
      <c r="O437" s="8">
        <f>AVERAGEIFS(Kombiniert[GRÜNE],Kombiniert[Date],"&gt;="&amp;Kombiniert[[#This Row],[Von]],Kombiniert[Date],"&lt;="&amp;Kombiniert[[#This Row],[Date]])</f>
        <v>9.2499999999999999E-2</v>
      </c>
      <c r="P437" s="8">
        <f>AVERAGEIFS(Kombiniert[FDP],Kombiniert[Date],"&gt;="&amp;Kombiniert[[#This Row],[Von]],Kombiniert[Date],"&lt;="&amp;Kombiniert[[#This Row],[Date]])</f>
        <v>3.7500000000000006E-2</v>
      </c>
      <c r="Q437" s="8">
        <f>AVERAGEIFS(Kombiniert[LINKE],Kombiniert[Date],"&gt;="&amp;Kombiniert[[#This Row],[Von]],Kombiniert[Date],"&lt;="&amp;Kombiniert[[#This Row],[Date]])</f>
        <v>8.9374999999999982E-2</v>
      </c>
      <c r="R437" s="8">
        <f>AVERAGEIFS(Kombiniert[AfD],Kombiniert[Date],"&gt;="&amp;Kombiniert[[#This Row],[Von]],Kombiniert[Date],"&lt;="&amp;Kombiniert[[#This Row],[Date]])</f>
        <v>4.8749999999999995E-2</v>
      </c>
      <c r="S437" s="8">
        <f>AVERAGEIFS(Kombiniert[Sonstige],Kombiniert[Date],"&gt;="&amp;Kombiniert[[#This Row],[Von]],Kombiniert[Date],"&lt;="&amp;Kombiniert[[#This Row],[Date]])</f>
        <v>5.8749999999999997E-2</v>
      </c>
      <c r="T437" s="4">
        <f>SUMIFS(Kombiniert[Befragte],Kombiniert[Date],"&gt;="&amp;Kombiniert[[#This Row],[Von]],Kombiniert[Date],"&lt;="&amp;Kombiniert[[#This Row],[Date]])</f>
        <v>16230</v>
      </c>
      <c r="U437" s="2">
        <f>1/SUMIFS(Kombiniert[[#This Row],[CDU/CSU (14d)]:[AfD (14d)]],Kombiniert[[#This Row],[CDU/CSU (14d)]:[AfD (14d)]],"&gt;="&amp;0.05)</f>
        <v>1.1695906432748537</v>
      </c>
      <c r="V437" s="2">
        <f>1/(SUMIFS(Kombiniert[[#This Row],[CDU/CSU (14d)]:[AfD (14d)]],Kombiniert[[#This Row],[CDU/CSU (14d)]:[AfD (14d)]],"&gt;="&amp;0.05)-Kombiniert[[#This Row],[FDP (14d)]])</f>
        <v>1.2232415902140672</v>
      </c>
    </row>
    <row r="438" spans="1:22" x14ac:dyDescent="0.35">
      <c r="A438" s="1">
        <v>41574</v>
      </c>
      <c r="B438" s="2">
        <v>0.41</v>
      </c>
      <c r="C438" s="2">
        <v>0.26</v>
      </c>
      <c r="D438" s="2">
        <v>0.1</v>
      </c>
      <c r="E438" s="2">
        <v>0.03</v>
      </c>
      <c r="F438" s="2">
        <v>0.09</v>
      </c>
      <c r="G438" s="2">
        <v>0.05</v>
      </c>
      <c r="H438" s="2">
        <v>0.06</v>
      </c>
      <c r="I438" s="2">
        <v>3219</v>
      </c>
      <c r="J438" s="2" t="s">
        <v>133</v>
      </c>
      <c r="K438" t="s">
        <v>90</v>
      </c>
      <c r="L438" s="1">
        <f>Kombiniert[[#This Row],[Date]]-13</f>
        <v>41561</v>
      </c>
      <c r="M438" s="8">
        <f>AVERAGEIFS(Kombiniert[CDU/CSU],Kombiniert[Date],"&gt;="&amp;Kombiniert[[#This Row],[Von]],Kombiniert[Date],"&lt;="&amp;Kombiniert[[#This Row],[Date]])</f>
        <v>0.42</v>
      </c>
      <c r="N438" s="3">
        <f>AVERAGEIFS(Kombiniert[SPD],Kombiniert[Date],"&gt;="&amp;Kombiniert[[#This Row],[Von]],Kombiniert[Date],"&lt;="&amp;Kombiniert[[#This Row],[Date]])</f>
        <v>0.255</v>
      </c>
      <c r="O438" s="8">
        <f>AVERAGEIFS(Kombiniert[GRÜNE],Kombiniert[Date],"&gt;="&amp;Kombiniert[[#This Row],[Von]],Kombiniert[Date],"&lt;="&amp;Kombiniert[[#This Row],[Date]])</f>
        <v>0.09</v>
      </c>
      <c r="P438" s="8">
        <f>AVERAGEIFS(Kombiniert[FDP],Kombiniert[Date],"&gt;="&amp;Kombiniert[[#This Row],[Von]],Kombiniert[Date],"&lt;="&amp;Kombiniert[[#This Row],[Date]])</f>
        <v>3.8124999999999999E-2</v>
      </c>
      <c r="Q438" s="8">
        <f>AVERAGEIFS(Kombiniert[LINKE],Kombiniert[Date],"&gt;="&amp;Kombiniert[[#This Row],[Von]],Kombiniert[Date],"&lt;="&amp;Kombiniert[[#This Row],[Date]])</f>
        <v>8.9374999999999996E-2</v>
      </c>
      <c r="R438" s="8">
        <f>AVERAGEIFS(Kombiniert[AfD],Kombiniert[Date],"&gt;="&amp;Kombiniert[[#This Row],[Von]],Kombiniert[Date],"&lt;="&amp;Kombiniert[[#This Row],[Date]])</f>
        <v>5.1874999999999998E-2</v>
      </c>
      <c r="S438" s="8">
        <f>AVERAGEIFS(Kombiniert[Sonstige],Kombiniert[Date],"&gt;="&amp;Kombiniert[[#This Row],[Von]],Kombiniert[Date],"&lt;="&amp;Kombiniert[[#This Row],[Date]])</f>
        <v>5.5624999999999994E-2</v>
      </c>
      <c r="T438" s="4">
        <f>SUMIFS(Kombiniert[Befragte],Kombiniert[Date],"&gt;="&amp;Kombiniert[[#This Row],[Von]],Kombiniert[Date],"&lt;="&amp;Kombiniert[[#This Row],[Date]])</f>
        <v>15697</v>
      </c>
      <c r="U438" s="2">
        <f>1/SUMIFS(Kombiniert[[#This Row],[CDU/CSU (14d)]:[AfD (14d)]],Kombiniert[[#This Row],[CDU/CSU (14d)]:[AfD (14d)]],"&gt;="&amp;0.05)</f>
        <v>1.103448275862069</v>
      </c>
      <c r="V438" s="2">
        <f>1/(SUMIFS(Kombiniert[[#This Row],[CDU/CSU (14d)]:[AfD (14d)]],Kombiniert[[#This Row],[CDU/CSU (14d)]:[AfD (14d)]],"&gt;="&amp;0.05)-Kombiniert[[#This Row],[FDP (14d)]])</f>
        <v>1.1519078473722102</v>
      </c>
    </row>
    <row r="439" spans="1:22" x14ac:dyDescent="0.35">
      <c r="A439" s="1">
        <v>41567</v>
      </c>
      <c r="B439" s="2">
        <v>0.42</v>
      </c>
      <c r="C439" s="2">
        <v>0.25</v>
      </c>
      <c r="D439" s="2">
        <v>0.09</v>
      </c>
      <c r="E439" s="2">
        <v>0.03</v>
      </c>
      <c r="F439" s="2">
        <v>0.1</v>
      </c>
      <c r="G439" s="2">
        <v>0.05</v>
      </c>
      <c r="H439" s="2">
        <v>0.06</v>
      </c>
      <c r="I439" s="2">
        <v>2334</v>
      </c>
      <c r="J439" s="2" t="s">
        <v>134</v>
      </c>
      <c r="K439" t="s">
        <v>90</v>
      </c>
      <c r="L439" s="1">
        <f>Kombiniert[[#This Row],[Date]]-13</f>
        <v>41554</v>
      </c>
      <c r="M439" s="8">
        <f>AVERAGEIFS(Kombiniert[CDU/CSU],Kombiniert[Date],"&gt;="&amp;Kombiniert[[#This Row],[Von]],Kombiniert[Date],"&lt;="&amp;Kombiniert[[#This Row],[Date]])</f>
        <v>0.42857142857142855</v>
      </c>
      <c r="N439" s="3">
        <f>AVERAGEIFS(Kombiniert[SPD],Kombiniert[Date],"&gt;="&amp;Kombiniert[[#This Row],[Von]],Kombiniert[Date],"&lt;="&amp;Kombiniert[[#This Row],[Date]])</f>
        <v>0.25</v>
      </c>
      <c r="O439" s="8">
        <f>AVERAGEIFS(Kombiniert[GRÜNE],Kombiniert[Date],"&gt;="&amp;Kombiniert[[#This Row],[Von]],Kombiniert[Date],"&lt;="&amp;Kombiniert[[#This Row],[Date]])</f>
        <v>8.5714285714285715E-2</v>
      </c>
      <c r="P439" s="8">
        <f>AVERAGEIFS(Kombiniert[FDP],Kombiniert[Date],"&gt;="&amp;Kombiniert[[#This Row],[Von]],Kombiniert[Date],"&lt;="&amp;Kombiniert[[#This Row],[Date]])</f>
        <v>3.4285714285714287E-2</v>
      </c>
      <c r="Q439" s="8">
        <f>AVERAGEIFS(Kombiniert[LINKE],Kombiniert[Date],"&gt;="&amp;Kombiniert[[#This Row],[Von]],Kombiniert[Date],"&lt;="&amp;Kombiniert[[#This Row],[Date]])</f>
        <v>0.09</v>
      </c>
      <c r="R439" s="8">
        <f>AVERAGEIFS(Kombiniert[AfD],Kombiniert[Date],"&gt;="&amp;Kombiniert[[#This Row],[Von]],Kombiniert[Date],"&lt;="&amp;Kombiniert[[#This Row],[Date]])</f>
        <v>5.4999999999999993E-2</v>
      </c>
      <c r="S439" s="8">
        <f>AVERAGEIFS(Kombiniert[Sonstige],Kombiniert[Date],"&gt;="&amp;Kombiniert[[#This Row],[Von]],Kombiniert[Date],"&lt;="&amp;Kombiniert[[#This Row],[Date]])</f>
        <v>5.2142857142857144E-2</v>
      </c>
      <c r="T439" s="4">
        <f>SUMIFS(Kombiniert[Befragte],Kombiniert[Date],"&gt;="&amp;Kombiniert[[#This Row],[Von]],Kombiniert[Date],"&lt;="&amp;Kombiniert[[#This Row],[Date]])</f>
        <v>14199</v>
      </c>
      <c r="U439" s="2">
        <f>1/SUMIFS(Kombiniert[[#This Row],[CDU/CSU (14d)]:[AfD (14d)]],Kombiniert[[#This Row],[CDU/CSU (14d)]:[AfD (14d)]],"&gt;="&amp;0.05)</f>
        <v>1.0997643362136686</v>
      </c>
      <c r="V439" s="2">
        <f>1/(SUMIFS(Kombiniert[[#This Row],[CDU/CSU (14d)]:[AfD (14d)]],Kombiniert[[#This Row],[CDU/CSU (14d)]:[AfD (14d)]],"&gt;="&amp;0.05)-Kombiniert[[#This Row],[FDP (14d)]])</f>
        <v>1.1428571428571428</v>
      </c>
    </row>
    <row r="440" spans="1:22" x14ac:dyDescent="0.35">
      <c r="A440" s="1">
        <v>41560</v>
      </c>
      <c r="B440" s="2">
        <v>0.42</v>
      </c>
      <c r="C440" s="2">
        <v>0.25</v>
      </c>
      <c r="D440" s="2">
        <v>0.09</v>
      </c>
      <c r="E440" s="2">
        <v>0.03</v>
      </c>
      <c r="F440" s="2">
        <v>0.1</v>
      </c>
      <c r="G440" s="2">
        <v>0.06</v>
      </c>
      <c r="H440" s="2">
        <v>0.05</v>
      </c>
      <c r="I440" s="2">
        <v>1833</v>
      </c>
      <c r="J440" s="2" t="s">
        <v>414</v>
      </c>
      <c r="K440" t="s">
        <v>90</v>
      </c>
      <c r="L440" s="1">
        <f>Kombiniert[[#This Row],[Date]]-13</f>
        <v>41547</v>
      </c>
      <c r="M440" s="8">
        <f>AVERAGEIFS(Kombiniert[CDU/CSU],Kombiniert[Date],"&gt;="&amp;Kombiniert[[#This Row],[Von]],Kombiniert[Date],"&lt;="&amp;Kombiniert[[#This Row],[Date]])</f>
        <v>0.42666666666666669</v>
      </c>
      <c r="N440" s="3">
        <f>AVERAGEIFS(Kombiniert[SPD],Kombiniert[Date],"&gt;="&amp;Kombiniert[[#This Row],[Von]],Kombiniert[Date],"&lt;="&amp;Kombiniert[[#This Row],[Date]])</f>
        <v>0.25</v>
      </c>
      <c r="O440" s="8">
        <f>AVERAGEIFS(Kombiniert[GRÜNE],Kombiniert[Date],"&gt;="&amp;Kombiniert[[#This Row],[Von]],Kombiniert[Date],"&lt;="&amp;Kombiniert[[#This Row],[Date]])</f>
        <v>8.3333333333333329E-2</v>
      </c>
      <c r="P440" s="8">
        <f>AVERAGEIFS(Kombiniert[FDP],Kombiniert[Date],"&gt;="&amp;Kombiniert[[#This Row],[Von]],Kombiniert[Date],"&lt;="&amp;Kombiniert[[#This Row],[Date]])</f>
        <v>3.5000000000000003E-2</v>
      </c>
      <c r="Q440" s="8">
        <f>AVERAGEIFS(Kombiniert[LINKE],Kombiniert[Date],"&gt;="&amp;Kombiniert[[#This Row],[Von]],Kombiniert[Date],"&lt;="&amp;Kombiniert[[#This Row],[Date]])</f>
        <v>8.9999999999999983E-2</v>
      </c>
      <c r="R440" s="8">
        <f>AVERAGEIFS(Kombiniert[AfD],Kombiniert[Date],"&gt;="&amp;Kombiniert[[#This Row],[Von]],Kombiniert[Date],"&lt;="&amp;Kombiniert[[#This Row],[Date]])</f>
        <v>5.4166666666666662E-2</v>
      </c>
      <c r="S440" s="8">
        <f>AVERAGEIFS(Kombiniert[Sonstige],Kombiniert[Date],"&gt;="&amp;Kombiniert[[#This Row],[Von]],Kombiniert[Date],"&lt;="&amp;Kombiniert[[#This Row],[Date]])</f>
        <v>5.5833333333333339E-2</v>
      </c>
      <c r="T440" s="4">
        <f>SUMIFS(Kombiniert[Befragte],Kombiniert[Date],"&gt;="&amp;Kombiniert[[#This Row],[Von]],Kombiniert[Date],"&lt;="&amp;Kombiniert[[#This Row],[Date]])</f>
        <v>11714</v>
      </c>
      <c r="U440" s="2">
        <f>1/SUMIFS(Kombiniert[[#This Row],[CDU/CSU (14d)]:[AfD (14d)]],Kombiniert[[#This Row],[CDU/CSU (14d)]:[AfD (14d)]],"&gt;="&amp;0.05)</f>
        <v>1.1059907834101381</v>
      </c>
      <c r="V440" s="2">
        <f>1/(SUMIFS(Kombiniert[[#This Row],[CDU/CSU (14d)]:[AfD (14d)]],Kombiniert[[#This Row],[CDU/CSU (14d)]:[AfD (14d)]],"&gt;="&amp;0.05)-Kombiniert[[#This Row],[FDP (14d)]])</f>
        <v>1.1505273250239691</v>
      </c>
    </row>
    <row r="441" spans="1:22" x14ac:dyDescent="0.35">
      <c r="A441" s="1">
        <v>41553</v>
      </c>
      <c r="B441" s="2">
        <v>0.42</v>
      </c>
      <c r="C441" s="2">
        <v>0.25</v>
      </c>
      <c r="D441" s="2">
        <v>0.08</v>
      </c>
      <c r="E441" s="2">
        <v>0.04</v>
      </c>
      <c r="F441" s="2">
        <v>0.09</v>
      </c>
      <c r="G441" s="2">
        <v>0.06</v>
      </c>
      <c r="H441" s="2">
        <v>0.06</v>
      </c>
      <c r="I441" s="2">
        <v>1849</v>
      </c>
      <c r="J441" s="2" t="s">
        <v>136</v>
      </c>
      <c r="K441" t="s">
        <v>90</v>
      </c>
      <c r="L441" s="1">
        <f>Kombiniert[[#This Row],[Date]]-13</f>
        <v>41540</v>
      </c>
      <c r="M441" s="8">
        <f>AVERAGEIFS(Kombiniert[CDU/CSU],Kombiniert[Date],"&gt;="&amp;Kombiniert[[#This Row],[Von]],Kombiniert[Date],"&lt;="&amp;Kombiniert[[#This Row],[Date]])</f>
        <v>0.42333333333333334</v>
      </c>
      <c r="N441" s="3">
        <f>AVERAGEIFS(Kombiniert[SPD],Kombiniert[Date],"&gt;="&amp;Kombiniert[[#This Row],[Von]],Kombiniert[Date],"&lt;="&amp;Kombiniert[[#This Row],[Date]])</f>
        <v>0.25333333333333335</v>
      </c>
      <c r="O441" s="8">
        <f>AVERAGEIFS(Kombiniert[GRÜNE],Kombiniert[Date],"&gt;="&amp;Kombiniert[[#This Row],[Von]],Kombiniert[Date],"&lt;="&amp;Kombiniert[[#This Row],[Date]])</f>
        <v>7.6666666666666675E-2</v>
      </c>
      <c r="P441" s="8">
        <f>AVERAGEIFS(Kombiniert[FDP],Kombiniert[Date],"&gt;="&amp;Kombiniert[[#This Row],[Von]],Kombiniert[Date],"&lt;="&amp;Kombiniert[[#This Row],[Date]])</f>
        <v>3.6666666666666674E-2</v>
      </c>
      <c r="Q441" s="8">
        <f>AVERAGEIFS(Kombiniert[LINKE],Kombiniert[Date],"&gt;="&amp;Kombiniert[[#This Row],[Von]],Kombiniert[Date],"&lt;="&amp;Kombiniert[[#This Row],[Date]])</f>
        <v>9.0000000000000011E-2</v>
      </c>
      <c r="R441" s="8">
        <f>AVERAGEIFS(Kombiniert[AfD],Kombiniert[Date],"&gt;="&amp;Kombiniert[[#This Row],[Von]],Kombiniert[Date],"&lt;="&amp;Kombiniert[[#This Row],[Date]])</f>
        <v>5.6666666666666664E-2</v>
      </c>
      <c r="S441" s="8">
        <f>AVERAGEIFS(Kombiniert[Sonstige],Kombiniert[Date],"&gt;="&amp;Kombiniert[[#This Row],[Von]],Kombiniert[Date],"&lt;="&amp;Kombiniert[[#This Row],[Date]])</f>
        <v>6.3333333333333339E-2</v>
      </c>
      <c r="T441" s="4">
        <f>SUMIFS(Kombiniert[Befragte],Kombiniert[Date],"&gt;="&amp;Kombiniert[[#This Row],[Von]],Kombiniert[Date],"&lt;="&amp;Kombiniert[[#This Row],[Date]])</f>
        <v>5730</v>
      </c>
      <c r="U441" s="2">
        <f>1/SUMIFS(Kombiniert[[#This Row],[CDU/CSU (14d)]:[AfD (14d)]],Kombiniert[[#This Row],[CDU/CSU (14d)]:[AfD (14d)]],"&gt;="&amp;0.05)</f>
        <v>1.1111111111111112</v>
      </c>
      <c r="V441" s="2">
        <f>1/(SUMIFS(Kombiniert[[#This Row],[CDU/CSU (14d)]:[AfD (14d)]],Kombiniert[[#This Row],[CDU/CSU (14d)]:[AfD (14d)]],"&gt;="&amp;0.05)-Kombiniert[[#This Row],[FDP (14d)]])</f>
        <v>1.1583011583011582</v>
      </c>
    </row>
    <row r="442" spans="1:22" x14ac:dyDescent="0.35">
      <c r="A442" s="1">
        <v>41546</v>
      </c>
      <c r="B442" s="2">
        <v>0.43</v>
      </c>
      <c r="C442" s="2">
        <v>0.26</v>
      </c>
      <c r="D442" s="2">
        <v>7.0000000000000007E-2</v>
      </c>
      <c r="E442" s="2">
        <v>0.03</v>
      </c>
      <c r="F442" s="2">
        <v>0.09</v>
      </c>
      <c r="G442" s="2">
        <v>0.06</v>
      </c>
      <c r="H442" s="2">
        <v>0.06</v>
      </c>
      <c r="I442" s="2">
        <v>1382</v>
      </c>
      <c r="J442" s="2" t="s">
        <v>415</v>
      </c>
      <c r="K442" t="s">
        <v>90</v>
      </c>
      <c r="L442" s="1">
        <f>Kombiniert[[#This Row],[Date]]-13</f>
        <v>41533</v>
      </c>
      <c r="M442" s="8">
        <f>AVERAGEIFS(Kombiniert[CDU/CSU],Kombiniert[Date],"&gt;="&amp;Kombiniert[[#This Row],[Von]],Kombiniert[Date],"&lt;="&amp;Kombiniert[[#This Row],[Date]])</f>
        <v>0.40500000000000003</v>
      </c>
      <c r="N442" s="3">
        <f>AVERAGEIFS(Kombiniert[SPD],Kombiniert[Date],"&gt;="&amp;Kombiniert[[#This Row],[Von]],Kombiniert[Date],"&lt;="&amp;Kombiniert[[#This Row],[Date]])</f>
        <v>0.27</v>
      </c>
      <c r="O442" s="8">
        <f>AVERAGEIFS(Kombiniert[GRÜNE],Kombiniert[Date],"&gt;="&amp;Kombiniert[[#This Row],[Von]],Kombiniert[Date],"&lt;="&amp;Kombiniert[[#This Row],[Date]])</f>
        <v>7.5000000000000011E-2</v>
      </c>
      <c r="P442" s="8">
        <f>AVERAGEIFS(Kombiniert[FDP],Kombiniert[Date],"&gt;="&amp;Kombiniert[[#This Row],[Von]],Kombiniert[Date],"&lt;="&amp;Kombiniert[[#This Row],[Date]])</f>
        <v>4.4999999999999998E-2</v>
      </c>
      <c r="Q442" s="8">
        <f>AVERAGEIFS(Kombiniert[LINKE],Kombiniert[Date],"&gt;="&amp;Kombiniert[[#This Row],[Von]],Kombiniert[Date],"&lt;="&amp;Kombiniert[[#This Row],[Date]])</f>
        <v>0.09</v>
      </c>
      <c r="R442" s="8">
        <f>AVERAGEIFS(Kombiniert[AfD],Kombiniert[Date],"&gt;="&amp;Kombiniert[[#This Row],[Von]],Kombiniert[Date],"&lt;="&amp;Kombiniert[[#This Row],[Date]])</f>
        <v>5.5E-2</v>
      </c>
      <c r="S442" s="8">
        <f>AVERAGEIFS(Kombiniert[Sonstige],Kombiniert[Date],"&gt;="&amp;Kombiniert[[#This Row],[Von]],Kombiniert[Date],"&lt;="&amp;Kombiniert[[#This Row],[Date]])</f>
        <v>4.4999999999999998E-2</v>
      </c>
      <c r="T442" s="4">
        <f>SUMIFS(Kombiniert[Befragte],Kombiniert[Date],"&gt;="&amp;Kombiniert[[#This Row],[Von]],Kombiniert[Date],"&lt;="&amp;Kombiniert[[#This Row],[Date]])</f>
        <v>3630</v>
      </c>
      <c r="U442" s="2">
        <f>1/SUMIFS(Kombiniert[[#This Row],[CDU/CSU (14d)]:[AfD (14d)]],Kombiniert[[#This Row],[CDU/CSU (14d)]:[AfD (14d)]],"&gt;="&amp;0.05)</f>
        <v>1.1173184357541899</v>
      </c>
      <c r="V442" s="2">
        <f>1/(SUMIFS(Kombiniert[[#This Row],[CDU/CSU (14d)]:[AfD (14d)]],Kombiniert[[#This Row],[CDU/CSU (14d)]:[AfD (14d)]],"&gt;="&amp;0.05)-Kombiniert[[#This Row],[FDP (14d)]])</f>
        <v>1.1764705882352942</v>
      </c>
    </row>
    <row r="443" spans="1:22" x14ac:dyDescent="0.35">
      <c r="A443" s="1">
        <v>44100</v>
      </c>
      <c r="B443" s="2">
        <v>0.35</v>
      </c>
      <c r="C443" s="2">
        <v>0.15</v>
      </c>
      <c r="D443" s="2">
        <v>0.21</v>
      </c>
      <c r="E443" s="2">
        <v>0.06</v>
      </c>
      <c r="F443" s="2">
        <v>0.08</v>
      </c>
      <c r="G443" s="2">
        <v>0.09</v>
      </c>
      <c r="H443" s="2">
        <v>0.06</v>
      </c>
      <c r="I443" s="2">
        <v>2504</v>
      </c>
      <c r="J443" s="2" t="s">
        <v>675</v>
      </c>
      <c r="K443" t="s">
        <v>417</v>
      </c>
      <c r="L443" s="1">
        <f>Kombiniert[[#This Row],[Date]]-13</f>
        <v>44087</v>
      </c>
      <c r="M443" s="8">
        <f>AVERAGEIFS(Kombiniert[CDU/CSU],Kombiniert[Date],"&gt;="&amp;Kombiniert[[#This Row],[Von]],Kombiniert[Date],"&lt;="&amp;Kombiniert[[#This Row],[Date]])</f>
        <v>0.35849999999999999</v>
      </c>
      <c r="N443" s="3">
        <f>AVERAGEIFS(Kombiniert[SPD],Kombiniert[Date],"&gt;="&amp;Kombiniert[[#This Row],[Von]],Kombiniert[Date],"&lt;="&amp;Kombiniert[[#This Row],[Date]])</f>
        <v>0.1585</v>
      </c>
      <c r="O443" s="8">
        <f>AVERAGEIFS(Kombiniert[GRÜNE],Kombiniert[Date],"&gt;="&amp;Kombiniert[[#This Row],[Von]],Kombiniert[Date],"&lt;="&amp;Kombiniert[[#This Row],[Date]])</f>
        <v>0.18999999999999997</v>
      </c>
      <c r="P443" s="8">
        <f>AVERAGEIFS(Kombiniert[FDP],Kombiniert[Date],"&gt;="&amp;Kombiniert[[#This Row],[Von]],Kombiniert[Date],"&lt;="&amp;Kombiniert[[#This Row],[Date]])</f>
        <v>5.6499999999999995E-2</v>
      </c>
      <c r="Q443" s="8">
        <f>AVERAGEIFS(Kombiniert[LINKE],Kombiniert[Date],"&gt;="&amp;Kombiniert[[#This Row],[Von]],Kombiniert[Date],"&lt;="&amp;Kombiniert[[#This Row],[Date]])</f>
        <v>7.7999999999999986E-2</v>
      </c>
      <c r="R443" s="8">
        <f>AVERAGEIFS(Kombiniert[AfD],Kombiniert[Date],"&gt;="&amp;Kombiniert[[#This Row],[Von]],Kombiniert[Date],"&lt;="&amp;Kombiniert[[#This Row],[Date]])</f>
        <v>0.10249999999999999</v>
      </c>
      <c r="S443" s="8">
        <f>AVERAGEIFS(Kombiniert[Sonstige],Kombiniert[Date],"&gt;="&amp;Kombiniert[[#This Row],[Von]],Kombiniert[Date],"&lt;="&amp;Kombiniert[[#This Row],[Date]])</f>
        <v>5.6000000000000008E-2</v>
      </c>
      <c r="T443" s="4">
        <f>SUMIFS(Kombiniert[Befragte],Kombiniert[Date],"&gt;="&amp;Kombiniert[[#This Row],[Von]],Kombiniert[Date],"&lt;="&amp;Kombiniert[[#This Row],[Date]])</f>
        <v>17046</v>
      </c>
      <c r="U443" s="2">
        <f>1/SUMIFS(Kombiniert[[#This Row],[CDU/CSU (14d)]:[AfD (14d)]],Kombiniert[[#This Row],[CDU/CSU (14d)]:[AfD (14d)]],"&gt;="&amp;0.05)</f>
        <v>1.0593220338983051</v>
      </c>
      <c r="V443" s="2">
        <f>1/(SUMIFS(Kombiniert[[#This Row],[CDU/CSU (14d)]:[AfD (14d)]],Kombiniert[[#This Row],[CDU/CSU (14d)]:[AfD (14d)]],"&gt;="&amp;0.05)-Kombiniert[[#This Row],[FDP (14d)]])</f>
        <v>1.1267605633802817</v>
      </c>
    </row>
    <row r="444" spans="1:22" x14ac:dyDescent="0.35">
      <c r="A444" s="1">
        <v>44093</v>
      </c>
      <c r="B444" s="2">
        <v>0.36</v>
      </c>
      <c r="C444" s="2">
        <v>0.14000000000000001</v>
      </c>
      <c r="D444" s="2">
        <v>0.22</v>
      </c>
      <c r="E444" s="2">
        <v>0.05</v>
      </c>
      <c r="F444" s="2">
        <v>0.08</v>
      </c>
      <c r="G444" s="2">
        <v>0.08</v>
      </c>
      <c r="H444" s="2">
        <v>7.0000000000000007E-2</v>
      </c>
      <c r="I444" s="2">
        <v>2501</v>
      </c>
      <c r="J444" s="2" t="s">
        <v>676</v>
      </c>
      <c r="K444" t="s">
        <v>417</v>
      </c>
      <c r="L444" s="1">
        <f>Kombiniert[[#This Row],[Date]]-13</f>
        <v>44080</v>
      </c>
      <c r="M444" s="8">
        <f>AVERAGEIFS(Kombiniert[CDU/CSU],Kombiniert[Date],"&gt;="&amp;Kombiniert[[#This Row],[Von]],Kombiniert[Date],"&lt;="&amp;Kombiniert[[#This Row],[Date]])</f>
        <v>0.35944444444444446</v>
      </c>
      <c r="N444" s="3">
        <f>AVERAGEIFS(Kombiniert[SPD],Kombiniert[Date],"&gt;="&amp;Kombiniert[[#This Row],[Von]],Kombiniert[Date],"&lt;="&amp;Kombiniert[[#This Row],[Date]])</f>
        <v>0.16111111111111109</v>
      </c>
      <c r="O444" s="8">
        <f>AVERAGEIFS(Kombiniert[GRÜNE],Kombiniert[Date],"&gt;="&amp;Kombiniert[[#This Row],[Von]],Kombiniert[Date],"&lt;="&amp;Kombiniert[[#This Row],[Date]])</f>
        <v>0.18666666666666665</v>
      </c>
      <c r="P444" s="8">
        <f>AVERAGEIFS(Kombiniert[FDP],Kombiniert[Date],"&gt;="&amp;Kombiniert[[#This Row],[Von]],Kombiniert[Date],"&lt;="&amp;Kombiniert[[#This Row],[Date]])</f>
        <v>5.6111111111111098E-2</v>
      </c>
      <c r="Q444" s="8">
        <f>AVERAGEIFS(Kombiniert[LINKE],Kombiniert[Date],"&gt;="&amp;Kombiniert[[#This Row],[Von]],Kombiniert[Date],"&lt;="&amp;Kombiniert[[#This Row],[Date]])</f>
        <v>7.8333333333333324E-2</v>
      </c>
      <c r="R444" s="8">
        <f>AVERAGEIFS(Kombiniert[AfD],Kombiniert[Date],"&gt;="&amp;Kombiniert[[#This Row],[Von]],Kombiniert[Date],"&lt;="&amp;Kombiniert[[#This Row],[Date]])</f>
        <v>0.10166666666666666</v>
      </c>
      <c r="S444" s="8">
        <f>AVERAGEIFS(Kombiniert[Sonstige],Kombiniert[Date],"&gt;="&amp;Kombiniert[[#This Row],[Von]],Kombiniert[Date],"&lt;="&amp;Kombiniert[[#This Row],[Date]])</f>
        <v>5.6666666666666671E-2</v>
      </c>
      <c r="T444" s="4">
        <f>SUMIFS(Kombiniert[Befragte],Kombiniert[Date],"&gt;="&amp;Kombiniert[[#This Row],[Von]],Kombiniert[Date],"&lt;="&amp;Kombiniert[[#This Row],[Date]])</f>
        <v>15825</v>
      </c>
      <c r="U444" s="2">
        <f>1/SUMIFS(Kombiniert[[#This Row],[CDU/CSU (14d)]:[AfD (14d)]],Kombiniert[[#This Row],[CDU/CSU (14d)]:[AfD (14d)]],"&gt;="&amp;0.05)</f>
        <v>1.0600706713780919</v>
      </c>
      <c r="V444" s="2">
        <f>1/(SUMIFS(Kombiniert[[#This Row],[CDU/CSU (14d)]:[AfD (14d)]],Kombiniert[[#This Row],[CDU/CSU (14d)]:[AfD (14d)]],"&gt;="&amp;0.05)-Kombiniert[[#This Row],[FDP (14d)]])</f>
        <v>1.1271133375078271</v>
      </c>
    </row>
    <row r="445" spans="1:22" x14ac:dyDescent="0.35">
      <c r="A445" s="1">
        <v>44086</v>
      </c>
      <c r="B445" s="2">
        <v>0.36</v>
      </c>
      <c r="C445" s="2">
        <v>0.16</v>
      </c>
      <c r="D445" s="2">
        <v>0.18</v>
      </c>
      <c r="E445" s="2">
        <v>0.05</v>
      </c>
      <c r="F445" s="2">
        <v>0.09</v>
      </c>
      <c r="G445" s="2">
        <v>0.09</v>
      </c>
      <c r="H445" s="2">
        <v>7.0000000000000007E-2</v>
      </c>
      <c r="I445" s="2">
        <v>2501</v>
      </c>
      <c r="J445" s="2" t="s">
        <v>677</v>
      </c>
      <c r="K445" t="s">
        <v>417</v>
      </c>
      <c r="L445" s="1">
        <f>Kombiniert[[#This Row],[Date]]-13</f>
        <v>44073</v>
      </c>
      <c r="M445" s="8">
        <f>AVERAGEIFS(Kombiniert[CDU/CSU],Kombiniert[Date],"&gt;="&amp;Kombiniert[[#This Row],[Von]],Kombiniert[Date],"&lt;="&amp;Kombiniert[[#This Row],[Date]])</f>
        <v>0.35928571428571426</v>
      </c>
      <c r="N445" s="3">
        <f>AVERAGEIFS(Kombiniert[SPD],Kombiniert[Date],"&gt;="&amp;Kombiniert[[#This Row],[Von]],Kombiniert[Date],"&lt;="&amp;Kombiniert[[#This Row],[Date]])</f>
        <v>0.16285714285714287</v>
      </c>
      <c r="O445" s="8">
        <f>AVERAGEIFS(Kombiniert[GRÜNE],Kombiniert[Date],"&gt;="&amp;Kombiniert[[#This Row],[Von]],Kombiniert[Date],"&lt;="&amp;Kombiniert[[#This Row],[Date]])</f>
        <v>0.18071428571428569</v>
      </c>
      <c r="P445" s="8">
        <f>AVERAGEIFS(Kombiniert[FDP],Kombiniert[Date],"&gt;="&amp;Kombiniert[[#This Row],[Von]],Kombiniert[Date],"&lt;="&amp;Kombiniert[[#This Row],[Date]])</f>
        <v>5.785714285714285E-2</v>
      </c>
      <c r="Q445" s="8">
        <f>AVERAGEIFS(Kombiniert[LINKE],Kombiniert[Date],"&gt;="&amp;Kombiniert[[#This Row],[Von]],Kombiniert[Date],"&lt;="&amp;Kombiniert[[#This Row],[Date]])</f>
        <v>7.9285714285714293E-2</v>
      </c>
      <c r="R445" s="8">
        <f>AVERAGEIFS(Kombiniert[AfD],Kombiniert[Date],"&gt;="&amp;Kombiniert[[#This Row],[Von]],Kombiniert[Date],"&lt;="&amp;Kombiniert[[#This Row],[Date]])</f>
        <v>0.10285714285714286</v>
      </c>
      <c r="S445" s="8">
        <f>AVERAGEIFS(Kombiniert[Sonstige],Kombiniert[Date],"&gt;="&amp;Kombiniert[[#This Row],[Von]],Kombiniert[Date],"&lt;="&amp;Kombiniert[[#This Row],[Date]])</f>
        <v>5.7142857142857148E-2</v>
      </c>
      <c r="T445" s="4">
        <f>SUMIFS(Kombiniert[Befragte],Kombiniert[Date],"&gt;="&amp;Kombiniert[[#This Row],[Von]],Kombiniert[Date],"&lt;="&amp;Kombiniert[[#This Row],[Date]])</f>
        <v>13711</v>
      </c>
      <c r="U445" s="2">
        <f>1/SUMIFS(Kombiniert[[#This Row],[CDU/CSU (14d)]:[AfD (14d)]],Kombiniert[[#This Row],[CDU/CSU (14d)]:[AfD (14d)]],"&gt;="&amp;0.05)</f>
        <v>1.0606060606060606</v>
      </c>
      <c r="V445" s="2">
        <f>1/(SUMIFS(Kombiniert[[#This Row],[CDU/CSU (14d)]:[AfD (14d)]],Kombiniert[[#This Row],[CDU/CSU (14d)]:[AfD (14d)]],"&gt;="&amp;0.05)-Kombiniert[[#This Row],[FDP (14d)]])</f>
        <v>1.1299435028248588</v>
      </c>
    </row>
    <row r="446" spans="1:22" x14ac:dyDescent="0.35">
      <c r="A446" s="1">
        <v>44079</v>
      </c>
      <c r="B446" s="2">
        <v>0.36</v>
      </c>
      <c r="C446" s="2">
        <v>0.16</v>
      </c>
      <c r="D446" s="2">
        <v>0.18</v>
      </c>
      <c r="E446" s="2">
        <v>0.05</v>
      </c>
      <c r="F446" s="2">
        <v>0.09</v>
      </c>
      <c r="G446" s="2">
        <v>0.09</v>
      </c>
      <c r="H446" s="2">
        <v>7.0000000000000007E-2</v>
      </c>
      <c r="I446" s="2">
        <v>2503</v>
      </c>
      <c r="J446" s="2" t="s">
        <v>416</v>
      </c>
      <c r="K446" t="s">
        <v>417</v>
      </c>
      <c r="L446" s="1">
        <f>Kombiniert[[#This Row],[Date]]-13</f>
        <v>44066</v>
      </c>
      <c r="M446" s="8">
        <f>AVERAGEIFS(Kombiniert[CDU/CSU],Kombiniert[Date],"&gt;="&amp;Kombiniert[[#This Row],[Von]],Kombiniert[Date],"&lt;="&amp;Kombiniert[[#This Row],[Date]])</f>
        <v>0.36399999999999999</v>
      </c>
      <c r="N446" s="3">
        <f>AVERAGEIFS(Kombiniert[SPD],Kombiniert[Date],"&gt;="&amp;Kombiniert[[#This Row],[Von]],Kombiniert[Date],"&lt;="&amp;Kombiniert[[#This Row],[Date]])</f>
        <v>0.16399999999999998</v>
      </c>
      <c r="O446" s="8">
        <f>AVERAGEIFS(Kombiniert[GRÜNE],Kombiniert[Date],"&gt;="&amp;Kombiniert[[#This Row],[Von]],Kombiniert[Date],"&lt;="&amp;Kombiniert[[#This Row],[Date]])</f>
        <v>0.17949999999999997</v>
      </c>
      <c r="P446" s="8">
        <f>AVERAGEIFS(Kombiniert[FDP],Kombiniert[Date],"&gt;="&amp;Kombiniert[[#This Row],[Von]],Kombiniert[Date],"&lt;="&amp;Kombiniert[[#This Row],[Date]])</f>
        <v>5.7000000000000009E-2</v>
      </c>
      <c r="Q446" s="8">
        <f>AVERAGEIFS(Kombiniert[LINKE],Kombiniert[Date],"&gt;="&amp;Kombiniert[[#This Row],[Von]],Kombiniert[Date],"&lt;="&amp;Kombiniert[[#This Row],[Date]])</f>
        <v>7.8499999999999986E-2</v>
      </c>
      <c r="R446" s="8">
        <f>AVERAGEIFS(Kombiniert[AfD],Kombiniert[Date],"&gt;="&amp;Kombiniert[[#This Row],[Von]],Kombiniert[Date],"&lt;="&amp;Kombiniert[[#This Row],[Date]])</f>
        <v>9.9999999999999992E-2</v>
      </c>
      <c r="S446" s="8">
        <f>AVERAGEIFS(Kombiniert[Sonstige],Kombiniert[Date],"&gt;="&amp;Kombiniert[[#This Row],[Von]],Kombiniert[Date],"&lt;="&amp;Kombiniert[[#This Row],[Date]])</f>
        <v>5.7000000000000009E-2</v>
      </c>
      <c r="T446" s="4">
        <f>SUMIFS(Kombiniert[Befragte],Kombiniert[Date],"&gt;="&amp;Kombiniert[[#This Row],[Von]],Kombiniert[Date],"&lt;="&amp;Kombiniert[[#This Row],[Date]])</f>
        <v>18516</v>
      </c>
      <c r="U446" s="2">
        <f>1/SUMIFS(Kombiniert[[#This Row],[CDU/CSU (14d)]:[AfD (14d)]],Kombiniert[[#This Row],[CDU/CSU (14d)]:[AfD (14d)]],"&gt;="&amp;0.05)</f>
        <v>1.0604453870625663</v>
      </c>
      <c r="V446" s="2">
        <f>1/(SUMIFS(Kombiniert[[#This Row],[CDU/CSU (14d)]:[AfD (14d)]],Kombiniert[[#This Row],[CDU/CSU (14d)]:[AfD (14d)]],"&gt;="&amp;0.05)-Kombiniert[[#This Row],[FDP (14d)]])</f>
        <v>1.1286681715575622</v>
      </c>
    </row>
    <row r="447" spans="1:22" x14ac:dyDescent="0.35">
      <c r="A447" s="1">
        <v>44072</v>
      </c>
      <c r="B447" s="2">
        <v>0.36</v>
      </c>
      <c r="C447" s="2">
        <v>0.16</v>
      </c>
      <c r="D447" s="2">
        <v>0.19</v>
      </c>
      <c r="E447" s="2">
        <v>0.05</v>
      </c>
      <c r="F447" s="2">
        <v>7.0000000000000007E-2</v>
      </c>
      <c r="G447" s="2">
        <v>0.09</v>
      </c>
      <c r="H447" s="2">
        <v>0.08</v>
      </c>
      <c r="I447" s="2">
        <v>2502</v>
      </c>
      <c r="J447" s="2" t="s">
        <v>418</v>
      </c>
      <c r="K447" t="s">
        <v>417</v>
      </c>
      <c r="L447" s="1">
        <f>Kombiniert[[#This Row],[Date]]-13</f>
        <v>44059</v>
      </c>
      <c r="M447" s="8">
        <f>AVERAGEIFS(Kombiniert[CDU/CSU],Kombiniert[Date],"&gt;="&amp;Kombiniert[[#This Row],[Von]],Kombiniert[Date],"&lt;="&amp;Kombiniert[[#This Row],[Date]])</f>
        <v>0.36449999999999994</v>
      </c>
      <c r="N447" s="3">
        <f>AVERAGEIFS(Kombiniert[SPD],Kombiniert[Date],"&gt;="&amp;Kombiniert[[#This Row],[Von]],Kombiniert[Date],"&lt;="&amp;Kombiniert[[#This Row],[Date]])</f>
        <v>0.16699999999999998</v>
      </c>
      <c r="O447" s="8">
        <f>AVERAGEIFS(Kombiniert[GRÜNE],Kombiniert[Date],"&gt;="&amp;Kombiniert[[#This Row],[Von]],Kombiniert[Date],"&lt;="&amp;Kombiniert[[#This Row],[Date]])</f>
        <v>0.17499999999999996</v>
      </c>
      <c r="P447" s="8">
        <f>AVERAGEIFS(Kombiniert[FDP],Kombiniert[Date],"&gt;="&amp;Kombiniert[[#This Row],[Von]],Kombiniert[Date],"&lt;="&amp;Kombiniert[[#This Row],[Date]])</f>
        <v>5.7000000000000009E-2</v>
      </c>
      <c r="Q447" s="8">
        <f>AVERAGEIFS(Kombiniert[LINKE],Kombiniert[Date],"&gt;="&amp;Kombiniert[[#This Row],[Von]],Kombiniert[Date],"&lt;="&amp;Kombiniert[[#This Row],[Date]])</f>
        <v>7.7999999999999986E-2</v>
      </c>
      <c r="R447" s="8">
        <f>AVERAGEIFS(Kombiniert[AfD],Kombiniert[Date],"&gt;="&amp;Kombiniert[[#This Row],[Von]],Kombiniert[Date],"&lt;="&amp;Kombiniert[[#This Row],[Date]])</f>
        <v>9.9999999999999992E-2</v>
      </c>
      <c r="S447" s="8">
        <f>AVERAGEIFS(Kombiniert[Sonstige],Kombiniert[Date],"&gt;="&amp;Kombiniert[[#This Row],[Von]],Kombiniert[Date],"&lt;="&amp;Kombiniert[[#This Row],[Date]])</f>
        <v>5.8499999999999996E-2</v>
      </c>
      <c r="T447" s="4">
        <f>SUMIFS(Kombiniert[Befragte],Kombiniert[Date],"&gt;="&amp;Kombiniert[[#This Row],[Von]],Kombiniert[Date],"&lt;="&amp;Kombiniert[[#This Row],[Date]])</f>
        <v>18403</v>
      </c>
      <c r="U447" s="2">
        <f>1/SUMIFS(Kombiniert[[#This Row],[CDU/CSU (14d)]:[AfD (14d)]],Kombiniert[[#This Row],[CDU/CSU (14d)]:[AfD (14d)]],"&gt;="&amp;0.05)</f>
        <v>1.0621348911311739</v>
      </c>
      <c r="V447" s="2">
        <f>1/(SUMIFS(Kombiniert[[#This Row],[CDU/CSU (14d)]:[AfD (14d)]],Kombiniert[[#This Row],[CDU/CSU (14d)]:[AfD (14d)]],"&gt;="&amp;0.05)-Kombiniert[[#This Row],[FDP (14d)]])</f>
        <v>1.1305822498586775</v>
      </c>
    </row>
    <row r="448" spans="1:22" x14ac:dyDescent="0.35">
      <c r="A448" s="1">
        <v>44065</v>
      </c>
      <c r="B448" s="2">
        <v>0.36</v>
      </c>
      <c r="C448" s="2">
        <v>0.16</v>
      </c>
      <c r="D448" s="2">
        <v>0.19</v>
      </c>
      <c r="E448" s="2">
        <v>0.05</v>
      </c>
      <c r="F448" s="2">
        <v>7.0000000000000007E-2</v>
      </c>
      <c r="G448" s="2">
        <v>0.09</v>
      </c>
      <c r="H448" s="2">
        <v>0.08</v>
      </c>
      <c r="I448" s="2">
        <v>2504</v>
      </c>
      <c r="J448" s="2" t="s">
        <v>419</v>
      </c>
      <c r="K448" t="s">
        <v>417</v>
      </c>
      <c r="L448" s="1">
        <f>Kombiniert[[#This Row],[Date]]-13</f>
        <v>44052</v>
      </c>
      <c r="M448" s="8">
        <f>AVERAGEIFS(Kombiniert[CDU/CSU],Kombiniert[Date],"&gt;="&amp;Kombiniert[[#This Row],[Von]],Kombiniert[Date],"&lt;="&amp;Kombiniert[[#This Row],[Date]])</f>
        <v>0.364375</v>
      </c>
      <c r="N448" s="3">
        <f>AVERAGEIFS(Kombiniert[SPD],Kombiniert[Date],"&gt;="&amp;Kombiniert[[#This Row],[Von]],Kombiniert[Date],"&lt;="&amp;Kombiniert[[#This Row],[Date]])</f>
        <v>0.16624999999999998</v>
      </c>
      <c r="O448" s="8">
        <f>AVERAGEIFS(Kombiniert[GRÜNE],Kombiniert[Date],"&gt;="&amp;Kombiniert[[#This Row],[Von]],Kombiniert[Date],"&lt;="&amp;Kombiniert[[#This Row],[Date]])</f>
        <v>0.17124999999999999</v>
      </c>
      <c r="P448" s="8">
        <f>AVERAGEIFS(Kombiniert[FDP],Kombiniert[Date],"&gt;="&amp;Kombiniert[[#This Row],[Von]],Kombiniert[Date],"&lt;="&amp;Kombiniert[[#This Row],[Date]])</f>
        <v>6.0624999999999998E-2</v>
      </c>
      <c r="Q448" s="8">
        <f>AVERAGEIFS(Kombiniert[LINKE],Kombiniert[Date],"&gt;="&amp;Kombiniert[[#This Row],[Von]],Kombiniert[Date],"&lt;="&amp;Kombiniert[[#This Row],[Date]])</f>
        <v>7.8125E-2</v>
      </c>
      <c r="R448" s="8">
        <f>AVERAGEIFS(Kombiniert[AfD],Kombiniert[Date],"&gt;="&amp;Kombiniert[[#This Row],[Von]],Kombiniert[Date],"&lt;="&amp;Kombiniert[[#This Row],[Date]])</f>
        <v>0.10375</v>
      </c>
      <c r="S448" s="8">
        <f>AVERAGEIFS(Kombiniert[Sonstige],Kombiniert[Date],"&gt;="&amp;Kombiniert[[#This Row],[Von]],Kombiniert[Date],"&lt;="&amp;Kombiniert[[#This Row],[Date]])</f>
        <v>5.5624999999999994E-2</v>
      </c>
      <c r="T448" s="4">
        <f>SUMIFS(Kombiniert[Befragte],Kombiniert[Date],"&gt;="&amp;Kombiniert[[#This Row],[Von]],Kombiniert[Date],"&lt;="&amp;Kombiniert[[#This Row],[Date]])</f>
        <v>14695</v>
      </c>
      <c r="U448" s="2">
        <f>1/SUMIFS(Kombiniert[[#This Row],[CDU/CSU (14d)]:[AfD (14d)]],Kombiniert[[#This Row],[CDU/CSU (14d)]:[AfD (14d)]],"&gt;="&amp;0.05)</f>
        <v>1.0589013898080741</v>
      </c>
      <c r="V448" s="2">
        <f>1/(SUMIFS(Kombiniert[[#This Row],[CDU/CSU (14d)]:[AfD (14d)]],Kombiniert[[#This Row],[CDU/CSU (14d)]:[AfD (14d)]],"&gt;="&amp;0.05)-Kombiniert[[#This Row],[FDP (14d)]])</f>
        <v>1.1315417256011315</v>
      </c>
    </row>
    <row r="449" spans="1:22" x14ac:dyDescent="0.35">
      <c r="A449" s="1">
        <v>44058</v>
      </c>
      <c r="B449" s="2">
        <v>0.36</v>
      </c>
      <c r="C449" s="2">
        <v>0.16</v>
      </c>
      <c r="D449" s="2">
        <v>0.2</v>
      </c>
      <c r="E449" s="2">
        <v>0.06</v>
      </c>
      <c r="F449" s="2">
        <v>0.06</v>
      </c>
      <c r="G449" s="2">
        <v>0.09</v>
      </c>
      <c r="H449" s="2">
        <v>7.0000000000000007E-2</v>
      </c>
      <c r="I449" s="2">
        <v>2501</v>
      </c>
      <c r="J449" s="2" t="s">
        <v>420</v>
      </c>
      <c r="K449" t="s">
        <v>417</v>
      </c>
      <c r="L449" s="1">
        <f>Kombiniert[[#This Row],[Date]]-13</f>
        <v>44045</v>
      </c>
      <c r="M449" s="8">
        <f>AVERAGEIFS(Kombiniert[CDU/CSU],Kombiniert[Date],"&gt;="&amp;Kombiniert[[#This Row],[Von]],Kombiniert[Date],"&lt;="&amp;Kombiniert[[#This Row],[Date]])</f>
        <v>0.36888888888888888</v>
      </c>
      <c r="N449" s="3">
        <f>AVERAGEIFS(Kombiniert[SPD],Kombiniert[Date],"&gt;="&amp;Kombiniert[[#This Row],[Von]],Kombiniert[Date],"&lt;="&amp;Kombiniert[[#This Row],[Date]])</f>
        <v>0.15444444444444441</v>
      </c>
      <c r="O449" s="8">
        <f>AVERAGEIFS(Kombiniert[GRÜNE],Kombiniert[Date],"&gt;="&amp;Kombiniert[[#This Row],[Von]],Kombiniert[Date],"&lt;="&amp;Kombiniert[[#This Row],[Date]])</f>
        <v>0.17388888888888887</v>
      </c>
      <c r="P449" s="8">
        <f>AVERAGEIFS(Kombiniert[FDP],Kombiniert[Date],"&gt;="&amp;Kombiniert[[#This Row],[Von]],Kombiniert[Date],"&lt;="&amp;Kombiniert[[#This Row],[Date]])</f>
        <v>6.2222222222222227E-2</v>
      </c>
      <c r="Q449" s="8">
        <f>AVERAGEIFS(Kombiniert[LINKE],Kombiniert[Date],"&gt;="&amp;Kombiniert[[#This Row],[Von]],Kombiniert[Date],"&lt;="&amp;Kombiniert[[#This Row],[Date]])</f>
        <v>7.9999999999999988E-2</v>
      </c>
      <c r="R449" s="8">
        <f>AVERAGEIFS(Kombiniert[AfD],Kombiniert[Date],"&gt;="&amp;Kombiniert[[#This Row],[Von]],Kombiniert[Date],"&lt;="&amp;Kombiniert[[#This Row],[Date]])</f>
        <v>0.10333333333333333</v>
      </c>
      <c r="S449" s="8">
        <f>AVERAGEIFS(Kombiniert[Sonstige],Kombiniert[Date],"&gt;="&amp;Kombiniert[[#This Row],[Von]],Kombiniert[Date],"&lt;="&amp;Kombiniert[[#This Row],[Date]])</f>
        <v>5.7222222222222209E-2</v>
      </c>
      <c r="T449" s="4">
        <f>SUMIFS(Kombiniert[Befragte],Kombiniert[Date],"&gt;="&amp;Kombiniert[[#This Row],[Von]],Kombiniert[Date],"&lt;="&amp;Kombiniert[[#This Row],[Date]])</f>
        <v>16288</v>
      </c>
      <c r="U449" s="2">
        <f>1/SUMIFS(Kombiniert[[#This Row],[CDU/CSU (14d)]:[AfD (14d)]],Kombiniert[[#This Row],[CDU/CSU (14d)]:[AfD (14d)]],"&gt;="&amp;0.05)</f>
        <v>1.060695344725987</v>
      </c>
      <c r="V449" s="2">
        <f>1/(SUMIFS(Kombiniert[[#This Row],[CDU/CSU (14d)]:[AfD (14d)]],Kombiniert[[#This Row],[CDU/CSU (14d)]:[AfD (14d)]],"&gt;="&amp;0.05)-Kombiniert[[#This Row],[FDP (14d)]])</f>
        <v>1.1356466876971609</v>
      </c>
    </row>
    <row r="450" spans="1:22" x14ac:dyDescent="0.35">
      <c r="A450" s="1">
        <v>44051</v>
      </c>
      <c r="B450" s="2">
        <v>0.38</v>
      </c>
      <c r="C450" s="2">
        <v>0.14000000000000001</v>
      </c>
      <c r="D450" s="2">
        <v>0.18</v>
      </c>
      <c r="E450" s="2">
        <v>0.06</v>
      </c>
      <c r="F450" s="2">
        <v>0.08</v>
      </c>
      <c r="G450" s="2">
        <v>0.08</v>
      </c>
      <c r="H450" s="2">
        <v>0.08</v>
      </c>
      <c r="I450" s="2">
        <v>2502</v>
      </c>
      <c r="J450" s="2" t="s">
        <v>421</v>
      </c>
      <c r="K450" t="s">
        <v>417</v>
      </c>
      <c r="L450" s="1">
        <f>Kombiniert[[#This Row],[Date]]-13</f>
        <v>44038</v>
      </c>
      <c r="M450" s="8">
        <f>AVERAGEIFS(Kombiniert[CDU/CSU],Kombiniert[Date],"&gt;="&amp;Kombiniert[[#This Row],[Von]],Kombiniert[Date],"&lt;="&amp;Kombiniert[[#This Row],[Date]])</f>
        <v>0.373</v>
      </c>
      <c r="N450" s="3">
        <f>AVERAGEIFS(Kombiniert[SPD],Kombiniert[Date],"&gt;="&amp;Kombiniert[[#This Row],[Von]],Kombiniert[Date],"&lt;="&amp;Kombiniert[[#This Row],[Date]])</f>
        <v>0.14599999999999999</v>
      </c>
      <c r="O450" s="8">
        <f>AVERAGEIFS(Kombiniert[GRÜNE],Kombiniert[Date],"&gt;="&amp;Kombiniert[[#This Row],[Von]],Kombiniert[Date],"&lt;="&amp;Kombiniert[[#This Row],[Date]])</f>
        <v>0.17949999999999997</v>
      </c>
      <c r="P450" s="8">
        <f>AVERAGEIFS(Kombiniert[FDP],Kombiniert[Date],"&gt;="&amp;Kombiniert[[#This Row],[Von]],Kombiniert[Date],"&lt;="&amp;Kombiniert[[#This Row],[Date]])</f>
        <v>6.0499999999999998E-2</v>
      </c>
      <c r="Q450" s="8">
        <f>AVERAGEIFS(Kombiniert[LINKE],Kombiniert[Date],"&gt;="&amp;Kombiniert[[#This Row],[Von]],Kombiniert[Date],"&lt;="&amp;Kombiniert[[#This Row],[Date]])</f>
        <v>7.8499999999999986E-2</v>
      </c>
      <c r="R450" s="8">
        <f>AVERAGEIFS(Kombiniert[AfD],Kombiniert[Date],"&gt;="&amp;Kombiniert[[#This Row],[Von]],Kombiniert[Date],"&lt;="&amp;Kombiniert[[#This Row],[Date]])</f>
        <v>0.1</v>
      </c>
      <c r="S450" s="8">
        <f>AVERAGEIFS(Kombiniert[Sonstige],Kombiniert[Date],"&gt;="&amp;Kombiniert[[#This Row],[Von]],Kombiniert[Date],"&lt;="&amp;Kombiniert[[#This Row],[Date]])</f>
        <v>6.25E-2</v>
      </c>
      <c r="T450" s="4">
        <f>SUMIFS(Kombiniert[Befragte],Kombiniert[Date],"&gt;="&amp;Kombiniert[[#This Row],[Von]],Kombiniert[Date],"&lt;="&amp;Kombiniert[[#This Row],[Date]])</f>
        <v>18001</v>
      </c>
      <c r="U450" s="2">
        <f>1/SUMIFS(Kombiniert[[#This Row],[CDU/CSU (14d)]:[AfD (14d)]],Kombiniert[[#This Row],[CDU/CSU (14d)]:[AfD (14d)]],"&gt;="&amp;0.05)</f>
        <v>1.0666666666666667</v>
      </c>
      <c r="V450" s="2">
        <f>1/(SUMIFS(Kombiniert[[#This Row],[CDU/CSU (14d)]:[AfD (14d)]],Kombiniert[[#This Row],[CDU/CSU (14d)]:[AfD (14d)]],"&gt;="&amp;0.05)-Kombiniert[[#This Row],[FDP (14d)]])</f>
        <v>1.1402508551881414</v>
      </c>
    </row>
    <row r="451" spans="1:22" x14ac:dyDescent="0.35">
      <c r="A451" s="1">
        <v>44044</v>
      </c>
      <c r="B451" s="2">
        <v>0.38</v>
      </c>
      <c r="C451" s="2">
        <v>0.14000000000000001</v>
      </c>
      <c r="D451" s="2">
        <v>0.18</v>
      </c>
      <c r="E451" s="2">
        <v>0.06</v>
      </c>
      <c r="F451" s="2">
        <v>0.08</v>
      </c>
      <c r="G451" s="2">
        <v>0.08</v>
      </c>
      <c r="H451" s="2">
        <v>0.08</v>
      </c>
      <c r="I451" s="2">
        <v>2504</v>
      </c>
      <c r="J451" s="2" t="s">
        <v>422</v>
      </c>
      <c r="K451" t="s">
        <v>417</v>
      </c>
      <c r="L451" s="1">
        <f>Kombiniert[[#This Row],[Date]]-13</f>
        <v>44031</v>
      </c>
      <c r="M451" s="8">
        <f>AVERAGEIFS(Kombiniert[CDU/CSU],Kombiniert[Date],"&gt;="&amp;Kombiniert[[#This Row],[Von]],Kombiniert[Date],"&lt;="&amp;Kombiniert[[#This Row],[Date]])</f>
        <v>0.37444444444444447</v>
      </c>
      <c r="N451" s="3">
        <f>AVERAGEIFS(Kombiniert[SPD],Kombiniert[Date],"&gt;="&amp;Kombiniert[[#This Row],[Von]],Kombiniert[Date],"&lt;="&amp;Kombiniert[[#This Row],[Date]])</f>
        <v>0.14611111111111108</v>
      </c>
      <c r="O451" s="8">
        <f>AVERAGEIFS(Kombiniert[GRÜNE],Kombiniert[Date],"&gt;="&amp;Kombiniert[[#This Row],[Von]],Kombiniert[Date],"&lt;="&amp;Kombiniert[[#This Row],[Date]])</f>
        <v>0.18444444444444441</v>
      </c>
      <c r="P451" s="8">
        <f>AVERAGEIFS(Kombiniert[FDP],Kombiniert[Date],"&gt;="&amp;Kombiniert[[#This Row],[Von]],Kombiniert[Date],"&lt;="&amp;Kombiniert[[#This Row],[Date]])</f>
        <v>5.9999999999999991E-2</v>
      </c>
      <c r="Q451" s="8">
        <f>AVERAGEIFS(Kombiniert[LINKE],Kombiniert[Date],"&gt;="&amp;Kombiniert[[#This Row],[Von]],Kombiniert[Date],"&lt;="&amp;Kombiniert[[#This Row],[Date]])</f>
        <v>7.5555555555555542E-2</v>
      </c>
      <c r="R451" s="8">
        <f>AVERAGEIFS(Kombiniert[AfD],Kombiniert[Date],"&gt;="&amp;Kombiniert[[#This Row],[Von]],Kombiniert[Date],"&lt;="&amp;Kombiniert[[#This Row],[Date]])</f>
        <v>9.7777777777777769E-2</v>
      </c>
      <c r="S451" s="8">
        <f>AVERAGEIFS(Kombiniert[Sonstige],Kombiniert[Date],"&gt;="&amp;Kombiniert[[#This Row],[Von]],Kombiniert[Date],"&lt;="&amp;Kombiniert[[#This Row],[Date]])</f>
        <v>6.1666666666666661E-2</v>
      </c>
      <c r="T451" s="4">
        <f>SUMIFS(Kombiniert[Befragte],Kombiniert[Date],"&gt;="&amp;Kombiniert[[#This Row],[Von]],Kombiniert[Date],"&lt;="&amp;Kombiniert[[#This Row],[Date]])</f>
        <v>15680</v>
      </c>
      <c r="U451" s="2">
        <f>1/SUMIFS(Kombiniert[[#This Row],[CDU/CSU (14d)]:[AfD (14d)]],Kombiniert[[#This Row],[CDU/CSU (14d)]:[AfD (14d)]],"&gt;="&amp;0.05)</f>
        <v>1.0657193605683837</v>
      </c>
      <c r="V451" s="2">
        <f>1/(SUMIFS(Kombiniert[[#This Row],[CDU/CSU (14d)]:[AfD (14d)]],Kombiniert[[#This Row],[CDU/CSU (14d)]:[AfD (14d)]],"&gt;="&amp;0.05)-Kombiniert[[#This Row],[FDP (14d)]])</f>
        <v>1.1385199240986719</v>
      </c>
    </row>
    <row r="452" spans="1:22" x14ac:dyDescent="0.35">
      <c r="A452" s="1">
        <v>44037</v>
      </c>
      <c r="B452" s="2">
        <v>0.38</v>
      </c>
      <c r="C452" s="2">
        <v>0.14000000000000001</v>
      </c>
      <c r="D452" s="2">
        <v>0.18</v>
      </c>
      <c r="E452" s="2">
        <v>0.06</v>
      </c>
      <c r="F452" s="2">
        <v>0.08</v>
      </c>
      <c r="G452" s="2">
        <v>0.09</v>
      </c>
      <c r="H452" s="2">
        <v>7.0000000000000007E-2</v>
      </c>
      <c r="I452" s="2">
        <v>2504</v>
      </c>
      <c r="J452" s="2" t="s">
        <v>423</v>
      </c>
      <c r="K452" t="s">
        <v>417</v>
      </c>
      <c r="L452" s="1">
        <f>Kombiniert[[#This Row],[Date]]-13</f>
        <v>44024</v>
      </c>
      <c r="M452" s="8">
        <f>AVERAGEIFS(Kombiniert[CDU/CSU],Kombiniert[Date],"&gt;="&amp;Kombiniert[[#This Row],[Von]],Kombiniert[Date],"&lt;="&amp;Kombiniert[[#This Row],[Date]])</f>
        <v>0.37562499999999999</v>
      </c>
      <c r="N452" s="3">
        <f>AVERAGEIFS(Kombiniert[SPD],Kombiniert[Date],"&gt;="&amp;Kombiniert[[#This Row],[Von]],Kombiniert[Date],"&lt;="&amp;Kombiniert[[#This Row],[Date]])</f>
        <v>0.14874999999999999</v>
      </c>
      <c r="O452" s="8">
        <f>AVERAGEIFS(Kombiniert[GRÜNE],Kombiniert[Date],"&gt;="&amp;Kombiniert[[#This Row],[Von]],Kombiniert[Date],"&lt;="&amp;Kombiniert[[#This Row],[Date]])</f>
        <v>0.17812499999999998</v>
      </c>
      <c r="P452" s="8">
        <f>AVERAGEIFS(Kombiniert[FDP],Kombiniert[Date],"&gt;="&amp;Kombiniert[[#This Row],[Von]],Kombiniert[Date],"&lt;="&amp;Kombiniert[[#This Row],[Date]])</f>
        <v>6.1249999999999999E-2</v>
      </c>
      <c r="Q452" s="8">
        <f>AVERAGEIFS(Kombiniert[LINKE],Kombiniert[Date],"&gt;="&amp;Kombiniert[[#This Row],[Von]],Kombiniert[Date],"&lt;="&amp;Kombiniert[[#This Row],[Date]])</f>
        <v>7.8125E-2</v>
      </c>
      <c r="R452" s="8">
        <f>AVERAGEIFS(Kombiniert[AfD],Kombiniert[Date],"&gt;="&amp;Kombiniert[[#This Row],[Von]],Kombiniert[Date],"&lt;="&amp;Kombiniert[[#This Row],[Date]])</f>
        <v>9.9999999999999992E-2</v>
      </c>
      <c r="S452" s="8">
        <f>AVERAGEIFS(Kombiniert[Sonstige],Kombiniert[Date],"&gt;="&amp;Kombiniert[[#This Row],[Von]],Kombiniert[Date],"&lt;="&amp;Kombiniert[[#This Row],[Date]])</f>
        <v>5.8125000000000003E-2</v>
      </c>
      <c r="T452" s="4">
        <f>SUMIFS(Kombiniert[Befragte],Kombiniert[Date],"&gt;="&amp;Kombiniert[[#This Row],[Von]],Kombiniert[Date],"&lt;="&amp;Kombiniert[[#This Row],[Date]])</f>
        <v>14281</v>
      </c>
      <c r="U452" s="2">
        <f>1/SUMIFS(Kombiniert[[#This Row],[CDU/CSU (14d)]:[AfD (14d)]],Kombiniert[[#This Row],[CDU/CSU (14d)]:[AfD (14d)]],"&gt;="&amp;0.05)</f>
        <v>1.0617120106171201</v>
      </c>
      <c r="V452" s="2">
        <f>1/(SUMIFS(Kombiniert[[#This Row],[CDU/CSU (14d)]:[AfD (14d)]],Kombiniert[[#This Row],[CDU/CSU (14d)]:[AfD (14d)]],"&gt;="&amp;0.05)-Kombiniert[[#This Row],[FDP (14d)]])</f>
        <v>1.1355571327182399</v>
      </c>
    </row>
    <row r="453" spans="1:22" x14ac:dyDescent="0.35">
      <c r="A453" s="1">
        <v>44030</v>
      </c>
      <c r="B453" s="2">
        <v>0.38</v>
      </c>
      <c r="C453" s="2">
        <v>0.14000000000000001</v>
      </c>
      <c r="D453" s="2">
        <v>0.18</v>
      </c>
      <c r="E453" s="2">
        <v>0.06</v>
      </c>
      <c r="F453" s="2">
        <v>0.08</v>
      </c>
      <c r="G453" s="2">
        <v>0.09</v>
      </c>
      <c r="H453" s="2">
        <v>7.0000000000000007E-2</v>
      </c>
      <c r="I453" s="2">
        <v>2501</v>
      </c>
      <c r="J453" s="2" t="s">
        <v>424</v>
      </c>
      <c r="K453" t="s">
        <v>417</v>
      </c>
      <c r="L453" s="1">
        <f>Kombiniert[[#This Row],[Date]]-13</f>
        <v>44017</v>
      </c>
      <c r="M453" s="8">
        <f>AVERAGEIFS(Kombiniert[CDU/CSU],Kombiniert[Date],"&gt;="&amp;Kombiniert[[#This Row],[Von]],Kombiniert[Date],"&lt;="&amp;Kombiniert[[#This Row],[Date]])</f>
        <v>0.37714285714285717</v>
      </c>
      <c r="N453" s="3">
        <f>AVERAGEIFS(Kombiniert[SPD],Kombiniert[Date],"&gt;="&amp;Kombiniert[[#This Row],[Von]],Kombiniert[Date],"&lt;="&amp;Kombiniert[[#This Row],[Date]])</f>
        <v>0.14785714285714288</v>
      </c>
      <c r="O453" s="8">
        <f>AVERAGEIFS(Kombiniert[GRÜNE],Kombiniert[Date],"&gt;="&amp;Kombiniert[[#This Row],[Von]],Kombiniert[Date],"&lt;="&amp;Kombiniert[[#This Row],[Date]])</f>
        <v>0.17642857142857141</v>
      </c>
      <c r="P453" s="8">
        <f>AVERAGEIFS(Kombiniert[FDP],Kombiniert[Date],"&gt;="&amp;Kombiniert[[#This Row],[Von]],Kombiniert[Date],"&lt;="&amp;Kombiniert[[#This Row],[Date]])</f>
        <v>6.142857142857143E-2</v>
      </c>
      <c r="Q453" s="8">
        <f>AVERAGEIFS(Kombiniert[LINKE],Kombiniert[Date],"&gt;="&amp;Kombiniert[[#This Row],[Von]],Kombiniert[Date],"&lt;="&amp;Kombiniert[[#This Row],[Date]])</f>
        <v>7.7857142857142861E-2</v>
      </c>
      <c r="R453" s="8">
        <f>AVERAGEIFS(Kombiniert[AfD],Kombiniert[Date],"&gt;="&amp;Kombiniert[[#This Row],[Von]],Kombiniert[Date],"&lt;="&amp;Kombiniert[[#This Row],[Date]])</f>
        <v>0.10142857142857142</v>
      </c>
      <c r="S453" s="8">
        <f>AVERAGEIFS(Kombiniert[Sonstige],Kombiniert[Date],"&gt;="&amp;Kombiniert[[#This Row],[Von]],Kombiniert[Date],"&lt;="&amp;Kombiniert[[#This Row],[Date]])</f>
        <v>5.7857142857142864E-2</v>
      </c>
      <c r="T453" s="4">
        <f>SUMIFS(Kombiniert[Befragte],Kombiniert[Date],"&gt;="&amp;Kombiniert[[#This Row],[Von]],Kombiniert[Date],"&lt;="&amp;Kombiniert[[#This Row],[Date]])</f>
        <v>13193</v>
      </c>
      <c r="U453" s="2">
        <f>1/SUMIFS(Kombiniert[[#This Row],[CDU/CSU (14d)]:[AfD (14d)]],Kombiniert[[#This Row],[CDU/CSU (14d)]:[AfD (14d)]],"&gt;="&amp;0.05)</f>
        <v>1.0614101592115239</v>
      </c>
      <c r="V453" s="2">
        <f>1/(SUMIFS(Kombiniert[[#This Row],[CDU/CSU (14d)]:[AfD (14d)]],Kombiniert[[#This Row],[CDU/CSU (14d)]:[AfD (14d)]],"&gt;="&amp;0.05)-Kombiniert[[#This Row],[FDP (14d)]])</f>
        <v>1.1354420113544201</v>
      </c>
    </row>
    <row r="454" spans="1:22" x14ac:dyDescent="0.35">
      <c r="A454" s="1">
        <v>44023</v>
      </c>
      <c r="B454" s="2">
        <v>0.38</v>
      </c>
      <c r="C454" s="2">
        <v>0.14000000000000001</v>
      </c>
      <c r="D454" s="2">
        <v>0.18</v>
      </c>
      <c r="E454" s="2">
        <v>0.06</v>
      </c>
      <c r="F454" s="2">
        <v>7.0000000000000007E-2</v>
      </c>
      <c r="G454" s="2">
        <v>0.1</v>
      </c>
      <c r="H454" s="2">
        <v>7.0000000000000007E-2</v>
      </c>
      <c r="I454" s="2">
        <v>2500</v>
      </c>
      <c r="J454" s="2" t="s">
        <v>425</v>
      </c>
      <c r="K454" t="s">
        <v>417</v>
      </c>
      <c r="L454" s="1">
        <f>Kombiniert[[#This Row],[Date]]-13</f>
        <v>44010</v>
      </c>
      <c r="M454" s="8">
        <f>AVERAGEIFS(Kombiniert[CDU/CSU],Kombiniert[Date],"&gt;="&amp;Kombiniert[[#This Row],[Von]],Kombiniert[Date],"&lt;="&amp;Kombiniert[[#This Row],[Date]])</f>
        <v>0.37357142857142861</v>
      </c>
      <c r="N454" s="3">
        <f>AVERAGEIFS(Kombiniert[SPD],Kombiniert[Date],"&gt;="&amp;Kombiniert[[#This Row],[Von]],Kombiniert[Date],"&lt;="&amp;Kombiniert[[#This Row],[Date]])</f>
        <v>0.15142857142857144</v>
      </c>
      <c r="O454" s="8">
        <f>AVERAGEIFS(Kombiniert[GRÜNE],Kombiniert[Date],"&gt;="&amp;Kombiniert[[#This Row],[Von]],Kombiniert[Date],"&lt;="&amp;Kombiniert[[#This Row],[Date]])</f>
        <v>0.18428571428571425</v>
      </c>
      <c r="P454" s="8">
        <f>AVERAGEIFS(Kombiniert[FDP],Kombiniert[Date],"&gt;="&amp;Kombiniert[[#This Row],[Von]],Kombiniert[Date],"&lt;="&amp;Kombiniert[[#This Row],[Date]])</f>
        <v>5.8571428571428566E-2</v>
      </c>
      <c r="Q454" s="8">
        <f>AVERAGEIFS(Kombiniert[LINKE],Kombiniert[Date],"&gt;="&amp;Kombiniert[[#This Row],[Von]],Kombiniert[Date],"&lt;="&amp;Kombiniert[[#This Row],[Date]])</f>
        <v>7.571428571428572E-2</v>
      </c>
      <c r="R454" s="8">
        <f>AVERAGEIFS(Kombiniert[AfD],Kombiniert[Date],"&gt;="&amp;Kombiniert[[#This Row],[Von]],Kombiniert[Date],"&lt;="&amp;Kombiniert[[#This Row],[Date]])</f>
        <v>0.10071428571428571</v>
      </c>
      <c r="S454" s="8">
        <f>AVERAGEIFS(Kombiniert[Sonstige],Kombiniert[Date],"&gt;="&amp;Kombiniert[[#This Row],[Von]],Kombiniert[Date],"&lt;="&amp;Kombiniert[[#This Row],[Date]])</f>
        <v>5.5714285714285716E-2</v>
      </c>
      <c r="T454" s="4">
        <f>SUMIFS(Kombiniert[Befragte],Kombiniert[Date],"&gt;="&amp;Kombiniert[[#This Row],[Von]],Kombiniert[Date],"&lt;="&amp;Kombiniert[[#This Row],[Date]])</f>
        <v>13259</v>
      </c>
      <c r="U454" s="2">
        <f>1/SUMIFS(Kombiniert[[#This Row],[CDU/CSU (14d)]:[AfD (14d)]],Kombiniert[[#This Row],[CDU/CSU (14d)]:[AfD (14d)]],"&gt;="&amp;0.05)</f>
        <v>1.059001512859304</v>
      </c>
      <c r="V454" s="2">
        <f>1/(SUMIFS(Kombiniert[[#This Row],[CDU/CSU (14d)]:[AfD (14d)]],Kombiniert[[#This Row],[CDU/CSU (14d)]:[AfD (14d)]],"&gt;="&amp;0.05)-Kombiniert[[#This Row],[FDP (14d)]])</f>
        <v>1.129032258064516</v>
      </c>
    </row>
    <row r="455" spans="1:22" x14ac:dyDescent="0.35">
      <c r="A455" s="1">
        <v>44016</v>
      </c>
      <c r="B455" s="2">
        <v>0.38</v>
      </c>
      <c r="C455" s="2">
        <v>0.14000000000000001</v>
      </c>
      <c r="D455" s="2">
        <v>0.18</v>
      </c>
      <c r="E455" s="2">
        <v>0.05</v>
      </c>
      <c r="F455" s="2">
        <v>0.08</v>
      </c>
      <c r="G455" s="2">
        <v>0.1</v>
      </c>
      <c r="H455" s="2">
        <v>7.0000000000000007E-2</v>
      </c>
      <c r="I455" s="2">
        <v>2503</v>
      </c>
      <c r="J455" s="2" t="s">
        <v>426</v>
      </c>
      <c r="K455" t="s">
        <v>417</v>
      </c>
      <c r="L455" s="1">
        <f>Kombiniert[[#This Row],[Date]]-13</f>
        <v>44003</v>
      </c>
      <c r="M455" s="8">
        <f>AVERAGEIFS(Kombiniert[CDU/CSU],Kombiniert[Date],"&gt;="&amp;Kombiniert[[#This Row],[Von]],Kombiniert[Date],"&lt;="&amp;Kombiniert[[#This Row],[Date]])</f>
        <v>0.374</v>
      </c>
      <c r="N455" s="3">
        <f>AVERAGEIFS(Kombiniert[SPD],Kombiniert[Date],"&gt;="&amp;Kombiniert[[#This Row],[Von]],Kombiniert[Date],"&lt;="&amp;Kombiniert[[#This Row],[Date]])</f>
        <v>0.15299999999999997</v>
      </c>
      <c r="O455" s="8">
        <f>AVERAGEIFS(Kombiniert[GRÜNE],Kombiniert[Date],"&gt;="&amp;Kombiniert[[#This Row],[Von]],Kombiniert[Date],"&lt;="&amp;Kombiniert[[#This Row],[Date]])</f>
        <v>0.1835</v>
      </c>
      <c r="P455" s="8">
        <f>AVERAGEIFS(Kombiniert[FDP],Kombiniert[Date],"&gt;="&amp;Kombiniert[[#This Row],[Von]],Kombiniert[Date],"&lt;="&amp;Kombiniert[[#This Row],[Date]])</f>
        <v>5.6000000000000008E-2</v>
      </c>
      <c r="Q455" s="8">
        <f>AVERAGEIFS(Kombiniert[LINKE],Kombiniert[Date],"&gt;="&amp;Kombiniert[[#This Row],[Von]],Kombiniert[Date],"&lt;="&amp;Kombiniert[[#This Row],[Date]])</f>
        <v>7.8499999999999986E-2</v>
      </c>
      <c r="R455" s="8">
        <f>AVERAGEIFS(Kombiniert[AfD],Kombiniert[Date],"&gt;="&amp;Kombiniert[[#This Row],[Von]],Kombiniert[Date],"&lt;="&amp;Kombiniert[[#This Row],[Date]])</f>
        <v>0.10049999999999999</v>
      </c>
      <c r="S455" s="8">
        <f>AVERAGEIFS(Kombiniert[Sonstige],Kombiniert[Date],"&gt;="&amp;Kombiniert[[#This Row],[Von]],Kombiniert[Date],"&lt;="&amp;Kombiniert[[#This Row],[Date]])</f>
        <v>5.4499999999999993E-2</v>
      </c>
      <c r="T455" s="4">
        <f>SUMIFS(Kombiniert[Befragte],Kombiniert[Date],"&gt;="&amp;Kombiniert[[#This Row],[Von]],Kombiniert[Date],"&lt;="&amp;Kombiniert[[#This Row],[Date]])</f>
        <v>17533</v>
      </c>
      <c r="U455" s="2">
        <f>1/SUMIFS(Kombiniert[[#This Row],[CDU/CSU (14d)]:[AfD (14d)]],Kombiniert[[#This Row],[CDU/CSU (14d)]:[AfD (14d)]],"&gt;="&amp;0.05)</f>
        <v>1.0576414595452142</v>
      </c>
      <c r="V455" s="2">
        <f>1/(SUMIFS(Kombiniert[[#This Row],[CDU/CSU (14d)]:[AfD (14d)]],Kombiniert[[#This Row],[CDU/CSU (14d)]:[AfD (14d)]],"&gt;="&amp;0.05)-Kombiniert[[#This Row],[FDP (14d)]])</f>
        <v>1.1242270938729624</v>
      </c>
    </row>
    <row r="456" spans="1:22" x14ac:dyDescent="0.35">
      <c r="A456" s="1">
        <v>44009</v>
      </c>
      <c r="B456" s="2">
        <v>0.38</v>
      </c>
      <c r="C456" s="2">
        <v>0.14000000000000001</v>
      </c>
      <c r="D456" s="2">
        <v>0.17</v>
      </c>
      <c r="E456" s="2">
        <v>0.06</v>
      </c>
      <c r="F456" s="2">
        <v>0.08</v>
      </c>
      <c r="G456" s="2">
        <v>0.1</v>
      </c>
      <c r="H456" s="2">
        <v>7.0000000000000007E-2</v>
      </c>
      <c r="I456" s="2">
        <v>2501</v>
      </c>
      <c r="J456" s="2" t="s">
        <v>427</v>
      </c>
      <c r="K456" t="s">
        <v>417</v>
      </c>
      <c r="L456" s="1">
        <f>Kombiniert[[#This Row],[Date]]-13</f>
        <v>43996</v>
      </c>
      <c r="M456" s="8">
        <f>AVERAGEIFS(Kombiniert[CDU/CSU],Kombiniert[Date],"&gt;="&amp;Kombiniert[[#This Row],[Von]],Kombiniert[Date],"&lt;="&amp;Kombiniert[[#This Row],[Date]])</f>
        <v>0.38045454545454549</v>
      </c>
      <c r="N456" s="3">
        <f>AVERAGEIFS(Kombiniert[SPD],Kombiniert[Date],"&gt;="&amp;Kombiniert[[#This Row],[Von]],Kombiniert[Date],"&lt;="&amp;Kombiniert[[#This Row],[Date]])</f>
        <v>0.15090909090909088</v>
      </c>
      <c r="O456" s="8">
        <f>AVERAGEIFS(Kombiniert[GRÜNE],Kombiniert[Date],"&gt;="&amp;Kombiniert[[#This Row],[Von]],Kombiniert[Date],"&lt;="&amp;Kombiniert[[#This Row],[Date]])</f>
        <v>0.17999999999999997</v>
      </c>
      <c r="P456" s="8">
        <f>AVERAGEIFS(Kombiniert[FDP],Kombiniert[Date],"&gt;="&amp;Kombiniert[[#This Row],[Von]],Kombiniert[Date],"&lt;="&amp;Kombiniert[[#This Row],[Date]])</f>
        <v>5.6818181818181816E-2</v>
      </c>
      <c r="Q456" s="8">
        <f>AVERAGEIFS(Kombiniert[LINKE],Kombiniert[Date],"&gt;="&amp;Kombiniert[[#This Row],[Von]],Kombiniert[Date],"&lt;="&amp;Kombiniert[[#This Row],[Date]])</f>
        <v>7.8636363636363629E-2</v>
      </c>
      <c r="R456" s="8">
        <f>AVERAGEIFS(Kombiniert[AfD],Kombiniert[Date],"&gt;="&amp;Kombiniert[[#This Row],[Von]],Kombiniert[Date],"&lt;="&amp;Kombiniert[[#This Row],[Date]])</f>
        <v>9.7727272727272718E-2</v>
      </c>
      <c r="S456" s="8">
        <f>AVERAGEIFS(Kombiniert[Sonstige],Kombiniert[Date],"&gt;="&amp;Kombiniert[[#This Row],[Von]],Kombiniert[Date],"&lt;="&amp;Kombiniert[[#This Row],[Date]])</f>
        <v>5.5454545454545465E-2</v>
      </c>
      <c r="T456" s="4">
        <f>SUMIFS(Kombiniert[Befragte],Kombiniert[Date],"&gt;="&amp;Kombiniert[[#This Row],[Von]],Kombiniert[Date],"&lt;="&amp;Kombiniert[[#This Row],[Date]])</f>
        <v>19329</v>
      </c>
      <c r="U456" s="2">
        <f>1/SUMIFS(Kombiniert[[#This Row],[CDU/CSU (14d)]:[AfD (14d)]],Kombiniert[[#This Row],[CDU/CSU (14d)]:[AfD (14d)]],"&gt;="&amp;0.05)</f>
        <v>1.0587102983638115</v>
      </c>
      <c r="V456" s="2">
        <f>1/(SUMIFS(Kombiniert[[#This Row],[CDU/CSU (14d)]:[AfD (14d)]],Kombiniert[[#This Row],[CDU/CSU (14d)]:[AfD (14d)]],"&gt;="&amp;0.05)-Kombiniert[[#This Row],[FDP (14d)]])</f>
        <v>1.1264720942140298</v>
      </c>
    </row>
    <row r="457" spans="1:22" x14ac:dyDescent="0.35">
      <c r="A457" s="1">
        <v>44002</v>
      </c>
      <c r="B457" s="2">
        <v>0.39</v>
      </c>
      <c r="C457" s="2">
        <v>0.14000000000000001</v>
      </c>
      <c r="D457" s="2">
        <v>0.18</v>
      </c>
      <c r="E457" s="2">
        <v>0.05</v>
      </c>
      <c r="F457" s="2">
        <v>0.08</v>
      </c>
      <c r="G457" s="2">
        <v>0.09</v>
      </c>
      <c r="H457" s="2">
        <v>7.0000000000000007E-2</v>
      </c>
      <c r="I457" s="2">
        <v>2501</v>
      </c>
      <c r="J457" s="2" t="s">
        <v>428</v>
      </c>
      <c r="K457" t="s">
        <v>417</v>
      </c>
      <c r="L457" s="1">
        <f>Kombiniert[[#This Row],[Date]]-13</f>
        <v>43989</v>
      </c>
      <c r="M457" s="8">
        <f>AVERAGEIFS(Kombiniert[CDU/CSU],Kombiniert[Date],"&gt;="&amp;Kombiniert[[#This Row],[Von]],Kombiniert[Date],"&lt;="&amp;Kombiniert[[#This Row],[Date]])</f>
        <v>0.38777777777777778</v>
      </c>
      <c r="N457" s="3">
        <f>AVERAGEIFS(Kombiniert[SPD],Kombiniert[Date],"&gt;="&amp;Kombiniert[[#This Row],[Von]],Kombiniert[Date],"&lt;="&amp;Kombiniert[[#This Row],[Date]])</f>
        <v>0.14777777777777779</v>
      </c>
      <c r="O457" s="8">
        <f>AVERAGEIFS(Kombiniert[GRÜNE],Kombiniert[Date],"&gt;="&amp;Kombiniert[[#This Row],[Von]],Kombiniert[Date],"&lt;="&amp;Kombiniert[[#This Row],[Date]])</f>
        <v>0.17777777777777778</v>
      </c>
      <c r="P457" s="8">
        <f>AVERAGEIFS(Kombiniert[FDP],Kombiniert[Date],"&gt;="&amp;Kombiniert[[#This Row],[Von]],Kombiniert[Date],"&lt;="&amp;Kombiniert[[#This Row],[Date]])</f>
        <v>5.8888888888888893E-2</v>
      </c>
      <c r="Q457" s="8">
        <f>AVERAGEIFS(Kombiniert[LINKE],Kombiniert[Date],"&gt;="&amp;Kombiniert[[#This Row],[Von]],Kombiniert[Date],"&lt;="&amp;Kombiniert[[#This Row],[Date]])</f>
        <v>7.722222222222222E-2</v>
      </c>
      <c r="R457" s="8">
        <f>AVERAGEIFS(Kombiniert[AfD],Kombiniert[Date],"&gt;="&amp;Kombiniert[[#This Row],[Von]],Kombiniert[Date],"&lt;="&amp;Kombiniert[[#This Row],[Date]])</f>
        <v>9.2777777777777778E-2</v>
      </c>
      <c r="S457" s="8">
        <f>AVERAGEIFS(Kombiniert[Sonstige],Kombiniert[Date],"&gt;="&amp;Kombiniert[[#This Row],[Von]],Kombiniert[Date],"&lt;="&amp;Kombiniert[[#This Row],[Date]])</f>
        <v>5.7777777777777782E-2</v>
      </c>
      <c r="T457" s="4">
        <f>SUMIFS(Kombiniert[Befragte],Kombiniert[Date],"&gt;="&amp;Kombiniert[[#This Row],[Von]],Kombiniert[Date],"&lt;="&amp;Kombiniert[[#This Row],[Date]])</f>
        <v>17048</v>
      </c>
      <c r="U457" s="2">
        <f>1/SUMIFS(Kombiniert[[#This Row],[CDU/CSU (14d)]:[AfD (14d)]],Kombiniert[[#This Row],[CDU/CSU (14d)]:[AfD (14d)]],"&gt;="&amp;0.05)</f>
        <v>1.0613207547169812</v>
      </c>
      <c r="V457" s="2">
        <f>1/(SUMIFS(Kombiniert[[#This Row],[CDU/CSU (14d)]:[AfD (14d)]],Kombiniert[[#This Row],[CDU/CSU (14d)]:[AfD (14d)]],"&gt;="&amp;0.05)-Kombiniert[[#This Row],[FDP (14d)]])</f>
        <v>1.1320754716981132</v>
      </c>
    </row>
    <row r="458" spans="1:22" x14ac:dyDescent="0.35">
      <c r="A458" s="1">
        <v>43995</v>
      </c>
      <c r="B458" s="2">
        <v>0.4</v>
      </c>
      <c r="C458" s="2">
        <v>0.14000000000000001</v>
      </c>
      <c r="D458" s="2">
        <v>0.17</v>
      </c>
      <c r="E458" s="2">
        <v>0.06</v>
      </c>
      <c r="F458" s="2">
        <v>0.08</v>
      </c>
      <c r="G458" s="2">
        <v>0.08</v>
      </c>
      <c r="H458" s="2">
        <v>7.0000000000000007E-2</v>
      </c>
      <c r="I458" s="2">
        <v>2504</v>
      </c>
      <c r="J458" s="2" t="s">
        <v>252</v>
      </c>
      <c r="K458" t="s">
        <v>417</v>
      </c>
      <c r="L458" s="1">
        <f>Kombiniert[[#This Row],[Date]]-13</f>
        <v>43982</v>
      </c>
      <c r="M458" s="8">
        <f>AVERAGEIFS(Kombiniert[CDU/CSU],Kombiniert[Date],"&gt;="&amp;Kombiniert[[#This Row],[Von]],Kombiniert[Date],"&lt;="&amp;Kombiniert[[#This Row],[Date]])</f>
        <v>0.38812499999999994</v>
      </c>
      <c r="N458" s="3">
        <f>AVERAGEIFS(Kombiniert[SPD],Kombiniert[Date],"&gt;="&amp;Kombiniert[[#This Row],[Von]],Kombiniert[Date],"&lt;="&amp;Kombiniert[[#This Row],[Date]])</f>
        <v>0.14750000000000002</v>
      </c>
      <c r="O458" s="8">
        <f>AVERAGEIFS(Kombiniert[GRÜNE],Kombiniert[Date],"&gt;="&amp;Kombiniert[[#This Row],[Von]],Kombiniert[Date],"&lt;="&amp;Kombiniert[[#This Row],[Date]])</f>
        <v>0.174375</v>
      </c>
      <c r="P458" s="8">
        <f>AVERAGEIFS(Kombiniert[FDP],Kombiniert[Date],"&gt;="&amp;Kombiniert[[#This Row],[Von]],Kombiniert[Date],"&lt;="&amp;Kombiniert[[#This Row],[Date]])</f>
        <v>0.06</v>
      </c>
      <c r="Q458" s="8">
        <f>AVERAGEIFS(Kombiniert[LINKE],Kombiniert[Date],"&gt;="&amp;Kombiniert[[#This Row],[Von]],Kombiniert[Date],"&lt;="&amp;Kombiniert[[#This Row],[Date]])</f>
        <v>7.8125E-2</v>
      </c>
      <c r="R458" s="8">
        <f>AVERAGEIFS(Kombiniert[AfD],Kombiniert[Date],"&gt;="&amp;Kombiniert[[#This Row],[Von]],Kombiniert[Date],"&lt;="&amp;Kombiniert[[#This Row],[Date]])</f>
        <v>8.8749999999999996E-2</v>
      </c>
      <c r="S458" s="8">
        <f>AVERAGEIFS(Kombiniert[Sonstige],Kombiniert[Date],"&gt;="&amp;Kombiniert[[#This Row],[Von]],Kombiniert[Date],"&lt;="&amp;Kombiniert[[#This Row],[Date]])</f>
        <v>6.3125000000000001E-2</v>
      </c>
      <c r="T458" s="4">
        <f>SUMIFS(Kombiniert[Befragte],Kombiniert[Date],"&gt;="&amp;Kombiniert[[#This Row],[Von]],Kombiniert[Date],"&lt;="&amp;Kombiniert[[#This Row],[Date]])</f>
        <v>14741</v>
      </c>
      <c r="U458" s="2">
        <f>1/SUMIFS(Kombiniert[[#This Row],[CDU/CSU (14d)]:[AfD (14d)]],Kombiniert[[#This Row],[CDU/CSU (14d)]:[AfD (14d)]],"&gt;="&amp;0.05)</f>
        <v>1.0673782521681121</v>
      </c>
      <c r="V458" s="2">
        <f>1/(SUMIFS(Kombiniert[[#This Row],[CDU/CSU (14d)]:[AfD (14d)]],Kombiniert[[#This Row],[CDU/CSU (14d)]:[AfD (14d)]],"&gt;="&amp;0.05)-Kombiniert[[#This Row],[FDP (14d)]])</f>
        <v>1.1404133998574482</v>
      </c>
    </row>
    <row r="459" spans="1:22" x14ac:dyDescent="0.35">
      <c r="A459" s="1">
        <v>43988</v>
      </c>
      <c r="B459" s="2">
        <v>0.4</v>
      </c>
      <c r="C459" s="2">
        <v>0.16</v>
      </c>
      <c r="D459" s="2">
        <v>0.15</v>
      </c>
      <c r="E459" s="2">
        <v>0.06</v>
      </c>
      <c r="F459" s="2">
        <v>0.08</v>
      </c>
      <c r="G459" s="2">
        <v>0.08</v>
      </c>
      <c r="H459" s="2">
        <v>7.0000000000000007E-2</v>
      </c>
      <c r="I459" s="2">
        <v>2002</v>
      </c>
      <c r="J459" s="2" t="s">
        <v>429</v>
      </c>
      <c r="K459" t="s">
        <v>417</v>
      </c>
      <c r="L459" s="1">
        <f>Kombiniert[[#This Row],[Date]]-13</f>
        <v>43975</v>
      </c>
      <c r="M459" s="8">
        <f>AVERAGEIFS(Kombiniert[CDU/CSU],Kombiniert[Date],"&gt;="&amp;Kombiniert[[#This Row],[Von]],Kombiniert[Date],"&lt;="&amp;Kombiniert[[#This Row],[Date]])</f>
        <v>0.38611111111111118</v>
      </c>
      <c r="N459" s="3">
        <f>AVERAGEIFS(Kombiniert[SPD],Kombiniert[Date],"&gt;="&amp;Kombiniert[[#This Row],[Von]],Kombiniert[Date],"&lt;="&amp;Kombiniert[[#This Row],[Date]])</f>
        <v>0.15111111111111108</v>
      </c>
      <c r="O459" s="8">
        <f>AVERAGEIFS(Kombiniert[GRÜNE],Kombiniert[Date],"&gt;="&amp;Kombiniert[[#This Row],[Von]],Kombiniert[Date],"&lt;="&amp;Kombiniert[[#This Row],[Date]])</f>
        <v>0.16888888888888887</v>
      </c>
      <c r="P459" s="8">
        <f>AVERAGEIFS(Kombiniert[FDP],Kombiniert[Date],"&gt;="&amp;Kombiniert[[#This Row],[Von]],Kombiniert[Date],"&lt;="&amp;Kombiniert[[#This Row],[Date]])</f>
        <v>5.8333333333333334E-2</v>
      </c>
      <c r="Q459" s="8">
        <f>AVERAGEIFS(Kombiniert[LINKE],Kombiniert[Date],"&gt;="&amp;Kombiniert[[#This Row],[Von]],Kombiniert[Date],"&lt;="&amp;Kombiniert[[#This Row],[Date]])</f>
        <v>0.08</v>
      </c>
      <c r="R459" s="8">
        <f>AVERAGEIFS(Kombiniert[AfD],Kombiniert[Date],"&gt;="&amp;Kombiniert[[#This Row],[Von]],Kombiniert[Date],"&lt;="&amp;Kombiniert[[#This Row],[Date]])</f>
        <v>9.1666666666666646E-2</v>
      </c>
      <c r="S459" s="8">
        <f>AVERAGEIFS(Kombiniert[Sonstige],Kombiniert[Date],"&gt;="&amp;Kombiniert[[#This Row],[Von]],Kombiniert[Date],"&lt;="&amp;Kombiniert[[#This Row],[Date]])</f>
        <v>6.3888888888888884E-2</v>
      </c>
      <c r="T459" s="4">
        <f>SUMIFS(Kombiniert[Befragte],Kombiniert[Date],"&gt;="&amp;Kombiniert[[#This Row],[Von]],Kombiniert[Date],"&lt;="&amp;Kombiniert[[#This Row],[Date]])</f>
        <v>16439</v>
      </c>
      <c r="U459" s="2">
        <f>1/SUMIFS(Kombiniert[[#This Row],[CDU/CSU (14d)]:[AfD (14d)]],Kombiniert[[#This Row],[CDU/CSU (14d)]:[AfD (14d)]],"&gt;="&amp;0.05)</f>
        <v>1.0682492581602374</v>
      </c>
      <c r="V459" s="2">
        <f>1/(SUMIFS(Kombiniert[[#This Row],[CDU/CSU (14d)]:[AfD (14d)]],Kombiniert[[#This Row],[CDU/CSU (14d)]:[AfD (14d)]],"&gt;="&amp;0.05)-Kombiniert[[#This Row],[FDP (14d)]])</f>
        <v>1.139240506329114</v>
      </c>
    </row>
    <row r="460" spans="1:22" x14ac:dyDescent="0.35">
      <c r="A460" s="1">
        <v>43981</v>
      </c>
      <c r="B460" s="2">
        <v>0.4</v>
      </c>
      <c r="C460" s="2">
        <v>0.15</v>
      </c>
      <c r="D460" s="2">
        <v>0.16</v>
      </c>
      <c r="E460" s="2">
        <v>0.05</v>
      </c>
      <c r="F460" s="2">
        <v>0.08</v>
      </c>
      <c r="G460" s="2">
        <v>0.09</v>
      </c>
      <c r="H460" s="2">
        <v>7.0000000000000007E-2</v>
      </c>
      <c r="I460" s="2">
        <v>2500</v>
      </c>
      <c r="J460" s="2" t="s">
        <v>430</v>
      </c>
      <c r="K460" t="s">
        <v>417</v>
      </c>
      <c r="L460" s="1">
        <f>Kombiniert[[#This Row],[Date]]-13</f>
        <v>43968</v>
      </c>
      <c r="M460" s="8">
        <f>AVERAGEIFS(Kombiniert[CDU/CSU],Kombiniert[Date],"&gt;="&amp;Kombiniert[[#This Row],[Von]],Kombiniert[Date],"&lt;="&amp;Kombiniert[[#This Row],[Date]])</f>
        <v>0.38444444444444448</v>
      </c>
      <c r="N460" s="3">
        <f>AVERAGEIFS(Kombiniert[SPD],Kombiniert[Date],"&gt;="&amp;Kombiniert[[#This Row],[Von]],Kombiniert[Date],"&lt;="&amp;Kombiniert[[#This Row],[Date]])</f>
        <v>0.15166666666666664</v>
      </c>
      <c r="O460" s="8">
        <f>AVERAGEIFS(Kombiniert[GRÜNE],Kombiniert[Date],"&gt;="&amp;Kombiniert[[#This Row],[Von]],Kombiniert[Date],"&lt;="&amp;Kombiniert[[#This Row],[Date]])</f>
        <v>0.16888888888888887</v>
      </c>
      <c r="P460" s="8">
        <f>AVERAGEIFS(Kombiniert[FDP],Kombiniert[Date],"&gt;="&amp;Kombiniert[[#This Row],[Von]],Kombiniert[Date],"&lt;="&amp;Kombiniert[[#This Row],[Date]])</f>
        <v>5.7222222222222223E-2</v>
      </c>
      <c r="Q460" s="8">
        <f>AVERAGEIFS(Kombiniert[LINKE],Kombiniert[Date],"&gt;="&amp;Kombiniert[[#This Row],[Von]],Kombiniert[Date],"&lt;="&amp;Kombiniert[[#This Row],[Date]])</f>
        <v>7.8333333333333324E-2</v>
      </c>
      <c r="R460" s="8">
        <f>AVERAGEIFS(Kombiniert[AfD],Kombiniert[Date],"&gt;="&amp;Kombiniert[[#This Row],[Von]],Kombiniert[Date],"&lt;="&amp;Kombiniert[[#This Row],[Date]])</f>
        <v>9.5555555555555546E-2</v>
      </c>
      <c r="S460" s="8">
        <f>AVERAGEIFS(Kombiniert[Sonstige],Kombiniert[Date],"&gt;="&amp;Kombiniert[[#This Row],[Von]],Kombiniert[Date],"&lt;="&amp;Kombiniert[[#This Row],[Date]])</f>
        <v>6.3888888888888884E-2</v>
      </c>
      <c r="T460" s="4">
        <f>SUMIFS(Kombiniert[Befragte],Kombiniert[Date],"&gt;="&amp;Kombiniert[[#This Row],[Von]],Kombiniert[Date],"&lt;="&amp;Kombiniert[[#This Row],[Date]])</f>
        <v>16478</v>
      </c>
      <c r="U460" s="2">
        <f>1/SUMIFS(Kombiniert[[#This Row],[CDU/CSU (14d)]:[AfD (14d)]],Kombiniert[[#This Row],[CDU/CSU (14d)]:[AfD (14d)]],"&gt;="&amp;0.05)</f>
        <v>1.0682492581602374</v>
      </c>
      <c r="V460" s="2">
        <f>1/(SUMIFS(Kombiniert[[#This Row],[CDU/CSU (14d)]:[AfD (14d)]],Kombiniert[[#This Row],[CDU/CSU (14d)]:[AfD (14d)]],"&gt;="&amp;0.05)-Kombiniert[[#This Row],[FDP (14d)]])</f>
        <v>1.1378002528445008</v>
      </c>
    </row>
    <row r="461" spans="1:22" x14ac:dyDescent="0.35">
      <c r="A461" s="1">
        <v>43974</v>
      </c>
      <c r="B461" s="2">
        <v>0.4</v>
      </c>
      <c r="C461" s="2">
        <v>0.15</v>
      </c>
      <c r="D461" s="2">
        <v>0.16</v>
      </c>
      <c r="E461" s="2">
        <v>0.05</v>
      </c>
      <c r="F461" s="2">
        <v>0.08</v>
      </c>
      <c r="G461" s="2">
        <v>0.09</v>
      </c>
      <c r="H461" s="2">
        <v>7.0000000000000007E-2</v>
      </c>
      <c r="I461" s="2">
        <v>2002</v>
      </c>
      <c r="J461" s="2" t="s">
        <v>431</v>
      </c>
      <c r="K461" t="s">
        <v>417</v>
      </c>
      <c r="L461" s="1">
        <f>Kombiniert[[#This Row],[Date]]-13</f>
        <v>43961</v>
      </c>
      <c r="M461" s="8">
        <f>AVERAGEIFS(Kombiniert[CDU/CSU],Kombiniert[Date],"&gt;="&amp;Kombiniert[[#This Row],[Von]],Kombiniert[Date],"&lt;="&amp;Kombiniert[[#This Row],[Date]])</f>
        <v>0.38277777777777777</v>
      </c>
      <c r="N461" s="3">
        <f>AVERAGEIFS(Kombiniert[SPD],Kombiniert[Date],"&gt;="&amp;Kombiniert[[#This Row],[Von]],Kombiniert[Date],"&lt;="&amp;Kombiniert[[#This Row],[Date]])</f>
        <v>0.15055555555555555</v>
      </c>
      <c r="O461" s="8">
        <f>AVERAGEIFS(Kombiniert[GRÜNE],Kombiniert[Date],"&gt;="&amp;Kombiniert[[#This Row],[Von]],Kombiniert[Date],"&lt;="&amp;Kombiniert[[#This Row],[Date]])</f>
        <v>0.16722222222222222</v>
      </c>
      <c r="P461" s="8">
        <f>AVERAGEIFS(Kombiniert[FDP],Kombiniert[Date],"&gt;="&amp;Kombiniert[[#This Row],[Von]],Kombiniert[Date],"&lt;="&amp;Kombiniert[[#This Row],[Date]])</f>
        <v>5.8888888888888893E-2</v>
      </c>
      <c r="Q461" s="8">
        <f>AVERAGEIFS(Kombiniert[LINKE],Kombiniert[Date],"&gt;="&amp;Kombiniert[[#This Row],[Von]],Kombiniert[Date],"&lt;="&amp;Kombiniert[[#This Row],[Date]])</f>
        <v>7.6666666666666661E-2</v>
      </c>
      <c r="R461" s="8">
        <f>AVERAGEIFS(Kombiniert[AfD],Kombiniert[Date],"&gt;="&amp;Kombiniert[[#This Row],[Von]],Kombiniert[Date],"&lt;="&amp;Kombiniert[[#This Row],[Date]])</f>
        <v>9.9444444444444433E-2</v>
      </c>
      <c r="S461" s="8">
        <f>AVERAGEIFS(Kombiniert[Sonstige],Kombiniert[Date],"&gt;="&amp;Kombiniert[[#This Row],[Von]],Kombiniert[Date],"&lt;="&amp;Kombiniert[[#This Row],[Date]])</f>
        <v>6.4444444444444457E-2</v>
      </c>
      <c r="T461" s="4">
        <f>SUMIFS(Kombiniert[Befragte],Kombiniert[Date],"&gt;="&amp;Kombiniert[[#This Row],[Von]],Kombiniert[Date],"&lt;="&amp;Kombiniert[[#This Row],[Date]])</f>
        <v>15506</v>
      </c>
      <c r="U461" s="2">
        <f>1/SUMIFS(Kombiniert[[#This Row],[CDU/CSU (14d)]:[AfD (14d)]],Kombiniert[[#This Row],[CDU/CSU (14d)]:[AfD (14d)]],"&gt;="&amp;0.05)</f>
        <v>1.0688836104513064</v>
      </c>
      <c r="V461" s="2">
        <f>1/(SUMIFS(Kombiniert[[#This Row],[CDU/CSU (14d)]:[AfD (14d)]],Kombiniert[[#This Row],[CDU/CSU (14d)]:[AfD (14d)]],"&gt;="&amp;0.05)-Kombiniert[[#This Row],[FDP (14d)]])</f>
        <v>1.1406844106463878</v>
      </c>
    </row>
    <row r="462" spans="1:22" x14ac:dyDescent="0.35">
      <c r="A462" s="1">
        <v>43967</v>
      </c>
      <c r="B462" s="2">
        <v>0.39</v>
      </c>
      <c r="C462" s="2">
        <v>0.15</v>
      </c>
      <c r="D462" s="2">
        <v>0.16</v>
      </c>
      <c r="E462" s="2">
        <v>0.06</v>
      </c>
      <c r="F462" s="2">
        <v>0.08</v>
      </c>
      <c r="G462" s="2">
        <v>0.09</v>
      </c>
      <c r="H462" s="2">
        <v>7.0000000000000007E-2</v>
      </c>
      <c r="I462" s="2">
        <v>2509</v>
      </c>
      <c r="J462" s="2" t="s">
        <v>432</v>
      </c>
      <c r="K462" t="s">
        <v>417</v>
      </c>
      <c r="L462" s="1">
        <f>Kombiniert[[#This Row],[Date]]-13</f>
        <v>43954</v>
      </c>
      <c r="M462" s="8">
        <f>AVERAGEIFS(Kombiniert[CDU/CSU],Kombiniert[Date],"&gt;="&amp;Kombiniert[[#This Row],[Von]],Kombiniert[Date],"&lt;="&amp;Kombiniert[[#This Row],[Date]])</f>
        <v>0.38444444444444442</v>
      </c>
      <c r="N462" s="3">
        <f>AVERAGEIFS(Kombiniert[SPD],Kombiniert[Date],"&gt;="&amp;Kombiniert[[#This Row],[Von]],Kombiniert[Date],"&lt;="&amp;Kombiniert[[#This Row],[Date]])</f>
        <v>0.15333333333333332</v>
      </c>
      <c r="O462" s="8">
        <f>AVERAGEIFS(Kombiniert[GRÜNE],Kombiniert[Date],"&gt;="&amp;Kombiniert[[#This Row],[Von]],Kombiniert[Date],"&lt;="&amp;Kombiniert[[#This Row],[Date]])</f>
        <v>0.16277777777777777</v>
      </c>
      <c r="P462" s="8">
        <f>AVERAGEIFS(Kombiniert[FDP],Kombiniert[Date],"&gt;="&amp;Kombiniert[[#This Row],[Von]],Kombiniert[Date],"&lt;="&amp;Kombiniert[[#This Row],[Date]])</f>
        <v>5.7222222222222209E-2</v>
      </c>
      <c r="Q462" s="8">
        <f>AVERAGEIFS(Kombiniert[LINKE],Kombiniert[Date],"&gt;="&amp;Kombiniert[[#This Row],[Von]],Kombiniert[Date],"&lt;="&amp;Kombiniert[[#This Row],[Date]])</f>
        <v>7.6666666666666661E-2</v>
      </c>
      <c r="R462" s="8">
        <f>AVERAGEIFS(Kombiniert[AfD],Kombiniert[Date],"&gt;="&amp;Kombiniert[[#This Row],[Von]],Kombiniert[Date],"&lt;="&amp;Kombiniert[[#This Row],[Date]])</f>
        <v>0.10333333333333332</v>
      </c>
      <c r="S462" s="8">
        <f>AVERAGEIFS(Kombiniert[Sonstige],Kombiniert[Date],"&gt;="&amp;Kombiniert[[#This Row],[Von]],Kombiniert[Date],"&lt;="&amp;Kombiniert[[#This Row],[Date]])</f>
        <v>6.2222222222222227E-2</v>
      </c>
      <c r="T462" s="4">
        <f>SUMIFS(Kombiniert[Befragte],Kombiniert[Date],"&gt;="&amp;Kombiniert[[#This Row],[Von]],Kombiniert[Date],"&lt;="&amp;Kombiniert[[#This Row],[Date]])</f>
        <v>16018</v>
      </c>
      <c r="U462" s="2">
        <f>1/SUMIFS(Kombiniert[[#This Row],[CDU/CSU (14d)]:[AfD (14d)]],Kombiniert[[#This Row],[CDU/CSU (14d)]:[AfD (14d)]],"&gt;="&amp;0.05)</f>
        <v>1.0663507109004742</v>
      </c>
      <c r="V462" s="2">
        <f>1/(SUMIFS(Kombiniert[[#This Row],[CDU/CSU (14d)]:[AfD (14d)]],Kombiniert[[#This Row],[CDU/CSU (14d)]:[AfD (14d)]],"&gt;="&amp;0.05)-Kombiniert[[#This Row],[FDP (14d)]])</f>
        <v>1.1356466876971612</v>
      </c>
    </row>
    <row r="463" spans="1:22" x14ac:dyDescent="0.35">
      <c r="A463" s="1">
        <v>43960</v>
      </c>
      <c r="B463" s="2">
        <v>0.4</v>
      </c>
      <c r="C463" s="2">
        <v>0.15</v>
      </c>
      <c r="D463" s="2">
        <v>0.15</v>
      </c>
      <c r="E463" s="2">
        <v>0.06</v>
      </c>
      <c r="F463" s="2">
        <v>7.0000000000000007E-2</v>
      </c>
      <c r="G463" s="2">
        <v>0.1</v>
      </c>
      <c r="H463" s="2">
        <v>7.0000000000000007E-2</v>
      </c>
      <c r="I463" s="2">
        <v>2503</v>
      </c>
      <c r="J463" s="2" t="s">
        <v>433</v>
      </c>
      <c r="K463" t="s">
        <v>417</v>
      </c>
      <c r="L463" s="1">
        <f>Kombiniert[[#This Row],[Date]]-13</f>
        <v>43947</v>
      </c>
      <c r="M463" s="8">
        <f>AVERAGEIFS(Kombiniert[CDU/CSU],Kombiniert[Date],"&gt;="&amp;Kombiniert[[#This Row],[Von]],Kombiniert[Date],"&lt;="&amp;Kombiniert[[#This Row],[Date]])</f>
        <v>0.38055555555555554</v>
      </c>
      <c r="N463" s="3">
        <f>AVERAGEIFS(Kombiniert[SPD],Kombiniert[Date],"&gt;="&amp;Kombiniert[[#This Row],[Von]],Kombiniert[Date],"&lt;="&amp;Kombiniert[[#This Row],[Date]])</f>
        <v>0.15833333333333333</v>
      </c>
      <c r="O463" s="8">
        <f>AVERAGEIFS(Kombiniert[GRÜNE],Kombiniert[Date],"&gt;="&amp;Kombiniert[[#This Row],[Von]],Kombiniert[Date],"&lt;="&amp;Kombiniert[[#This Row],[Date]])</f>
        <v>0.15666666666666665</v>
      </c>
      <c r="P463" s="8">
        <f>AVERAGEIFS(Kombiniert[FDP],Kombiniert[Date],"&gt;="&amp;Kombiniert[[#This Row],[Von]],Kombiniert[Date],"&lt;="&amp;Kombiniert[[#This Row],[Date]])</f>
        <v>5.7777777777777782E-2</v>
      </c>
      <c r="Q463" s="8">
        <f>AVERAGEIFS(Kombiniert[LINKE],Kombiniert[Date],"&gt;="&amp;Kombiniert[[#This Row],[Von]],Kombiniert[Date],"&lt;="&amp;Kombiniert[[#This Row],[Date]])</f>
        <v>7.9444444444444443E-2</v>
      </c>
      <c r="R463" s="8">
        <f>AVERAGEIFS(Kombiniert[AfD],Kombiniert[Date],"&gt;="&amp;Kombiniert[[#This Row],[Von]],Kombiniert[Date],"&lt;="&amp;Kombiniert[[#This Row],[Date]])</f>
        <v>0.1061111111111111</v>
      </c>
      <c r="S463" s="8">
        <f>AVERAGEIFS(Kombiniert[Sonstige],Kombiniert[Date],"&gt;="&amp;Kombiniert[[#This Row],[Von]],Kombiniert[Date],"&lt;="&amp;Kombiniert[[#This Row],[Date]])</f>
        <v>6.1111111111111116E-2</v>
      </c>
      <c r="T463" s="4">
        <f>SUMIFS(Kombiniert[Befragte],Kombiniert[Date],"&gt;="&amp;Kombiniert[[#This Row],[Von]],Kombiniert[Date],"&lt;="&amp;Kombiniert[[#This Row],[Date]])</f>
        <v>15689</v>
      </c>
      <c r="U463" s="2">
        <f>1/SUMIFS(Kombiniert[[#This Row],[CDU/CSU (14d)]:[AfD (14d)]],Kombiniert[[#This Row],[CDU/CSU (14d)]:[AfD (14d)]],"&gt;="&amp;0.05)</f>
        <v>1.0650887573964498</v>
      </c>
      <c r="V463" s="2">
        <f>1/(SUMIFS(Kombiniert[[#This Row],[CDU/CSU (14d)]:[AfD (14d)]],Kombiniert[[#This Row],[CDU/CSU (14d)]:[AfD (14d)]],"&gt;="&amp;0.05)-Kombiniert[[#This Row],[FDP (14d)]])</f>
        <v>1.1349306431273645</v>
      </c>
    </row>
    <row r="464" spans="1:22" x14ac:dyDescent="0.35">
      <c r="A464" s="1">
        <v>43953</v>
      </c>
      <c r="B464" s="2">
        <v>0.38</v>
      </c>
      <c r="C464" s="2">
        <v>0.17</v>
      </c>
      <c r="D464" s="2">
        <v>0.14000000000000001</v>
      </c>
      <c r="E464" s="2">
        <v>0.06</v>
      </c>
      <c r="F464" s="2">
        <v>0.08</v>
      </c>
      <c r="G464" s="2">
        <v>0.1</v>
      </c>
      <c r="H464" s="2">
        <v>7.0000000000000007E-2</v>
      </c>
      <c r="I464" s="2">
        <v>2004</v>
      </c>
      <c r="J464" s="2" t="s">
        <v>434</v>
      </c>
      <c r="K464" t="s">
        <v>417</v>
      </c>
      <c r="L464" s="1">
        <f>Kombiniert[[#This Row],[Date]]-13</f>
        <v>43940</v>
      </c>
      <c r="M464" s="8">
        <f>AVERAGEIFS(Kombiniert[CDU/CSU],Kombiniert[Date],"&gt;="&amp;Kombiniert[[#This Row],[Von]],Kombiniert[Date],"&lt;="&amp;Kombiniert[[#This Row],[Date]])</f>
        <v>0.38049999999999995</v>
      </c>
      <c r="N464" s="3">
        <f>AVERAGEIFS(Kombiniert[SPD],Kombiniert[Date],"&gt;="&amp;Kombiniert[[#This Row],[Von]],Kombiniert[Date],"&lt;="&amp;Kombiniert[[#This Row],[Date]])</f>
        <v>0.1585</v>
      </c>
      <c r="O464" s="8">
        <f>AVERAGEIFS(Kombiniert[GRÜNE],Kombiniert[Date],"&gt;="&amp;Kombiniert[[#This Row],[Von]],Kombiniert[Date],"&lt;="&amp;Kombiniert[[#This Row],[Date]])</f>
        <v>0.15999999999999998</v>
      </c>
      <c r="P464" s="8">
        <f>AVERAGEIFS(Kombiniert[FDP],Kombiniert[Date],"&gt;="&amp;Kombiniert[[#This Row],[Von]],Kombiniert[Date],"&lt;="&amp;Kombiniert[[#This Row],[Date]])</f>
        <v>6.0000000000000012E-2</v>
      </c>
      <c r="Q464" s="8">
        <f>AVERAGEIFS(Kombiniert[LINKE],Kombiniert[Date],"&gt;="&amp;Kombiniert[[#This Row],[Von]],Kombiniert[Date],"&lt;="&amp;Kombiniert[[#This Row],[Date]])</f>
        <v>7.9500000000000001E-2</v>
      </c>
      <c r="R464" s="8">
        <f>AVERAGEIFS(Kombiniert[AfD],Kombiniert[Date],"&gt;="&amp;Kombiniert[[#This Row],[Von]],Kombiniert[Date],"&lt;="&amp;Kombiniert[[#This Row],[Date]])</f>
        <v>0.10200000000000001</v>
      </c>
      <c r="S464" s="8">
        <f>AVERAGEIFS(Kombiniert[Sonstige],Kombiniert[Date],"&gt;="&amp;Kombiniert[[#This Row],[Von]],Kombiniert[Date],"&lt;="&amp;Kombiniert[[#This Row],[Date]])</f>
        <v>5.9499999999999997E-2</v>
      </c>
      <c r="T464" s="4">
        <f>SUMIFS(Kombiniert[Befragte],Kombiniert[Date],"&gt;="&amp;Kombiniert[[#This Row],[Von]],Kombiniert[Date],"&lt;="&amp;Kombiniert[[#This Row],[Date]])</f>
        <v>17193</v>
      </c>
      <c r="U464" s="2">
        <f>1/SUMIFS(Kombiniert[[#This Row],[CDU/CSU (14d)]:[AfD (14d)]],Kombiniert[[#This Row],[CDU/CSU (14d)]:[AfD (14d)]],"&gt;="&amp;0.05)</f>
        <v>1.063264221158958</v>
      </c>
      <c r="V464" s="2">
        <f>1/(SUMIFS(Kombiniert[[#This Row],[CDU/CSU (14d)]:[AfD (14d)]],Kombiniert[[#This Row],[CDU/CSU (14d)]:[AfD (14d)]],"&gt;="&amp;0.05)-Kombiniert[[#This Row],[FDP (14d)]])</f>
        <v>1.1357183418512211</v>
      </c>
    </row>
    <row r="465" spans="1:22" x14ac:dyDescent="0.35">
      <c r="A465" s="1">
        <v>43946</v>
      </c>
      <c r="B465" s="2">
        <v>0.39</v>
      </c>
      <c r="C465" s="2">
        <v>0.16</v>
      </c>
      <c r="D465" s="2">
        <v>0.15</v>
      </c>
      <c r="E465" s="2">
        <v>0.06</v>
      </c>
      <c r="F465" s="2">
        <v>0.08</v>
      </c>
      <c r="G465" s="2">
        <v>0.09</v>
      </c>
      <c r="H465" s="2">
        <v>7.0000000000000007E-2</v>
      </c>
      <c r="I465" s="2">
        <v>2505</v>
      </c>
      <c r="J465" s="2" t="s">
        <v>435</v>
      </c>
      <c r="K465" t="s">
        <v>417</v>
      </c>
      <c r="L465" s="1">
        <f>Kombiniert[[#This Row],[Date]]-13</f>
        <v>43933</v>
      </c>
      <c r="M465" s="8">
        <f>AVERAGEIFS(Kombiniert[CDU/CSU],Kombiniert[Date],"&gt;="&amp;Kombiniert[[#This Row],[Von]],Kombiniert[Date],"&lt;="&amp;Kombiniert[[#This Row],[Date]])</f>
        <v>0.38222222222222224</v>
      </c>
      <c r="N465" s="3">
        <f>AVERAGEIFS(Kombiniert[SPD],Kombiniert[Date],"&gt;="&amp;Kombiniert[[#This Row],[Von]],Kombiniert[Date],"&lt;="&amp;Kombiniert[[#This Row],[Date]])</f>
        <v>0.16222222222222221</v>
      </c>
      <c r="O465" s="8">
        <f>AVERAGEIFS(Kombiniert[GRÜNE],Kombiniert[Date],"&gt;="&amp;Kombiniert[[#This Row],[Von]],Kombiniert[Date],"&lt;="&amp;Kombiniert[[#This Row],[Date]])</f>
        <v>0.16555555555555554</v>
      </c>
      <c r="P465" s="8">
        <f>AVERAGEIFS(Kombiniert[FDP],Kombiniert[Date],"&gt;="&amp;Kombiniert[[#This Row],[Von]],Kombiniert[Date],"&lt;="&amp;Kombiniert[[#This Row],[Date]])</f>
        <v>6.0000000000000005E-2</v>
      </c>
      <c r="Q465" s="8">
        <f>AVERAGEIFS(Kombiniert[LINKE],Kombiniert[Date],"&gt;="&amp;Kombiniert[[#This Row],[Von]],Kombiniert[Date],"&lt;="&amp;Kombiniert[[#This Row],[Date]])</f>
        <v>7.6666666666666661E-2</v>
      </c>
      <c r="R465" s="8">
        <f>AVERAGEIFS(Kombiniert[AfD],Kombiniert[Date],"&gt;="&amp;Kombiniert[[#This Row],[Von]],Kombiniert[Date],"&lt;="&amp;Kombiniert[[#This Row],[Date]])</f>
        <v>9.6666666666666651E-2</v>
      </c>
      <c r="S465" s="8">
        <f>AVERAGEIFS(Kombiniert[Sonstige],Kombiniert[Date],"&gt;="&amp;Kombiniert[[#This Row],[Von]],Kombiniert[Date],"&lt;="&amp;Kombiniert[[#This Row],[Date]])</f>
        <v>5.6666666666666671E-2</v>
      </c>
      <c r="T465" s="4">
        <f>SUMIFS(Kombiniert[Befragte],Kombiniert[Date],"&gt;="&amp;Kombiniert[[#This Row],[Von]],Kombiniert[Date],"&lt;="&amp;Kombiniert[[#This Row],[Date]])</f>
        <v>15738</v>
      </c>
      <c r="U465" s="2">
        <f>1/SUMIFS(Kombiniert[[#This Row],[CDU/CSU (14d)]:[AfD (14d)]],Kombiniert[[#This Row],[CDU/CSU (14d)]:[AfD (14d)]],"&gt;="&amp;0.05)</f>
        <v>1.0600706713780916</v>
      </c>
      <c r="V465" s="2">
        <f>1/(SUMIFS(Kombiniert[[#This Row],[CDU/CSU (14d)]:[AfD (14d)]],Kombiniert[[#This Row],[CDU/CSU (14d)]:[AfD (14d)]],"&gt;="&amp;0.05)-Kombiniert[[#This Row],[FDP (14d)]])</f>
        <v>1.1320754716981132</v>
      </c>
    </row>
    <row r="466" spans="1:22" x14ac:dyDescent="0.35">
      <c r="A466" s="1">
        <v>43939</v>
      </c>
      <c r="B466" s="2">
        <v>0.39</v>
      </c>
      <c r="C466" s="2">
        <v>0.16</v>
      </c>
      <c r="D466" s="2">
        <v>0.15</v>
      </c>
      <c r="E466" s="2">
        <v>0.05</v>
      </c>
      <c r="F466" s="2">
        <v>0.08</v>
      </c>
      <c r="G466" s="2">
        <v>0.1</v>
      </c>
      <c r="H466" s="2">
        <v>7.0000000000000007E-2</v>
      </c>
      <c r="I466" s="2">
        <v>2002</v>
      </c>
      <c r="J466" s="2" t="s">
        <v>436</v>
      </c>
      <c r="K466" t="s">
        <v>417</v>
      </c>
      <c r="L466" s="1">
        <f>Kombiniert[[#This Row],[Date]]-13</f>
        <v>43926</v>
      </c>
      <c r="M466" s="8">
        <f>AVERAGEIFS(Kombiniert[CDU/CSU],Kombiniert[Date],"&gt;="&amp;Kombiniert[[#This Row],[Von]],Kombiniert[Date],"&lt;="&amp;Kombiniert[[#This Row],[Date]])</f>
        <v>0.37312499999999998</v>
      </c>
      <c r="N466" s="3">
        <f>AVERAGEIFS(Kombiniert[SPD],Kombiniert[Date],"&gt;="&amp;Kombiniert[[#This Row],[Von]],Kombiniert[Date],"&lt;="&amp;Kombiniert[[#This Row],[Date]])</f>
        <v>0.16749999999999998</v>
      </c>
      <c r="O466" s="8">
        <f>AVERAGEIFS(Kombiniert[GRÜNE],Kombiniert[Date],"&gt;="&amp;Kombiniert[[#This Row],[Von]],Kombiniert[Date],"&lt;="&amp;Kombiniert[[#This Row],[Date]])</f>
        <v>0.16999999999999998</v>
      </c>
      <c r="P466" s="8">
        <f>AVERAGEIFS(Kombiniert[FDP],Kombiniert[Date],"&gt;="&amp;Kombiniert[[#This Row],[Von]],Kombiniert[Date],"&lt;="&amp;Kombiniert[[#This Row],[Date]])</f>
        <v>5.6874999999999995E-2</v>
      </c>
      <c r="Q466" s="8">
        <f>AVERAGEIFS(Kombiniert[LINKE],Kombiniert[Date],"&gt;="&amp;Kombiniert[[#This Row],[Von]],Kombiniert[Date],"&lt;="&amp;Kombiniert[[#This Row],[Date]])</f>
        <v>7.6874999999999999E-2</v>
      </c>
      <c r="R466" s="8">
        <f>AVERAGEIFS(Kombiniert[AfD],Kombiniert[Date],"&gt;="&amp;Kombiniert[[#This Row],[Von]],Kombiniert[Date],"&lt;="&amp;Kombiniert[[#This Row],[Date]])</f>
        <v>9.812499999999999E-2</v>
      </c>
      <c r="S466" s="8">
        <f>AVERAGEIFS(Kombiniert[Sonstige],Kombiniert[Date],"&gt;="&amp;Kombiniert[[#This Row],[Von]],Kombiniert[Date],"&lt;="&amp;Kombiniert[[#This Row],[Date]])</f>
        <v>5.7500000000000002E-2</v>
      </c>
      <c r="T466" s="4">
        <f>SUMIFS(Kombiniert[Befragte],Kombiniert[Date],"&gt;="&amp;Kombiniert[[#This Row],[Von]],Kombiniert[Date],"&lt;="&amp;Kombiniert[[#This Row],[Date]])</f>
        <v>13851</v>
      </c>
      <c r="U466" s="2">
        <f>1/SUMIFS(Kombiniert[[#This Row],[CDU/CSU (14d)]:[AfD (14d)]],Kombiniert[[#This Row],[CDU/CSU (14d)]:[AfD (14d)]],"&gt;="&amp;0.05)</f>
        <v>1.0610079575596818</v>
      </c>
      <c r="V466" s="2">
        <f>1/(SUMIFS(Kombiniert[[#This Row],[CDU/CSU (14d)]:[AfD (14d)]],Kombiniert[[#This Row],[CDU/CSU (14d)]:[AfD (14d)]],"&gt;="&amp;0.05)-Kombiniert[[#This Row],[FDP (14d)]])</f>
        <v>1.1291460832745237</v>
      </c>
    </row>
    <row r="467" spans="1:22" x14ac:dyDescent="0.35">
      <c r="A467" s="1">
        <v>43932</v>
      </c>
      <c r="B467" s="2">
        <v>0.37</v>
      </c>
      <c r="C467" s="2">
        <v>0.17</v>
      </c>
      <c r="D467" s="2">
        <v>0.16</v>
      </c>
      <c r="E467" s="2">
        <v>0.05</v>
      </c>
      <c r="F467" s="2">
        <v>0.08</v>
      </c>
      <c r="G467" s="2">
        <v>0.1</v>
      </c>
      <c r="H467" s="2">
        <v>7.0000000000000007E-2</v>
      </c>
      <c r="I467" s="2">
        <v>2001</v>
      </c>
      <c r="J467" s="2" t="s">
        <v>437</v>
      </c>
      <c r="K467" t="s">
        <v>417</v>
      </c>
      <c r="L467" s="1">
        <f>Kombiniert[[#This Row],[Date]]-13</f>
        <v>43919</v>
      </c>
      <c r="M467" s="8">
        <f>AVERAGEIFS(Kombiniert[CDU/CSU],Kombiniert[Date],"&gt;="&amp;Kombiniert[[#This Row],[Von]],Kombiniert[Date],"&lt;="&amp;Kombiniert[[#This Row],[Date]])</f>
        <v>0.35555555555555551</v>
      </c>
      <c r="N467" s="3">
        <f>AVERAGEIFS(Kombiniert[SPD],Kombiniert[Date],"&gt;="&amp;Kombiniert[[#This Row],[Von]],Kombiniert[Date],"&lt;="&amp;Kombiniert[[#This Row],[Date]])</f>
        <v>0.16555555555555554</v>
      </c>
      <c r="O467" s="8">
        <f>AVERAGEIFS(Kombiniert[GRÜNE],Kombiniert[Date],"&gt;="&amp;Kombiniert[[#This Row],[Von]],Kombiniert[Date],"&lt;="&amp;Kombiniert[[#This Row],[Date]])</f>
        <v>0.18</v>
      </c>
      <c r="P467" s="8">
        <f>AVERAGEIFS(Kombiniert[FDP],Kombiniert[Date],"&gt;="&amp;Kombiniert[[#This Row],[Von]],Kombiniert[Date],"&lt;="&amp;Kombiniert[[#This Row],[Date]])</f>
        <v>5.6666666666666671E-2</v>
      </c>
      <c r="Q467" s="8">
        <f>AVERAGEIFS(Kombiniert[LINKE],Kombiniert[Date],"&gt;="&amp;Kombiniert[[#This Row],[Von]],Kombiniert[Date],"&lt;="&amp;Kombiniert[[#This Row],[Date]])</f>
        <v>7.9444444444444443E-2</v>
      </c>
      <c r="R467" s="8">
        <f>AVERAGEIFS(Kombiniert[AfD],Kombiniert[Date],"&gt;="&amp;Kombiniert[[#This Row],[Von]],Kombiniert[Date],"&lt;="&amp;Kombiniert[[#This Row],[Date]])</f>
        <v>0.10444444444444444</v>
      </c>
      <c r="S467" s="8">
        <f>AVERAGEIFS(Kombiniert[Sonstige],Kombiniert[Date],"&gt;="&amp;Kombiniert[[#This Row],[Von]],Kombiniert[Date],"&lt;="&amp;Kombiniert[[#This Row],[Date]])</f>
        <v>5.8333333333333334E-2</v>
      </c>
      <c r="T467" s="4">
        <f>SUMIFS(Kombiniert[Befragte],Kombiniert[Date],"&gt;="&amp;Kombiniert[[#This Row],[Von]],Kombiniert[Date],"&lt;="&amp;Kombiniert[[#This Row],[Date]])</f>
        <v>16260</v>
      </c>
      <c r="U467" s="2">
        <f>1/SUMIFS(Kombiniert[[#This Row],[CDU/CSU (14d)]:[AfD (14d)]],Kombiniert[[#This Row],[CDU/CSU (14d)]:[AfD (14d)]],"&gt;="&amp;0.05)</f>
        <v>1.0619469026548674</v>
      </c>
      <c r="V467" s="2">
        <f>1/(SUMIFS(Kombiniert[[#This Row],[CDU/CSU (14d)]:[AfD (14d)]],Kombiniert[[#This Row],[CDU/CSU (14d)]:[AfD (14d)]],"&gt;="&amp;0.05)-Kombiniert[[#This Row],[FDP (14d)]])</f>
        <v>1.1299435028248588</v>
      </c>
    </row>
    <row r="468" spans="1:22" x14ac:dyDescent="0.35">
      <c r="A468" s="1">
        <v>43925</v>
      </c>
      <c r="B468" s="2">
        <v>0.37</v>
      </c>
      <c r="C468" s="2">
        <v>0.17</v>
      </c>
      <c r="D468" s="2">
        <v>0.16</v>
      </c>
      <c r="E468" s="2">
        <v>0.06</v>
      </c>
      <c r="F468" s="2">
        <v>0.08</v>
      </c>
      <c r="G468" s="2">
        <v>0.09</v>
      </c>
      <c r="H468" s="2">
        <v>7.0000000000000007E-2</v>
      </c>
      <c r="I468" s="2">
        <v>2506</v>
      </c>
      <c r="J468" s="2" t="s">
        <v>438</v>
      </c>
      <c r="K468" t="s">
        <v>417</v>
      </c>
      <c r="L468" s="1">
        <f>Kombiniert[[#This Row],[Date]]-13</f>
        <v>43912</v>
      </c>
      <c r="M468" s="8">
        <f>AVERAGEIFS(Kombiniert[CDU/CSU],Kombiniert[Date],"&gt;="&amp;Kombiniert[[#This Row],[Von]],Kombiniert[Date],"&lt;="&amp;Kombiniert[[#This Row],[Date]])</f>
        <v>0.33863636363636362</v>
      </c>
      <c r="N468" s="3">
        <f>AVERAGEIFS(Kombiniert[SPD],Kombiniert[Date],"&gt;="&amp;Kombiniert[[#This Row],[Von]],Kombiniert[Date],"&lt;="&amp;Kombiniert[[#This Row],[Date]])</f>
        <v>0.16227272727272724</v>
      </c>
      <c r="O468" s="8">
        <f>AVERAGEIFS(Kombiniert[GRÜNE],Kombiniert[Date],"&gt;="&amp;Kombiniert[[#This Row],[Von]],Kombiniert[Date],"&lt;="&amp;Kombiniert[[#This Row],[Date]])</f>
        <v>0.19090909090909092</v>
      </c>
      <c r="P468" s="8">
        <f>AVERAGEIFS(Kombiniert[FDP],Kombiniert[Date],"&gt;="&amp;Kombiniert[[#This Row],[Von]],Kombiniert[Date],"&lt;="&amp;Kombiniert[[#This Row],[Date]])</f>
        <v>6.0909090909090906E-2</v>
      </c>
      <c r="Q468" s="8">
        <f>AVERAGEIFS(Kombiniert[LINKE],Kombiniert[Date],"&gt;="&amp;Kombiniert[[#This Row],[Von]],Kombiniert[Date],"&lt;="&amp;Kombiniert[[#This Row],[Date]])</f>
        <v>8.0454545454545445E-2</v>
      </c>
      <c r="R468" s="8">
        <f>AVERAGEIFS(Kombiniert[AfD],Kombiniert[Date],"&gt;="&amp;Kombiniert[[#This Row],[Von]],Kombiniert[Date],"&lt;="&amp;Kombiniert[[#This Row],[Date]])</f>
        <v>0.10590909090909091</v>
      </c>
      <c r="S468" s="8">
        <f>AVERAGEIFS(Kombiniert[Sonstige],Kombiniert[Date],"&gt;="&amp;Kombiniert[[#This Row],[Von]],Kombiniert[Date],"&lt;="&amp;Kombiniert[[#This Row],[Date]])</f>
        <v>6.090909090909092E-2</v>
      </c>
      <c r="T468" s="4">
        <f>SUMIFS(Kombiniert[Befragte],Kombiniert[Date],"&gt;="&amp;Kombiniert[[#This Row],[Von]],Kombiniert[Date],"&lt;="&amp;Kombiniert[[#This Row],[Date]])</f>
        <v>19326</v>
      </c>
      <c r="U468" s="2">
        <f>1/SUMIFS(Kombiniert[[#This Row],[CDU/CSU (14d)]:[AfD (14d)]],Kombiniert[[#This Row],[CDU/CSU (14d)]:[AfD (14d)]],"&gt;="&amp;0.05)</f>
        <v>1.0648596321393997</v>
      </c>
      <c r="V468" s="2">
        <f>1/(SUMIFS(Kombiniert[[#This Row],[CDU/CSU (14d)]:[AfD (14d)]],Kombiniert[[#This Row],[CDU/CSU (14d)]:[AfD (14d)]],"&gt;="&amp;0.05)-Kombiniert[[#This Row],[FDP (14d)]])</f>
        <v>1.1387163561076605</v>
      </c>
    </row>
    <row r="469" spans="1:22" x14ac:dyDescent="0.35">
      <c r="A469" s="1">
        <v>43918</v>
      </c>
      <c r="B469" s="2">
        <v>0.36</v>
      </c>
      <c r="C469" s="2">
        <v>0.16</v>
      </c>
      <c r="D469" s="2">
        <v>0.17</v>
      </c>
      <c r="E469" s="2">
        <v>0.06</v>
      </c>
      <c r="F469" s="2">
        <v>0.08</v>
      </c>
      <c r="G469" s="2">
        <v>0.09</v>
      </c>
      <c r="H469" s="2">
        <v>0.08</v>
      </c>
      <c r="I469" s="2">
        <v>2511</v>
      </c>
      <c r="J469" s="2" t="s">
        <v>439</v>
      </c>
      <c r="K469" t="s">
        <v>417</v>
      </c>
      <c r="L469" s="1">
        <f>Kombiniert[[#This Row],[Date]]-13</f>
        <v>43905</v>
      </c>
      <c r="M469" s="8">
        <f>AVERAGEIFS(Kombiniert[CDU/CSU],Kombiniert[Date],"&gt;="&amp;Kombiniert[[#This Row],[Von]],Kombiniert[Date],"&lt;="&amp;Kombiniert[[#This Row],[Date]])</f>
        <v>0.31799999999999995</v>
      </c>
      <c r="N469" s="3">
        <f>AVERAGEIFS(Kombiniert[SPD],Kombiniert[Date],"&gt;="&amp;Kombiniert[[#This Row],[Von]],Kombiniert[Date],"&lt;="&amp;Kombiniert[[#This Row],[Date]])</f>
        <v>0.156</v>
      </c>
      <c r="O469" s="8">
        <f>AVERAGEIFS(Kombiniert[GRÜNE],Kombiniert[Date],"&gt;="&amp;Kombiniert[[#This Row],[Von]],Kombiniert[Date],"&lt;="&amp;Kombiniert[[#This Row],[Date]])</f>
        <v>0.20500000000000002</v>
      </c>
      <c r="P469" s="8">
        <f>AVERAGEIFS(Kombiniert[FDP],Kombiniert[Date],"&gt;="&amp;Kombiniert[[#This Row],[Von]],Kombiniert[Date],"&lt;="&amp;Kombiniert[[#This Row],[Date]])</f>
        <v>6.4999999999999988E-2</v>
      </c>
      <c r="Q469" s="8">
        <f>AVERAGEIFS(Kombiniert[LINKE],Kombiniert[Date],"&gt;="&amp;Kombiniert[[#This Row],[Von]],Kombiniert[Date],"&lt;="&amp;Kombiniert[[#This Row],[Date]])</f>
        <v>8.4499999999999992E-2</v>
      </c>
      <c r="R469" s="8">
        <f>AVERAGEIFS(Kombiniert[AfD],Kombiniert[Date],"&gt;="&amp;Kombiniert[[#This Row],[Von]],Kombiniert[Date],"&lt;="&amp;Kombiniert[[#This Row],[Date]])</f>
        <v>0.10749999999999997</v>
      </c>
      <c r="S469" s="8">
        <f>AVERAGEIFS(Kombiniert[Sonstige],Kombiniert[Date],"&gt;="&amp;Kombiniert[[#This Row],[Von]],Kombiniert[Date],"&lt;="&amp;Kombiniert[[#This Row],[Date]])</f>
        <v>6.4000000000000015E-2</v>
      </c>
      <c r="T469" s="4">
        <f>SUMIFS(Kombiniert[Befragte],Kombiniert[Date],"&gt;="&amp;Kombiniert[[#This Row],[Von]],Kombiniert[Date],"&lt;="&amp;Kombiniert[[#This Row],[Date]])</f>
        <v>17407</v>
      </c>
      <c r="U469" s="2">
        <f>1/SUMIFS(Kombiniert[[#This Row],[CDU/CSU (14d)]:[AfD (14d)]],Kombiniert[[#This Row],[CDU/CSU (14d)]:[AfD (14d)]],"&gt;="&amp;0.05)</f>
        <v>1.0683760683760684</v>
      </c>
      <c r="V469" s="2">
        <f>1/(SUMIFS(Kombiniert[[#This Row],[CDU/CSU (14d)]:[AfD (14d)]],Kombiniert[[#This Row],[CDU/CSU (14d)]:[AfD (14d)]],"&gt;="&amp;0.05)-Kombiniert[[#This Row],[FDP (14d)]])</f>
        <v>1.1481056257175659</v>
      </c>
    </row>
    <row r="470" spans="1:22" x14ac:dyDescent="0.35">
      <c r="A470" s="1">
        <v>43916</v>
      </c>
      <c r="B470" s="2">
        <v>0.36</v>
      </c>
      <c r="C470" s="2">
        <v>0.16</v>
      </c>
      <c r="D470" s="2">
        <v>0.17</v>
      </c>
      <c r="E470" s="2">
        <v>0.06</v>
      </c>
      <c r="F470" s="2">
        <v>0.08</v>
      </c>
      <c r="G470" s="2">
        <v>0.09</v>
      </c>
      <c r="H470" s="2">
        <v>0.08</v>
      </c>
      <c r="I470" s="2">
        <v>1502</v>
      </c>
      <c r="J470" s="2" t="s">
        <v>440</v>
      </c>
      <c r="K470" t="s">
        <v>417</v>
      </c>
      <c r="L470" s="1">
        <f>Kombiniert[[#This Row],[Date]]-13</f>
        <v>43903</v>
      </c>
      <c r="M470" s="8">
        <f>AVERAGEIFS(Kombiniert[CDU/CSU],Kombiniert[Date],"&gt;="&amp;Kombiniert[[#This Row],[Von]],Kombiniert[Date],"&lt;="&amp;Kombiniert[[#This Row],[Date]])</f>
        <v>0.30222222222222223</v>
      </c>
      <c r="N470" s="3">
        <f>AVERAGEIFS(Kombiniert[SPD],Kombiniert[Date],"&gt;="&amp;Kombiniert[[#This Row],[Von]],Kombiniert[Date],"&lt;="&amp;Kombiniert[[#This Row],[Date]])</f>
        <v>0.15333333333333332</v>
      </c>
      <c r="O470" s="8">
        <f>AVERAGEIFS(Kombiniert[GRÜNE],Kombiniert[Date],"&gt;="&amp;Kombiniert[[#This Row],[Von]],Kombiniert[Date],"&lt;="&amp;Kombiniert[[#This Row],[Date]])</f>
        <v>0.21111111111111111</v>
      </c>
      <c r="P470" s="8">
        <f>AVERAGEIFS(Kombiniert[FDP],Kombiniert[Date],"&gt;="&amp;Kombiniert[[#This Row],[Von]],Kombiniert[Date],"&lt;="&amp;Kombiniert[[#This Row],[Date]])</f>
        <v>6.666666666666668E-2</v>
      </c>
      <c r="Q470" s="8">
        <f>AVERAGEIFS(Kombiniert[LINKE],Kombiniert[Date],"&gt;="&amp;Kombiniert[[#This Row],[Von]],Kombiniert[Date],"&lt;="&amp;Kombiniert[[#This Row],[Date]])</f>
        <v>8.6111111111111097E-2</v>
      </c>
      <c r="R470" s="8">
        <f>AVERAGEIFS(Kombiniert[AfD],Kombiniert[Date],"&gt;="&amp;Kombiniert[[#This Row],[Von]],Kombiniert[Date],"&lt;="&amp;Kombiniert[[#This Row],[Date]])</f>
        <v>0.11388888888888887</v>
      </c>
      <c r="S470" s="8">
        <f>AVERAGEIFS(Kombiniert[Sonstige],Kombiniert[Date],"&gt;="&amp;Kombiniert[[#This Row],[Von]],Kombiniert[Date],"&lt;="&amp;Kombiniert[[#This Row],[Date]])</f>
        <v>6.666666666666668E-2</v>
      </c>
      <c r="T470" s="4">
        <f>SUMIFS(Kombiniert[Befragte],Kombiniert[Date],"&gt;="&amp;Kombiniert[[#This Row],[Von]],Kombiniert[Date],"&lt;="&amp;Kombiniert[[#This Row],[Date]])</f>
        <v>15899</v>
      </c>
      <c r="U470" s="2">
        <f>1/SUMIFS(Kombiniert[[#This Row],[CDU/CSU (14d)]:[AfD (14d)]],Kombiniert[[#This Row],[CDU/CSU (14d)]:[AfD (14d)]],"&gt;="&amp;0.05)</f>
        <v>1.0714285714285714</v>
      </c>
      <c r="V470" s="2">
        <f>1/(SUMIFS(Kombiniert[[#This Row],[CDU/CSU (14d)]:[AfD (14d)]],Kombiniert[[#This Row],[CDU/CSU (14d)]:[AfD (14d)]],"&gt;="&amp;0.05)-Kombiniert[[#This Row],[FDP (14d)]])</f>
        <v>1.1538461538461537</v>
      </c>
    </row>
    <row r="471" spans="1:22" x14ac:dyDescent="0.35">
      <c r="A471" s="1">
        <v>43911</v>
      </c>
      <c r="B471" s="2">
        <v>0.32</v>
      </c>
      <c r="C471" s="2">
        <v>0.15</v>
      </c>
      <c r="D471" s="2">
        <v>0.2</v>
      </c>
      <c r="E471" s="2">
        <v>7.0000000000000007E-2</v>
      </c>
      <c r="F471" s="2">
        <v>0.09</v>
      </c>
      <c r="G471" s="2">
        <v>0.09</v>
      </c>
      <c r="H471" s="2">
        <v>0.08</v>
      </c>
      <c r="I471" s="2">
        <v>2504</v>
      </c>
      <c r="J471" s="2" t="s">
        <v>441</v>
      </c>
      <c r="K471" t="s">
        <v>417</v>
      </c>
      <c r="L471" s="1">
        <f>Kombiniert[[#This Row],[Date]]-13</f>
        <v>43898</v>
      </c>
      <c r="M471" s="8">
        <f>AVERAGEIFS(Kombiniert[CDU/CSU],Kombiniert[Date],"&gt;="&amp;Kombiniert[[#This Row],[Von]],Kombiniert[Date],"&lt;="&amp;Kombiniert[[#This Row],[Date]])</f>
        <v>0.28000000000000003</v>
      </c>
      <c r="N471" s="3">
        <f>AVERAGEIFS(Kombiniert[SPD],Kombiniert[Date],"&gt;="&amp;Kombiniert[[#This Row],[Von]],Kombiniert[Date],"&lt;="&amp;Kombiniert[[#This Row],[Date]])</f>
        <v>0.15375</v>
      </c>
      <c r="O471" s="8">
        <f>AVERAGEIFS(Kombiniert[GRÜNE],Kombiniert[Date],"&gt;="&amp;Kombiniert[[#This Row],[Von]],Kombiniert[Date],"&lt;="&amp;Kombiniert[[#This Row],[Date]])</f>
        <v>0.2175</v>
      </c>
      <c r="P471" s="8">
        <f>AVERAGEIFS(Kombiniert[FDP],Kombiniert[Date],"&gt;="&amp;Kombiniert[[#This Row],[Von]],Kombiniert[Date],"&lt;="&amp;Kombiniert[[#This Row],[Date]])</f>
        <v>6.7500000000000004E-2</v>
      </c>
      <c r="Q471" s="8">
        <f>AVERAGEIFS(Kombiniert[LINKE],Kombiniert[Date],"&gt;="&amp;Kombiniert[[#This Row],[Von]],Kombiniert[Date],"&lt;="&amp;Kombiniert[[#This Row],[Date]])</f>
        <v>9.1249999999999984E-2</v>
      </c>
      <c r="R471" s="8">
        <f>AVERAGEIFS(Kombiniert[AfD],Kombiniert[Date],"&gt;="&amp;Kombiniert[[#This Row],[Von]],Kombiniert[Date],"&lt;="&amp;Kombiniert[[#This Row],[Date]])</f>
        <v>0.1225</v>
      </c>
      <c r="S471" s="8">
        <f>AVERAGEIFS(Kombiniert[Sonstige],Kombiniert[Date],"&gt;="&amp;Kombiniert[[#This Row],[Von]],Kombiniert[Date],"&lt;="&amp;Kombiniert[[#This Row],[Date]])</f>
        <v>6.7500000000000004E-2</v>
      </c>
      <c r="T471" s="4">
        <f>SUMIFS(Kombiniert[Befragte],Kombiniert[Date],"&gt;="&amp;Kombiniert[[#This Row],[Von]],Kombiniert[Date],"&lt;="&amp;Kombiniert[[#This Row],[Date]])</f>
        <v>14581</v>
      </c>
      <c r="U471" s="2">
        <f>1/SUMIFS(Kombiniert[[#This Row],[CDU/CSU (14d)]:[AfD (14d)]],Kombiniert[[#This Row],[CDU/CSU (14d)]:[AfD (14d)]],"&gt;="&amp;0.05)</f>
        <v>1.0723860589812333</v>
      </c>
      <c r="V471" s="2">
        <f>1/(SUMIFS(Kombiniert[[#This Row],[CDU/CSU (14d)]:[AfD (14d)]],Kombiniert[[#This Row],[CDU/CSU (14d)]:[AfD (14d)]],"&gt;="&amp;0.05)-Kombiniert[[#This Row],[FDP (14d)]])</f>
        <v>1.1560693641618498</v>
      </c>
    </row>
    <row r="472" spans="1:22" x14ac:dyDescent="0.35">
      <c r="A472" s="1">
        <v>43904</v>
      </c>
      <c r="B472" s="2">
        <v>0.28999999999999998</v>
      </c>
      <c r="C472" s="2">
        <v>0.14000000000000001</v>
      </c>
      <c r="D472" s="2">
        <v>0.22</v>
      </c>
      <c r="E472" s="2">
        <v>0.06</v>
      </c>
      <c r="F472" s="2">
        <v>0.1</v>
      </c>
      <c r="G472" s="2">
        <v>0.11</v>
      </c>
      <c r="H472" s="2">
        <v>0.08</v>
      </c>
      <c r="I472" s="2">
        <v>2503</v>
      </c>
      <c r="J472" s="2" t="s">
        <v>442</v>
      </c>
      <c r="K472" t="s">
        <v>417</v>
      </c>
      <c r="L472" s="1">
        <f>Kombiniert[[#This Row],[Date]]-13</f>
        <v>43891</v>
      </c>
      <c r="M472" s="8">
        <f>AVERAGEIFS(Kombiniert[CDU/CSU],Kombiniert[Date],"&gt;="&amp;Kombiniert[[#This Row],[Von]],Kombiniert[Date],"&lt;="&amp;Kombiniert[[#This Row],[Date]])</f>
        <v>0.26300000000000001</v>
      </c>
      <c r="N472" s="3">
        <f>AVERAGEIFS(Kombiniert[SPD],Kombiniert[Date],"&gt;="&amp;Kombiniert[[#This Row],[Von]],Kombiniert[Date],"&lt;="&amp;Kombiniert[[#This Row],[Date]])</f>
        <v>0.1575</v>
      </c>
      <c r="O472" s="8">
        <f>AVERAGEIFS(Kombiniert[GRÜNE],Kombiniert[Date],"&gt;="&amp;Kombiniert[[#This Row],[Von]],Kombiniert[Date],"&lt;="&amp;Kombiniert[[#This Row],[Date]])</f>
        <v>0.223</v>
      </c>
      <c r="P472" s="8">
        <f>AVERAGEIFS(Kombiniert[FDP],Kombiniert[Date],"&gt;="&amp;Kombiniert[[#This Row],[Von]],Kombiniert[Date],"&lt;="&amp;Kombiniert[[#This Row],[Date]])</f>
        <v>6.25E-2</v>
      </c>
      <c r="Q472" s="8">
        <f>AVERAGEIFS(Kombiniert[LINKE],Kombiniert[Date],"&gt;="&amp;Kombiniert[[#This Row],[Von]],Kombiniert[Date],"&lt;="&amp;Kombiniert[[#This Row],[Date]])</f>
        <v>9.3499999999999986E-2</v>
      </c>
      <c r="R472" s="8">
        <f>AVERAGEIFS(Kombiniert[AfD],Kombiniert[Date],"&gt;="&amp;Kombiniert[[#This Row],[Von]],Kombiniert[Date],"&lt;="&amp;Kombiniert[[#This Row],[Date]])</f>
        <v>0.13150000000000001</v>
      </c>
      <c r="S472" s="8">
        <f>AVERAGEIFS(Kombiniert[Sonstige],Kombiniert[Date],"&gt;="&amp;Kombiniert[[#This Row],[Von]],Kombiniert[Date],"&lt;="&amp;Kombiniert[[#This Row],[Date]])</f>
        <v>6.900000000000002E-2</v>
      </c>
      <c r="T472" s="4">
        <f>SUMIFS(Kombiniert[Befragte],Kombiniert[Date],"&gt;="&amp;Kombiniert[[#This Row],[Von]],Kombiniert[Date],"&lt;="&amp;Kombiniert[[#This Row],[Date]])</f>
        <v>17873</v>
      </c>
      <c r="U472" s="2">
        <f>1/SUMIFS(Kombiniert[[#This Row],[CDU/CSU (14d)]:[AfD (14d)]],Kombiniert[[#This Row],[CDU/CSU (14d)]:[AfD (14d)]],"&gt;="&amp;0.05)</f>
        <v>1.0741138560687433</v>
      </c>
      <c r="V472" s="2">
        <f>1/(SUMIFS(Kombiniert[[#This Row],[CDU/CSU (14d)]:[AfD (14d)]],Kombiniert[[#This Row],[CDU/CSU (14d)]:[AfD (14d)]],"&gt;="&amp;0.05)-Kombiniert[[#This Row],[FDP (14d)]])</f>
        <v>1.1514104778353482</v>
      </c>
    </row>
    <row r="473" spans="1:22" x14ac:dyDescent="0.35">
      <c r="A473" s="1">
        <v>43897</v>
      </c>
      <c r="B473" s="2">
        <v>0.26</v>
      </c>
      <c r="C473" s="2">
        <v>0.15</v>
      </c>
      <c r="D473" s="2">
        <v>0.24</v>
      </c>
      <c r="E473" s="2">
        <v>0.06</v>
      </c>
      <c r="F473" s="2">
        <v>0.1</v>
      </c>
      <c r="G473" s="2">
        <v>0.11</v>
      </c>
      <c r="H473" s="2">
        <v>0.08</v>
      </c>
      <c r="I473" s="2">
        <v>2503</v>
      </c>
      <c r="J473" s="2" t="s">
        <v>443</v>
      </c>
      <c r="K473" t="s">
        <v>417</v>
      </c>
      <c r="L473" s="1">
        <f>Kombiniert[[#This Row],[Date]]-13</f>
        <v>43884</v>
      </c>
      <c r="M473" s="8">
        <f>AVERAGEIFS(Kombiniert[CDU/CSU],Kombiniert[Date],"&gt;="&amp;Kombiniert[[#This Row],[Von]],Kombiniert[Date],"&lt;="&amp;Kombiniert[[#This Row],[Date]])</f>
        <v>0.26375000000000004</v>
      </c>
      <c r="N473" s="3">
        <f>AVERAGEIFS(Kombiniert[SPD],Kombiniert[Date],"&gt;="&amp;Kombiniert[[#This Row],[Von]],Kombiniert[Date],"&lt;="&amp;Kombiniert[[#This Row],[Date]])</f>
        <v>0.15562499999999999</v>
      </c>
      <c r="O473" s="8">
        <f>AVERAGEIFS(Kombiniert[GRÜNE],Kombiniert[Date],"&gt;="&amp;Kombiniert[[#This Row],[Von]],Kombiniert[Date],"&lt;="&amp;Kombiniert[[#This Row],[Date]])</f>
        <v>0.22749999999999998</v>
      </c>
      <c r="P473" s="8">
        <f>AVERAGEIFS(Kombiniert[FDP],Kombiniert[Date],"&gt;="&amp;Kombiniert[[#This Row],[Von]],Kombiniert[Date],"&lt;="&amp;Kombiniert[[#This Row],[Date]])</f>
        <v>0.06</v>
      </c>
      <c r="Q473" s="8">
        <f>AVERAGEIFS(Kombiniert[LINKE],Kombiniert[Date],"&gt;="&amp;Kombiniert[[#This Row],[Von]],Kombiniert[Date],"&lt;="&amp;Kombiniert[[#This Row],[Date]])</f>
        <v>9.6875000000000003E-2</v>
      </c>
      <c r="R473" s="8">
        <f>AVERAGEIFS(Kombiniert[AfD],Kombiniert[Date],"&gt;="&amp;Kombiniert[[#This Row],[Von]],Kombiniert[Date],"&lt;="&amp;Kombiniert[[#This Row],[Date]])</f>
        <v>0.12687500000000002</v>
      </c>
      <c r="S473" s="8">
        <f>AVERAGEIFS(Kombiniert[Sonstige],Kombiniert[Date],"&gt;="&amp;Kombiniert[[#This Row],[Von]],Kombiniert[Date],"&lt;="&amp;Kombiniert[[#This Row],[Date]])</f>
        <v>6.9375000000000006E-2</v>
      </c>
      <c r="T473" s="4">
        <f>SUMIFS(Kombiniert[Befragte],Kombiniert[Date],"&gt;="&amp;Kombiniert[[#This Row],[Von]],Kombiniert[Date],"&lt;="&amp;Kombiniert[[#This Row],[Date]])</f>
        <v>15021</v>
      </c>
      <c r="U473" s="2">
        <f>1/SUMIFS(Kombiniert[[#This Row],[CDU/CSU (14d)]:[AfD (14d)]],Kombiniert[[#This Row],[CDU/CSU (14d)]:[AfD (14d)]],"&gt;="&amp;0.05)</f>
        <v>1.0745466756212221</v>
      </c>
      <c r="V473" s="2">
        <f>1/(SUMIFS(Kombiniert[[#This Row],[CDU/CSU (14d)]:[AfD (14d)]],Kombiniert[[#This Row],[CDU/CSU (14d)]:[AfD (14d)]],"&gt;="&amp;0.05)-Kombiniert[[#This Row],[FDP (14d)]])</f>
        <v>1.1486001435750177</v>
      </c>
    </row>
    <row r="474" spans="1:22" x14ac:dyDescent="0.35">
      <c r="A474" s="1">
        <v>43890</v>
      </c>
      <c r="B474" s="2">
        <v>0.27</v>
      </c>
      <c r="C474" s="2">
        <v>0.16</v>
      </c>
      <c r="D474" s="2">
        <v>0.24</v>
      </c>
      <c r="E474" s="2">
        <v>0.05</v>
      </c>
      <c r="F474" s="2">
        <v>0.1</v>
      </c>
      <c r="G474" s="2">
        <v>0.1</v>
      </c>
      <c r="H474" s="2">
        <v>0.08</v>
      </c>
      <c r="I474" s="2">
        <v>2505</v>
      </c>
      <c r="J474" s="2" t="s">
        <v>444</v>
      </c>
      <c r="K474" t="s">
        <v>417</v>
      </c>
      <c r="L474" s="1">
        <f>Kombiniert[[#This Row],[Date]]-13</f>
        <v>43877</v>
      </c>
      <c r="M474" s="8">
        <f>AVERAGEIFS(Kombiniert[CDU/CSU],Kombiniert[Date],"&gt;="&amp;Kombiniert[[#This Row],[Von]],Kombiniert[Date],"&lt;="&amp;Kombiniert[[#This Row],[Date]])</f>
        <v>0.26916666666666672</v>
      </c>
      <c r="N474" s="3">
        <f>AVERAGEIFS(Kombiniert[SPD],Kombiniert[Date],"&gt;="&amp;Kombiniert[[#This Row],[Von]],Kombiniert[Date],"&lt;="&amp;Kombiniert[[#This Row],[Date]])</f>
        <v>0.14749999999999999</v>
      </c>
      <c r="O474" s="8">
        <f>AVERAGEIFS(Kombiniert[GRÜNE],Kombiniert[Date],"&gt;="&amp;Kombiniert[[#This Row],[Von]],Kombiniert[Date],"&lt;="&amp;Kombiniert[[#This Row],[Date]])</f>
        <v>0.22250000000000003</v>
      </c>
      <c r="P474" s="8">
        <f>AVERAGEIFS(Kombiniert[FDP],Kombiniert[Date],"&gt;="&amp;Kombiniert[[#This Row],[Von]],Kombiniert[Date],"&lt;="&amp;Kombiniert[[#This Row],[Date]])</f>
        <v>6.9166666666666668E-2</v>
      </c>
      <c r="Q474" s="8">
        <f>AVERAGEIFS(Kombiniert[LINKE],Kombiniert[Date],"&gt;="&amp;Kombiniert[[#This Row],[Von]],Kombiniert[Date],"&lt;="&amp;Kombiniert[[#This Row],[Date]])</f>
        <v>9.9166666666666667E-2</v>
      </c>
      <c r="R474" s="8">
        <f>AVERAGEIFS(Kombiniert[AfD],Kombiniert[Date],"&gt;="&amp;Kombiniert[[#This Row],[Von]],Kombiniert[Date],"&lt;="&amp;Kombiniert[[#This Row],[Date]])</f>
        <v>0.125</v>
      </c>
      <c r="S474" s="8">
        <f>AVERAGEIFS(Kombiniert[Sonstige],Kombiniert[Date],"&gt;="&amp;Kombiniert[[#This Row],[Von]],Kombiniert[Date],"&lt;="&amp;Kombiniert[[#This Row],[Date]])</f>
        <v>6.7500000000000004E-2</v>
      </c>
      <c r="T474" s="4">
        <f>SUMIFS(Kombiniert[Befragte],Kombiniert[Date],"&gt;="&amp;Kombiniert[[#This Row],[Von]],Kombiniert[Date],"&lt;="&amp;Kombiniert[[#This Row],[Date]])</f>
        <v>11786</v>
      </c>
      <c r="U474" s="2">
        <f>1/SUMIFS(Kombiniert[[#This Row],[CDU/CSU (14d)]:[AfD (14d)]],Kombiniert[[#This Row],[CDU/CSU (14d)]:[AfD (14d)]],"&gt;="&amp;0.05)</f>
        <v>1.0723860589812331</v>
      </c>
      <c r="V474" s="2">
        <f>1/(SUMIFS(Kombiniert[[#This Row],[CDU/CSU (14d)]:[AfD (14d)]],Kombiniert[[#This Row],[CDU/CSU (14d)]:[AfD (14d)]],"&gt;="&amp;0.05)-Kombiniert[[#This Row],[FDP (14d)]])</f>
        <v>1.1583011583011582</v>
      </c>
    </row>
    <row r="475" spans="1:22" x14ac:dyDescent="0.35">
      <c r="A475" s="1">
        <v>43883</v>
      </c>
      <c r="B475" s="2">
        <v>0.27</v>
      </c>
      <c r="C475" s="2">
        <v>0.14000000000000001</v>
      </c>
      <c r="D475" s="2">
        <v>0.24</v>
      </c>
      <c r="E475" s="2">
        <v>7.0000000000000007E-2</v>
      </c>
      <c r="F475" s="2">
        <v>0.1</v>
      </c>
      <c r="G475" s="2">
        <v>0.1</v>
      </c>
      <c r="H475" s="2">
        <v>0.08</v>
      </c>
      <c r="I475" s="2">
        <v>2504</v>
      </c>
      <c r="J475" s="2" t="s">
        <v>445</v>
      </c>
      <c r="K475" t="s">
        <v>417</v>
      </c>
      <c r="L475" s="1">
        <f>Kombiniert[[#This Row],[Date]]-13</f>
        <v>43870</v>
      </c>
      <c r="M475" s="8">
        <f>AVERAGEIFS(Kombiniert[CDU/CSU],Kombiniert[Date],"&gt;="&amp;Kombiniert[[#This Row],[Von]],Kombiniert[Date],"&lt;="&amp;Kombiniert[[#This Row],[Date]])</f>
        <v>0.27166666666666667</v>
      </c>
      <c r="N475" s="3">
        <f>AVERAGEIFS(Kombiniert[SPD],Kombiniert[Date],"&gt;="&amp;Kombiniert[[#This Row],[Von]],Kombiniert[Date],"&lt;="&amp;Kombiniert[[#This Row],[Date]])</f>
        <v>0.14499999999999999</v>
      </c>
      <c r="O475" s="8">
        <f>AVERAGEIFS(Kombiniert[GRÜNE],Kombiniert[Date],"&gt;="&amp;Kombiniert[[#This Row],[Von]],Kombiniert[Date],"&lt;="&amp;Kombiniert[[#This Row],[Date]])</f>
        <v>0.21722222222222223</v>
      </c>
      <c r="P475" s="8">
        <f>AVERAGEIFS(Kombiniert[FDP],Kombiniert[Date],"&gt;="&amp;Kombiniert[[#This Row],[Von]],Kombiniert[Date],"&lt;="&amp;Kombiniert[[#This Row],[Date]])</f>
        <v>7.166666666666667E-2</v>
      </c>
      <c r="Q475" s="8">
        <f>AVERAGEIFS(Kombiniert[LINKE],Kombiniert[Date],"&gt;="&amp;Kombiniert[[#This Row],[Von]],Kombiniert[Date],"&lt;="&amp;Kombiniert[[#This Row],[Date]])</f>
        <v>9.6666666666666651E-2</v>
      </c>
      <c r="R475" s="8">
        <f>AVERAGEIFS(Kombiniert[AfD],Kombiniert[Date],"&gt;="&amp;Kombiniert[[#This Row],[Von]],Kombiniert[Date],"&lt;="&amp;Kombiniert[[#This Row],[Date]])</f>
        <v>0.13444444444444445</v>
      </c>
      <c r="S475" s="8">
        <f>AVERAGEIFS(Kombiniert[Sonstige],Kombiniert[Date],"&gt;="&amp;Kombiniert[[#This Row],[Von]],Kombiniert[Date],"&lt;="&amp;Kombiniert[[#This Row],[Date]])</f>
        <v>6.3333333333333339E-2</v>
      </c>
      <c r="T475" s="4">
        <f>SUMIFS(Kombiniert[Befragte],Kombiniert[Date],"&gt;="&amp;Kombiniert[[#This Row],[Von]],Kombiniert[Date],"&lt;="&amp;Kombiniert[[#This Row],[Date]])</f>
        <v>16618</v>
      </c>
      <c r="U475" s="2">
        <f>1/SUMIFS(Kombiniert[[#This Row],[CDU/CSU (14d)]:[AfD (14d)]],Kombiniert[[#This Row],[CDU/CSU (14d)]:[AfD (14d)]],"&gt;="&amp;0.05)</f>
        <v>1.0676156583629894</v>
      </c>
      <c r="V475" s="2">
        <f>1/(SUMIFS(Kombiniert[[#This Row],[CDU/CSU (14d)]:[AfD (14d)]],Kombiniert[[#This Row],[CDU/CSU (14d)]:[AfD (14d)]],"&gt;="&amp;0.05)-Kombiniert[[#This Row],[FDP (14d)]])</f>
        <v>1.1560693641618498</v>
      </c>
    </row>
    <row r="476" spans="1:22" x14ac:dyDescent="0.35">
      <c r="A476" s="1">
        <v>43876</v>
      </c>
      <c r="B476" s="2">
        <v>0.27</v>
      </c>
      <c r="C476" s="2">
        <v>0.14000000000000001</v>
      </c>
      <c r="D476" s="2">
        <v>0.24</v>
      </c>
      <c r="E476" s="2">
        <v>0.06</v>
      </c>
      <c r="F476" s="2">
        <v>0.1</v>
      </c>
      <c r="G476" s="2">
        <v>0.11</v>
      </c>
      <c r="H476" s="2">
        <v>0.08</v>
      </c>
      <c r="I476" s="2">
        <v>2502</v>
      </c>
      <c r="J476" s="2" t="s">
        <v>446</v>
      </c>
      <c r="K476" t="s">
        <v>417</v>
      </c>
      <c r="L476" s="1">
        <f>Kombiniert[[#This Row],[Date]]-13</f>
        <v>43863</v>
      </c>
      <c r="M476" s="8">
        <f>AVERAGEIFS(Kombiniert[CDU/CSU],Kombiniert[Date],"&gt;="&amp;Kombiniert[[#This Row],[Von]],Kombiniert[Date],"&lt;="&amp;Kombiniert[[#This Row],[Date]])</f>
        <v>0.27388888888888885</v>
      </c>
      <c r="N476" s="3">
        <f>AVERAGEIFS(Kombiniert[SPD],Kombiniert[Date],"&gt;="&amp;Kombiniert[[#This Row],[Von]],Kombiniert[Date],"&lt;="&amp;Kombiniert[[#This Row],[Date]])</f>
        <v>0.14166666666666666</v>
      </c>
      <c r="O476" s="8">
        <f>AVERAGEIFS(Kombiniert[GRÜNE],Kombiniert[Date],"&gt;="&amp;Kombiniert[[#This Row],[Von]],Kombiniert[Date],"&lt;="&amp;Kombiniert[[#This Row],[Date]])</f>
        <v>0.21888888888888888</v>
      </c>
      <c r="P476" s="8">
        <f>AVERAGEIFS(Kombiniert[FDP],Kombiniert[Date],"&gt;="&amp;Kombiniert[[#This Row],[Von]],Kombiniert[Date],"&lt;="&amp;Kombiniert[[#This Row],[Date]])</f>
        <v>7.3333333333333334E-2</v>
      </c>
      <c r="Q476" s="8">
        <f>AVERAGEIFS(Kombiniert[LINKE],Kombiniert[Date],"&gt;="&amp;Kombiniert[[#This Row],[Von]],Kombiniert[Date],"&lt;="&amp;Kombiniert[[#This Row],[Date]])</f>
        <v>9.3333333333333324E-2</v>
      </c>
      <c r="R476" s="8">
        <f>AVERAGEIFS(Kombiniert[AfD],Kombiniert[Date],"&gt;="&amp;Kombiniert[[#This Row],[Von]],Kombiniert[Date],"&lt;="&amp;Kombiniert[[#This Row],[Date]])</f>
        <v>0.13444444444444445</v>
      </c>
      <c r="S476" s="8">
        <f>AVERAGEIFS(Kombiniert[Sonstige],Kombiniert[Date],"&gt;="&amp;Kombiniert[[#This Row],[Von]],Kombiniert[Date],"&lt;="&amp;Kombiniert[[#This Row],[Date]])</f>
        <v>6.4444444444444457E-2</v>
      </c>
      <c r="T476" s="4">
        <f>SUMIFS(Kombiniert[Befragte],Kombiniert[Date],"&gt;="&amp;Kombiniert[[#This Row],[Von]],Kombiniert[Date],"&lt;="&amp;Kombiniert[[#This Row],[Date]])</f>
        <v>16502</v>
      </c>
      <c r="U476" s="2">
        <f>1/SUMIFS(Kombiniert[[#This Row],[CDU/CSU (14d)]:[AfD (14d)]],Kombiniert[[#This Row],[CDU/CSU (14d)]:[AfD (14d)]],"&gt;="&amp;0.05)</f>
        <v>1.0688836104513064</v>
      </c>
      <c r="V476" s="2">
        <f>1/(SUMIFS(Kombiniert[[#This Row],[CDU/CSU (14d)]:[AfD (14d)]],Kombiniert[[#This Row],[CDU/CSU (14d)]:[AfD (14d)]],"&gt;="&amp;0.05)-Kombiniert[[#This Row],[FDP (14d)]])</f>
        <v>1.1597938144329898</v>
      </c>
    </row>
    <row r="477" spans="1:22" x14ac:dyDescent="0.35">
      <c r="A477" s="1">
        <v>43869</v>
      </c>
      <c r="B477" s="2">
        <v>0.28000000000000003</v>
      </c>
      <c r="C477" s="2">
        <v>0.14000000000000001</v>
      </c>
      <c r="D477" s="2">
        <v>0.23</v>
      </c>
      <c r="E477" s="2">
        <v>0.08</v>
      </c>
      <c r="F477" s="2">
        <v>0.09</v>
      </c>
      <c r="G477" s="2">
        <v>0.1</v>
      </c>
      <c r="H477" s="2">
        <v>0.08</v>
      </c>
      <c r="I477" s="2">
        <v>2503</v>
      </c>
      <c r="J477" s="2" t="s">
        <v>447</v>
      </c>
      <c r="K477" t="s">
        <v>417</v>
      </c>
      <c r="L477" s="1">
        <f>Kombiniert[[#This Row],[Date]]-13</f>
        <v>43856</v>
      </c>
      <c r="M477" s="8">
        <f>AVERAGEIFS(Kombiniert[CDU/CSU],Kombiniert[Date],"&gt;="&amp;Kombiniert[[#This Row],[Von]],Kombiniert[Date],"&lt;="&amp;Kombiniert[[#This Row],[Date]])</f>
        <v>0.27562500000000001</v>
      </c>
      <c r="N477" s="3">
        <f>AVERAGEIFS(Kombiniert[SPD],Kombiniert[Date],"&gt;="&amp;Kombiniert[[#This Row],[Von]],Kombiniert[Date],"&lt;="&amp;Kombiniert[[#This Row],[Date]])</f>
        <v>0.13750000000000001</v>
      </c>
      <c r="O477" s="8">
        <f>AVERAGEIFS(Kombiniert[GRÜNE],Kombiniert[Date],"&gt;="&amp;Kombiniert[[#This Row],[Von]],Kombiniert[Date],"&lt;="&amp;Kombiniert[[#This Row],[Date]])</f>
        <v>0.22125</v>
      </c>
      <c r="P477" s="8">
        <f>AVERAGEIFS(Kombiniert[FDP],Kombiniert[Date],"&gt;="&amp;Kombiniert[[#This Row],[Von]],Kombiniert[Date],"&lt;="&amp;Kombiniert[[#This Row],[Date]])</f>
        <v>8.1249999999999989E-2</v>
      </c>
      <c r="Q477" s="8">
        <f>AVERAGEIFS(Kombiniert[LINKE],Kombiniert[Date],"&gt;="&amp;Kombiniert[[#This Row],[Von]],Kombiniert[Date],"&lt;="&amp;Kombiniert[[#This Row],[Date]])</f>
        <v>8.8124999999999981E-2</v>
      </c>
      <c r="R477" s="8">
        <f>AVERAGEIFS(Kombiniert[AfD],Kombiniert[Date],"&gt;="&amp;Kombiniert[[#This Row],[Von]],Kombiniert[Date],"&lt;="&amp;Kombiniert[[#This Row],[Date]])</f>
        <v>0.13125000000000001</v>
      </c>
      <c r="S477" s="8">
        <f>AVERAGEIFS(Kombiniert[Sonstige],Kombiniert[Date],"&gt;="&amp;Kombiniert[[#This Row],[Von]],Kombiniert[Date],"&lt;="&amp;Kombiniert[[#This Row],[Date]])</f>
        <v>6.5000000000000002E-2</v>
      </c>
      <c r="T477" s="4">
        <f>SUMIFS(Kombiniert[Befragte],Kombiniert[Date],"&gt;="&amp;Kombiniert[[#This Row],[Von]],Kombiniert[Date],"&lt;="&amp;Kombiniert[[#This Row],[Date]])</f>
        <v>14432</v>
      </c>
      <c r="U477" s="2">
        <f>1/SUMIFS(Kombiniert[[#This Row],[CDU/CSU (14d)]:[AfD (14d)]],Kombiniert[[#This Row],[CDU/CSU (14d)]:[AfD (14d)]],"&gt;="&amp;0.05)</f>
        <v>1.0695187165775402</v>
      </c>
      <c r="V477" s="2">
        <f>1/(SUMIFS(Kombiniert[[#This Row],[CDU/CSU (14d)]:[AfD (14d)]],Kombiniert[[#This Row],[CDU/CSU (14d)]:[AfD (14d)]],"&gt;="&amp;0.05)-Kombiniert[[#This Row],[FDP (14d)]])</f>
        <v>1.171303074670571</v>
      </c>
    </row>
    <row r="478" spans="1:22" x14ac:dyDescent="0.35">
      <c r="A478" s="1">
        <v>43862</v>
      </c>
      <c r="B478" s="2">
        <v>0.28000000000000003</v>
      </c>
      <c r="C478" s="2">
        <v>0.12</v>
      </c>
      <c r="D478" s="2">
        <v>0.23</v>
      </c>
      <c r="E478" s="2">
        <v>0.09</v>
      </c>
      <c r="F478" s="2">
        <v>0.09</v>
      </c>
      <c r="G478" s="2">
        <v>0.11</v>
      </c>
      <c r="H478" s="2">
        <v>0.08</v>
      </c>
      <c r="I478" s="2">
        <v>2504</v>
      </c>
      <c r="J478" s="2" t="s">
        <v>448</v>
      </c>
      <c r="K478" t="s">
        <v>417</v>
      </c>
      <c r="L478" s="1">
        <f>Kombiniert[[#This Row],[Date]]-13</f>
        <v>43849</v>
      </c>
      <c r="M478" s="8">
        <f>AVERAGEIFS(Kombiniert[CDU/CSU],Kombiniert[Date],"&gt;="&amp;Kombiniert[[#This Row],[Von]],Kombiniert[Date],"&lt;="&amp;Kombiniert[[#This Row],[Date]])</f>
        <v>0.27250000000000002</v>
      </c>
      <c r="N478" s="3">
        <f>AVERAGEIFS(Kombiniert[SPD],Kombiniert[Date],"&gt;="&amp;Kombiniert[[#This Row],[Von]],Kombiniert[Date],"&lt;="&amp;Kombiniert[[#This Row],[Date]])</f>
        <v>0.13500000000000001</v>
      </c>
      <c r="O478" s="8">
        <f>AVERAGEIFS(Kombiniert[GRÜNE],Kombiniert[Date],"&gt;="&amp;Kombiniert[[#This Row],[Von]],Kombiniert[Date],"&lt;="&amp;Kombiniert[[#This Row],[Date]])</f>
        <v>0.22125</v>
      </c>
      <c r="P478" s="8">
        <f>AVERAGEIFS(Kombiniert[FDP],Kombiniert[Date],"&gt;="&amp;Kombiniert[[#This Row],[Von]],Kombiniert[Date],"&lt;="&amp;Kombiniert[[#This Row],[Date]])</f>
        <v>8.5624999999999979E-2</v>
      </c>
      <c r="Q478" s="8">
        <f>AVERAGEIFS(Kombiniert[LINKE],Kombiniert[Date],"&gt;="&amp;Kombiniert[[#This Row],[Von]],Kombiniert[Date],"&lt;="&amp;Kombiniert[[#This Row],[Date]])</f>
        <v>8.8749999999999982E-2</v>
      </c>
      <c r="R478" s="8">
        <f>AVERAGEIFS(Kombiniert[AfD],Kombiniert[Date],"&gt;="&amp;Kombiniert[[#This Row],[Von]],Kombiniert[Date],"&lt;="&amp;Kombiniert[[#This Row],[Date]])</f>
        <v>0.13625000000000001</v>
      </c>
      <c r="S478" s="8">
        <f>AVERAGEIFS(Kombiniert[Sonstige],Kombiniert[Date],"&gt;="&amp;Kombiniert[[#This Row],[Von]],Kombiniert[Date],"&lt;="&amp;Kombiniert[[#This Row],[Date]])</f>
        <v>6.0624999999999998E-2</v>
      </c>
      <c r="T478" s="4">
        <f>SUMIFS(Kombiniert[Befragte],Kombiniert[Date],"&gt;="&amp;Kombiniert[[#This Row],[Von]],Kombiniert[Date],"&lt;="&amp;Kombiniert[[#This Row],[Date]])</f>
        <v>15072</v>
      </c>
      <c r="U478" s="2">
        <f>1/SUMIFS(Kombiniert[[#This Row],[CDU/CSU (14d)]:[AfD (14d)]],Kombiniert[[#This Row],[CDU/CSU (14d)]:[AfD (14d)]],"&gt;="&amp;0.05)</f>
        <v>1.0645375914836994</v>
      </c>
      <c r="V478" s="2">
        <f>1/(SUMIFS(Kombiniert[[#This Row],[CDU/CSU (14d)]:[AfD (14d)]],Kombiniert[[#This Row],[CDU/CSU (14d)]:[AfD (14d)]],"&gt;="&amp;0.05)-Kombiniert[[#This Row],[FDP (14d)]])</f>
        <v>1.171303074670571</v>
      </c>
    </row>
    <row r="479" spans="1:22" x14ac:dyDescent="0.35">
      <c r="A479" s="1">
        <v>43855</v>
      </c>
      <c r="B479" s="2">
        <v>0.28000000000000003</v>
      </c>
      <c r="C479" s="2">
        <v>0.12</v>
      </c>
      <c r="D479" s="2">
        <v>0.23</v>
      </c>
      <c r="E479" s="2">
        <v>0.09</v>
      </c>
      <c r="F479" s="2">
        <v>0.09</v>
      </c>
      <c r="G479" s="2">
        <v>0.12</v>
      </c>
      <c r="H479" s="2">
        <v>7.0000000000000007E-2</v>
      </c>
      <c r="I479" s="2">
        <v>2507</v>
      </c>
      <c r="J479" s="2" t="s">
        <v>449</v>
      </c>
      <c r="K479" t="s">
        <v>417</v>
      </c>
      <c r="L479" s="1">
        <f>Kombiniert[[#This Row],[Date]]-13</f>
        <v>43842</v>
      </c>
      <c r="M479" s="8">
        <f>AVERAGEIFS(Kombiniert[CDU/CSU],Kombiniert[Date],"&gt;="&amp;Kombiniert[[#This Row],[Von]],Kombiniert[Date],"&lt;="&amp;Kombiniert[[#This Row],[Date]])</f>
        <v>0.26937500000000003</v>
      </c>
      <c r="N479" s="3">
        <f>AVERAGEIFS(Kombiniert[SPD],Kombiniert[Date],"&gt;="&amp;Kombiniert[[#This Row],[Von]],Kombiniert[Date],"&lt;="&amp;Kombiniert[[#This Row],[Date]])</f>
        <v>0.13437500000000002</v>
      </c>
      <c r="O479" s="8">
        <f>AVERAGEIFS(Kombiniert[GRÜNE],Kombiniert[Date],"&gt;="&amp;Kombiniert[[#This Row],[Von]],Kombiniert[Date],"&lt;="&amp;Kombiniert[[#This Row],[Date]])</f>
        <v>0.22</v>
      </c>
      <c r="P479" s="8">
        <f>AVERAGEIFS(Kombiniert[FDP],Kombiniert[Date],"&gt;="&amp;Kombiniert[[#This Row],[Von]],Kombiniert[Date],"&lt;="&amp;Kombiniert[[#This Row],[Date]])</f>
        <v>8.4999999999999992E-2</v>
      </c>
      <c r="Q479" s="8">
        <f>AVERAGEIFS(Kombiniert[LINKE],Kombiniert[Date],"&gt;="&amp;Kombiniert[[#This Row],[Von]],Kombiniert[Date],"&lt;="&amp;Kombiniert[[#This Row],[Date]])</f>
        <v>9.0624999999999983E-2</v>
      </c>
      <c r="R479" s="8">
        <f>AVERAGEIFS(Kombiniert[AfD],Kombiniert[Date],"&gt;="&amp;Kombiniert[[#This Row],[Von]],Kombiniert[Date],"&lt;="&amp;Kombiniert[[#This Row],[Date]])</f>
        <v>0.14000000000000001</v>
      </c>
      <c r="S479" s="8">
        <f>AVERAGEIFS(Kombiniert[Sonstige],Kombiniert[Date],"&gt;="&amp;Kombiniert[[#This Row],[Von]],Kombiniert[Date],"&lt;="&amp;Kombiniert[[#This Row],[Date]])</f>
        <v>6.0624999999999998E-2</v>
      </c>
      <c r="T479" s="4">
        <f>SUMIFS(Kombiniert[Befragte],Kombiniert[Date],"&gt;="&amp;Kombiniert[[#This Row],[Von]],Kombiniert[Date],"&lt;="&amp;Kombiniert[[#This Row],[Date]])</f>
        <v>15607</v>
      </c>
      <c r="U479" s="2">
        <f>1/SUMIFS(Kombiniert[[#This Row],[CDU/CSU (14d)]:[AfD (14d)]],Kombiniert[[#This Row],[CDU/CSU (14d)]:[AfD (14d)]],"&gt;="&amp;0.05)</f>
        <v>1.0645375914836994</v>
      </c>
      <c r="V479" s="2">
        <f>1/(SUMIFS(Kombiniert[[#This Row],[CDU/CSU (14d)]:[AfD (14d)]],Kombiniert[[#This Row],[CDU/CSU (14d)]:[AfD (14d)]],"&gt;="&amp;0.05)-Kombiniert[[#This Row],[FDP (14d)]])</f>
        <v>1.1704462326261886</v>
      </c>
    </row>
    <row r="480" spans="1:22" x14ac:dyDescent="0.35">
      <c r="A480" s="1">
        <v>43848</v>
      </c>
      <c r="B480" s="2">
        <v>0.28000000000000003</v>
      </c>
      <c r="C480" s="2">
        <v>0.13</v>
      </c>
      <c r="D480" s="2">
        <v>0.22</v>
      </c>
      <c r="E480" s="2">
        <v>0.08</v>
      </c>
      <c r="F480" s="2">
        <v>0.09</v>
      </c>
      <c r="G480" s="2">
        <v>0.13</v>
      </c>
      <c r="H480" s="2">
        <v>7.0000000000000007E-2</v>
      </c>
      <c r="I480" s="2">
        <v>2504</v>
      </c>
      <c r="J480" s="2" t="s">
        <v>450</v>
      </c>
      <c r="K480" t="s">
        <v>417</v>
      </c>
      <c r="L480" s="1">
        <f>Kombiniert[[#This Row],[Date]]-13</f>
        <v>43835</v>
      </c>
      <c r="M480" s="8">
        <f>AVERAGEIFS(Kombiniert[CDU/CSU],Kombiniert[Date],"&gt;="&amp;Kombiniert[[#This Row],[Von]],Kombiniert[Date],"&lt;="&amp;Kombiniert[[#This Row],[Date]])</f>
        <v>0.27374999999999999</v>
      </c>
      <c r="N480" s="3">
        <f>AVERAGEIFS(Kombiniert[SPD],Kombiniert[Date],"&gt;="&amp;Kombiniert[[#This Row],[Von]],Kombiniert[Date],"&lt;="&amp;Kombiniert[[#This Row],[Date]])</f>
        <v>0.13312499999999999</v>
      </c>
      <c r="O480" s="8">
        <f>AVERAGEIFS(Kombiniert[GRÜNE],Kombiniert[Date],"&gt;="&amp;Kombiniert[[#This Row],[Von]],Kombiniert[Date],"&lt;="&amp;Kombiniert[[#This Row],[Date]])</f>
        <v>0.21812500000000001</v>
      </c>
      <c r="P480" s="8">
        <f>AVERAGEIFS(Kombiniert[FDP],Kombiniert[Date],"&gt;="&amp;Kombiniert[[#This Row],[Von]],Kombiniert[Date],"&lt;="&amp;Kombiniert[[#This Row],[Date]])</f>
        <v>8.6874999999999994E-2</v>
      </c>
      <c r="Q480" s="8">
        <f>AVERAGEIFS(Kombiniert[LINKE],Kombiniert[Date],"&gt;="&amp;Kombiniert[[#This Row],[Von]],Kombiniert[Date],"&lt;="&amp;Kombiniert[[#This Row],[Date]])</f>
        <v>8.6874999999999994E-2</v>
      </c>
      <c r="R480" s="8">
        <f>AVERAGEIFS(Kombiniert[AfD],Kombiniert[Date],"&gt;="&amp;Kombiniert[[#This Row],[Von]],Kombiniert[Date],"&lt;="&amp;Kombiniert[[#This Row],[Date]])</f>
        <v>0.13875000000000001</v>
      </c>
      <c r="S480" s="8">
        <f>AVERAGEIFS(Kombiniert[Sonstige],Kombiniert[Date],"&gt;="&amp;Kombiniert[[#This Row],[Von]],Kombiniert[Date],"&lt;="&amp;Kombiniert[[#This Row],[Date]])</f>
        <v>6.25E-2</v>
      </c>
      <c r="T480" s="4">
        <f>SUMIFS(Kombiniert[Befragte],Kombiniert[Date],"&gt;="&amp;Kombiniert[[#This Row],[Von]],Kombiniert[Date],"&lt;="&amp;Kombiniert[[#This Row],[Date]])</f>
        <v>15721</v>
      </c>
      <c r="U480" s="2">
        <f>1/SUMIFS(Kombiniert[[#This Row],[CDU/CSU (14d)]:[AfD (14d)]],Kombiniert[[#This Row],[CDU/CSU (14d)]:[AfD (14d)]],"&gt;="&amp;0.05)</f>
        <v>1.0666666666666664</v>
      </c>
      <c r="V480" s="2">
        <f>1/(SUMIFS(Kombiniert[[#This Row],[CDU/CSU (14d)]:[AfD (14d)]],Kombiniert[[#This Row],[CDU/CSU (14d)]:[AfD (14d)]],"&gt;="&amp;0.05)-Kombiniert[[#This Row],[FDP (14d)]])</f>
        <v>1.1756061719324025</v>
      </c>
    </row>
    <row r="481" spans="1:22" x14ac:dyDescent="0.35">
      <c r="A481" s="1">
        <v>43841</v>
      </c>
      <c r="B481" s="2">
        <v>0.28000000000000003</v>
      </c>
      <c r="C481" s="2">
        <v>0.12</v>
      </c>
      <c r="D481" s="2">
        <v>0.22</v>
      </c>
      <c r="E481" s="2">
        <v>0.09</v>
      </c>
      <c r="F481" s="2">
        <v>0.08</v>
      </c>
      <c r="G481" s="2">
        <v>0.13</v>
      </c>
      <c r="H481" s="2">
        <v>0.08</v>
      </c>
      <c r="I481" s="2">
        <v>2503</v>
      </c>
      <c r="J481" s="2" t="s">
        <v>451</v>
      </c>
      <c r="K481" t="s">
        <v>417</v>
      </c>
      <c r="L481" s="1">
        <f>Kombiniert[[#This Row],[Date]]-13</f>
        <v>43828</v>
      </c>
      <c r="M481" s="8">
        <f>AVERAGEIFS(Kombiniert[CDU/CSU],Kombiniert[Date],"&gt;="&amp;Kombiniert[[#This Row],[Von]],Kombiniert[Date],"&lt;="&amp;Kombiniert[[#This Row],[Date]])</f>
        <v>0.27800000000000002</v>
      </c>
      <c r="N481" s="3">
        <f>AVERAGEIFS(Kombiniert[SPD],Kombiniert[Date],"&gt;="&amp;Kombiniert[[#This Row],[Von]],Kombiniert[Date],"&lt;="&amp;Kombiniert[[#This Row],[Date]])</f>
        <v>0.13</v>
      </c>
      <c r="O481" s="8">
        <f>AVERAGEIFS(Kombiniert[GRÜNE],Kombiniert[Date],"&gt;="&amp;Kombiniert[[#This Row],[Von]],Kombiniert[Date],"&lt;="&amp;Kombiniert[[#This Row],[Date]])</f>
        <v>0.217</v>
      </c>
      <c r="P481" s="8">
        <f>AVERAGEIFS(Kombiniert[FDP],Kombiniert[Date],"&gt;="&amp;Kombiniert[[#This Row],[Von]],Kombiniert[Date],"&lt;="&amp;Kombiniert[[#This Row],[Date]])</f>
        <v>0.09</v>
      </c>
      <c r="Q481" s="8">
        <f>AVERAGEIFS(Kombiniert[LINKE],Kombiniert[Date],"&gt;="&amp;Kombiniert[[#This Row],[Von]],Kombiniert[Date],"&lt;="&amp;Kombiniert[[#This Row],[Date]])</f>
        <v>8.3000000000000004E-2</v>
      </c>
      <c r="R481" s="8">
        <f>AVERAGEIFS(Kombiniert[AfD],Kombiniert[Date],"&gt;="&amp;Kombiniert[[#This Row],[Von]],Kombiniert[Date],"&lt;="&amp;Kombiniert[[#This Row],[Date]])</f>
        <v>0.13800000000000001</v>
      </c>
      <c r="S481" s="8">
        <f>AVERAGEIFS(Kombiniert[Sonstige],Kombiniert[Date],"&gt;="&amp;Kombiniert[[#This Row],[Von]],Kombiniert[Date],"&lt;="&amp;Kombiniert[[#This Row],[Date]])</f>
        <v>6.4000000000000001E-2</v>
      </c>
      <c r="T481" s="4">
        <f>SUMIFS(Kombiniert[Befragte],Kombiniert[Date],"&gt;="&amp;Kombiniert[[#This Row],[Von]],Kombiniert[Date],"&lt;="&amp;Kombiniert[[#This Row],[Date]])</f>
        <v>8891</v>
      </c>
      <c r="U481" s="2">
        <f>1/SUMIFS(Kombiniert[[#This Row],[CDU/CSU (14d)]:[AfD (14d)]],Kombiniert[[#This Row],[CDU/CSU (14d)]:[AfD (14d)]],"&gt;="&amp;0.05)</f>
        <v>1.0683760683760684</v>
      </c>
      <c r="V481" s="2">
        <f>1/(SUMIFS(Kombiniert[[#This Row],[CDU/CSU (14d)]:[AfD (14d)]],Kombiniert[[#This Row],[CDU/CSU (14d)]:[AfD (14d)]],"&gt;="&amp;0.05)-Kombiniert[[#This Row],[FDP (14d)]])</f>
        <v>1.1820330969267139</v>
      </c>
    </row>
    <row r="482" spans="1:22" x14ac:dyDescent="0.35">
      <c r="A482" s="1">
        <v>43820</v>
      </c>
      <c r="B482" s="2">
        <v>0.28000000000000003</v>
      </c>
      <c r="C482" s="2">
        <v>0.13</v>
      </c>
      <c r="D482" s="2">
        <v>0.22</v>
      </c>
      <c r="E482" s="2">
        <v>0.08</v>
      </c>
      <c r="F482" s="2">
        <v>0.08</v>
      </c>
      <c r="G482" s="2">
        <v>0.13</v>
      </c>
      <c r="H482" s="2">
        <v>0.08</v>
      </c>
      <c r="I482" s="2">
        <v>2501</v>
      </c>
      <c r="J482" s="2" t="s">
        <v>452</v>
      </c>
      <c r="K482" t="s">
        <v>417</v>
      </c>
      <c r="L482" s="1">
        <f>Kombiniert[[#This Row],[Date]]-13</f>
        <v>43807</v>
      </c>
      <c r="M482" s="8">
        <f>AVERAGEIFS(Kombiniert[CDU/CSU],Kombiniert[Date],"&gt;="&amp;Kombiniert[[#This Row],[Von]],Kombiniert[Date],"&lt;="&amp;Kombiniert[[#This Row],[Date]])</f>
        <v>0.27550000000000002</v>
      </c>
      <c r="N482" s="3">
        <f>AVERAGEIFS(Kombiniert[SPD],Kombiniert[Date],"&gt;="&amp;Kombiniert[[#This Row],[Von]],Kombiniert[Date],"&lt;="&amp;Kombiniert[[#This Row],[Date]])</f>
        <v>0.13799999999999998</v>
      </c>
      <c r="O482" s="8">
        <f>AVERAGEIFS(Kombiniert[GRÜNE],Kombiniert[Date],"&gt;="&amp;Kombiniert[[#This Row],[Von]],Kombiniert[Date],"&lt;="&amp;Kombiniert[[#This Row],[Date]])</f>
        <v>0.21150000000000002</v>
      </c>
      <c r="P482" s="8">
        <f>AVERAGEIFS(Kombiniert[FDP],Kombiniert[Date],"&gt;="&amp;Kombiniert[[#This Row],[Von]],Kombiniert[Date],"&lt;="&amp;Kombiniert[[#This Row],[Date]])</f>
        <v>8.1000000000000003E-2</v>
      </c>
      <c r="Q482" s="8">
        <f>AVERAGEIFS(Kombiniert[LINKE],Kombiniert[Date],"&gt;="&amp;Kombiniert[[#This Row],[Von]],Kombiniert[Date],"&lt;="&amp;Kombiniert[[#This Row],[Date]])</f>
        <v>8.8499999999999995E-2</v>
      </c>
      <c r="R482" s="8">
        <f>AVERAGEIFS(Kombiniert[AfD],Kombiniert[Date],"&gt;="&amp;Kombiniert[[#This Row],[Von]],Kombiniert[Date],"&lt;="&amp;Kombiniert[[#This Row],[Date]])</f>
        <v>0.14199999999999999</v>
      </c>
      <c r="S482" s="8">
        <f>AVERAGEIFS(Kombiniert[Sonstige],Kombiniert[Date],"&gt;="&amp;Kombiniert[[#This Row],[Von]],Kombiniert[Date],"&lt;="&amp;Kombiniert[[#This Row],[Date]])</f>
        <v>6.3500000000000001E-2</v>
      </c>
      <c r="T482" s="4">
        <f>SUMIFS(Kombiniert[Befragte],Kombiniert[Date],"&gt;="&amp;Kombiniert[[#This Row],[Von]],Kombiniert[Date],"&lt;="&amp;Kombiniert[[#This Row],[Date]])</f>
        <v>18212</v>
      </c>
      <c r="U482" s="2">
        <f>1/SUMIFS(Kombiniert[[#This Row],[CDU/CSU (14d)]:[AfD (14d)]],Kombiniert[[#This Row],[CDU/CSU (14d)]:[AfD (14d)]],"&gt;="&amp;0.05)</f>
        <v>1.0678056593699947</v>
      </c>
      <c r="V482" s="2">
        <f>1/(SUMIFS(Kombiniert[[#This Row],[CDU/CSU (14d)]:[AfD (14d)]],Kombiniert[[#This Row],[CDU/CSU (14d)]:[AfD (14d)]],"&gt;="&amp;0.05)-Kombiniert[[#This Row],[FDP (14d)]])</f>
        <v>1.168907071887785</v>
      </c>
    </row>
    <row r="483" spans="1:22" x14ac:dyDescent="0.35">
      <c r="A483" s="1">
        <v>43813</v>
      </c>
      <c r="B483" s="2">
        <v>0.28000000000000003</v>
      </c>
      <c r="C483" s="2">
        <v>0.12</v>
      </c>
      <c r="D483" s="2">
        <v>0.22</v>
      </c>
      <c r="E483" s="2">
        <v>0.08</v>
      </c>
      <c r="F483" s="2">
        <v>0.09</v>
      </c>
      <c r="G483" s="2">
        <v>0.13</v>
      </c>
      <c r="H483" s="2">
        <v>0.08</v>
      </c>
      <c r="I483" s="2">
        <v>2502</v>
      </c>
      <c r="J483" s="2" t="s">
        <v>453</v>
      </c>
      <c r="K483" t="s">
        <v>417</v>
      </c>
      <c r="L483" s="1">
        <f>Kombiniert[[#This Row],[Date]]-13</f>
        <v>43800</v>
      </c>
      <c r="M483" s="8">
        <f>AVERAGEIFS(Kombiniert[CDU/CSU],Kombiniert[Date],"&gt;="&amp;Kombiniert[[#This Row],[Von]],Kombiniert[Date],"&lt;="&amp;Kombiniert[[#This Row],[Date]])</f>
        <v>0.27250000000000002</v>
      </c>
      <c r="N483" s="3">
        <f>AVERAGEIFS(Kombiniert[SPD],Kombiniert[Date],"&gt;="&amp;Kombiniert[[#This Row],[Von]],Kombiniert[Date],"&lt;="&amp;Kombiniert[[#This Row],[Date]])</f>
        <v>0.13650000000000001</v>
      </c>
      <c r="O483" s="8">
        <f>AVERAGEIFS(Kombiniert[GRÜNE],Kombiniert[Date],"&gt;="&amp;Kombiniert[[#This Row],[Von]],Kombiniert[Date],"&lt;="&amp;Kombiniert[[#This Row],[Date]])</f>
        <v>0.21400000000000002</v>
      </c>
      <c r="P483" s="8">
        <f>AVERAGEIFS(Kombiniert[FDP],Kombiniert[Date],"&gt;="&amp;Kombiniert[[#This Row],[Von]],Kombiniert[Date],"&lt;="&amp;Kombiniert[[#This Row],[Date]])</f>
        <v>8.5999999999999993E-2</v>
      </c>
      <c r="Q483" s="8">
        <f>AVERAGEIFS(Kombiniert[LINKE],Kombiniert[Date],"&gt;="&amp;Kombiniert[[#This Row],[Von]],Kombiniert[Date],"&lt;="&amp;Kombiniert[[#This Row],[Date]])</f>
        <v>8.4499999999999992E-2</v>
      </c>
      <c r="R483" s="8">
        <f>AVERAGEIFS(Kombiniert[AfD],Kombiniert[Date],"&gt;="&amp;Kombiniert[[#This Row],[Von]],Kombiniert[Date],"&lt;="&amp;Kombiniert[[#This Row],[Date]])</f>
        <v>0.14199999999999999</v>
      </c>
      <c r="S483" s="8">
        <f>AVERAGEIFS(Kombiniert[Sonstige],Kombiniert[Date],"&gt;="&amp;Kombiniert[[#This Row],[Von]],Kombiniert[Date],"&lt;="&amp;Kombiniert[[#This Row],[Date]])</f>
        <v>6.4500000000000002E-2</v>
      </c>
      <c r="T483" s="4">
        <f>SUMIFS(Kombiniert[Befragte],Kombiniert[Date],"&gt;="&amp;Kombiniert[[#This Row],[Von]],Kombiniert[Date],"&lt;="&amp;Kombiniert[[#This Row],[Date]])</f>
        <v>17885</v>
      </c>
      <c r="U483" s="2">
        <f>1/SUMIFS(Kombiniert[[#This Row],[CDU/CSU (14d)]:[AfD (14d)]],Kombiniert[[#This Row],[CDU/CSU (14d)]:[AfD (14d)]],"&gt;="&amp;0.05)</f>
        <v>1.0689470871191875</v>
      </c>
      <c r="V483" s="2">
        <f>1/(SUMIFS(Kombiniert[[#This Row],[CDU/CSU (14d)]:[AfD (14d)]],Kombiniert[[#This Row],[CDU/CSU (14d)]:[AfD (14d)]],"&gt;="&amp;0.05)-Kombiniert[[#This Row],[FDP (14d)]])</f>
        <v>1.1771630370806356</v>
      </c>
    </row>
    <row r="484" spans="1:22" x14ac:dyDescent="0.35">
      <c r="A484" s="1">
        <v>43806</v>
      </c>
      <c r="B484" s="2">
        <v>0.28000000000000003</v>
      </c>
      <c r="C484" s="2">
        <v>0.11</v>
      </c>
      <c r="D484" s="2">
        <v>0.22</v>
      </c>
      <c r="E484" s="2">
        <v>0.09</v>
      </c>
      <c r="F484" s="2">
        <v>0.08</v>
      </c>
      <c r="G484" s="2">
        <v>0.14000000000000001</v>
      </c>
      <c r="H484" s="2">
        <v>0.08</v>
      </c>
      <c r="I484" s="2">
        <v>2502</v>
      </c>
      <c r="J484" s="2" t="s">
        <v>454</v>
      </c>
      <c r="K484" t="s">
        <v>417</v>
      </c>
      <c r="L484" s="1">
        <f>Kombiniert[[#This Row],[Date]]-13</f>
        <v>43793</v>
      </c>
      <c r="M484" s="8">
        <f>AVERAGEIFS(Kombiniert[CDU/CSU],Kombiniert[Date],"&gt;="&amp;Kombiniert[[#This Row],[Von]],Kombiniert[Date],"&lt;="&amp;Kombiniert[[#This Row],[Date]])</f>
        <v>0.26900000000000002</v>
      </c>
      <c r="N484" s="3">
        <f>AVERAGEIFS(Kombiniert[SPD],Kombiniert[Date],"&gt;="&amp;Kombiniert[[#This Row],[Von]],Kombiniert[Date],"&lt;="&amp;Kombiniert[[#This Row],[Date]])</f>
        <v>0.13700000000000001</v>
      </c>
      <c r="O484" s="8">
        <f>AVERAGEIFS(Kombiniert[GRÜNE],Kombiniert[Date],"&gt;="&amp;Kombiniert[[#This Row],[Von]],Kombiniert[Date],"&lt;="&amp;Kombiniert[[#This Row],[Date]])</f>
        <v>0.2165</v>
      </c>
      <c r="P484" s="8">
        <f>AVERAGEIFS(Kombiniert[FDP],Kombiniert[Date],"&gt;="&amp;Kombiniert[[#This Row],[Von]],Kombiniert[Date],"&lt;="&amp;Kombiniert[[#This Row],[Date]])</f>
        <v>8.299999999999999E-2</v>
      </c>
      <c r="Q484" s="8">
        <f>AVERAGEIFS(Kombiniert[LINKE],Kombiniert[Date],"&gt;="&amp;Kombiniert[[#This Row],[Von]],Kombiniert[Date],"&lt;="&amp;Kombiniert[[#This Row],[Date]])</f>
        <v>8.7499999999999994E-2</v>
      </c>
      <c r="R484" s="8">
        <f>AVERAGEIFS(Kombiniert[AfD],Kombiniert[Date],"&gt;="&amp;Kombiniert[[#This Row],[Von]],Kombiniert[Date],"&lt;="&amp;Kombiniert[[#This Row],[Date]])</f>
        <v>0.14199999999999999</v>
      </c>
      <c r="S484" s="8">
        <f>AVERAGEIFS(Kombiniert[Sonstige],Kombiniert[Date],"&gt;="&amp;Kombiniert[[#This Row],[Von]],Kombiniert[Date],"&lt;="&amp;Kombiniert[[#This Row],[Date]])</f>
        <v>6.5000000000000016E-2</v>
      </c>
      <c r="T484" s="4">
        <f>SUMIFS(Kombiniert[Befragte],Kombiniert[Date],"&gt;="&amp;Kombiniert[[#This Row],[Von]],Kombiniert[Date],"&lt;="&amp;Kombiniert[[#This Row],[Date]])</f>
        <v>18416</v>
      </c>
      <c r="U484" s="2">
        <f>1/SUMIFS(Kombiniert[[#This Row],[CDU/CSU (14d)]:[AfD (14d)]],Kombiniert[[#This Row],[CDU/CSU (14d)]:[AfD (14d)]],"&gt;="&amp;0.05)</f>
        <v>1.0695187165775399</v>
      </c>
      <c r="V484" s="2">
        <f>1/(SUMIFS(Kombiniert[[#This Row],[CDU/CSU (14d)]:[AfD (14d)]],Kombiniert[[#This Row],[CDU/CSU (14d)]:[AfD (14d)]],"&gt;="&amp;0.05)-Kombiniert[[#This Row],[FDP (14d)]])</f>
        <v>1.1737089201877933</v>
      </c>
    </row>
    <row r="485" spans="1:22" x14ac:dyDescent="0.35">
      <c r="A485" s="1">
        <v>43799</v>
      </c>
      <c r="B485" s="2">
        <v>0.27</v>
      </c>
      <c r="C485" s="2">
        <v>0.14000000000000001</v>
      </c>
      <c r="D485" s="2">
        <v>0.22</v>
      </c>
      <c r="E485" s="2">
        <v>0.08</v>
      </c>
      <c r="F485" s="2">
        <v>0.08</v>
      </c>
      <c r="G485" s="2">
        <v>0.13</v>
      </c>
      <c r="H485" s="2">
        <v>0.08</v>
      </c>
      <c r="I485" s="2">
        <v>2500</v>
      </c>
      <c r="J485" s="2" t="s">
        <v>455</v>
      </c>
      <c r="K485" t="s">
        <v>417</v>
      </c>
      <c r="L485" s="1">
        <f>Kombiniert[[#This Row],[Date]]-13</f>
        <v>43786</v>
      </c>
      <c r="M485" s="8">
        <f>AVERAGEIFS(Kombiniert[CDU/CSU],Kombiniert[Date],"&gt;="&amp;Kombiniert[[#This Row],[Von]],Kombiniert[Date],"&lt;="&amp;Kombiniert[[#This Row],[Date]])</f>
        <v>0.26999999999999996</v>
      </c>
      <c r="N485" s="3">
        <f>AVERAGEIFS(Kombiniert[SPD],Kombiniert[Date],"&gt;="&amp;Kombiniert[[#This Row],[Von]],Kombiniert[Date],"&lt;="&amp;Kombiniert[[#This Row],[Date]])</f>
        <v>0.14222222222222225</v>
      </c>
      <c r="O485" s="8">
        <f>AVERAGEIFS(Kombiniert[GRÜNE],Kombiniert[Date],"&gt;="&amp;Kombiniert[[#This Row],[Von]],Kombiniert[Date],"&lt;="&amp;Kombiniert[[#This Row],[Date]])</f>
        <v>0.21388888888888888</v>
      </c>
      <c r="P485" s="8">
        <f>AVERAGEIFS(Kombiniert[FDP],Kombiniert[Date],"&gt;="&amp;Kombiniert[[#This Row],[Von]],Kombiniert[Date],"&lt;="&amp;Kombiniert[[#This Row],[Date]])</f>
        <v>8.0555555555555561E-2</v>
      </c>
      <c r="Q485" s="8">
        <f>AVERAGEIFS(Kombiniert[LINKE],Kombiniert[Date],"&gt;="&amp;Kombiniert[[#This Row],[Von]],Kombiniert[Date],"&lt;="&amp;Kombiniert[[#This Row],[Date]])</f>
        <v>9.166666666666666E-2</v>
      </c>
      <c r="R485" s="8">
        <f>AVERAGEIFS(Kombiniert[AfD],Kombiniert[Date],"&gt;="&amp;Kombiniert[[#This Row],[Von]],Kombiniert[Date],"&lt;="&amp;Kombiniert[[#This Row],[Date]])</f>
        <v>0.13944444444444443</v>
      </c>
      <c r="S485" s="8">
        <f>AVERAGEIFS(Kombiniert[Sonstige],Kombiniert[Date],"&gt;="&amp;Kombiniert[[#This Row],[Von]],Kombiniert[Date],"&lt;="&amp;Kombiniert[[#This Row],[Date]])</f>
        <v>6.2222222222222227E-2</v>
      </c>
      <c r="T485" s="4">
        <f>SUMIFS(Kombiniert[Befragte],Kombiniert[Date],"&gt;="&amp;Kombiniert[[#This Row],[Von]],Kombiniert[Date],"&lt;="&amp;Kombiniert[[#This Row],[Date]])</f>
        <v>19286</v>
      </c>
      <c r="U485" s="2">
        <f>1/SUMIFS(Kombiniert[[#This Row],[CDU/CSU (14d)]:[AfD (14d)]],Kombiniert[[#This Row],[CDU/CSU (14d)]:[AfD (14d)]],"&gt;="&amp;0.05)</f>
        <v>1.066350710900474</v>
      </c>
      <c r="V485" s="2">
        <f>1/(SUMIFS(Kombiniert[[#This Row],[CDU/CSU (14d)]:[AfD (14d)]],Kombiniert[[#This Row],[CDU/CSU (14d)]:[AfD (14d)]],"&gt;="&amp;0.05)-Kombiniert[[#This Row],[FDP (14d)]])</f>
        <v>1.1665586519766689</v>
      </c>
    </row>
    <row r="486" spans="1:22" x14ac:dyDescent="0.35">
      <c r="A486" s="1">
        <v>43792</v>
      </c>
      <c r="B486" s="2">
        <v>0.26</v>
      </c>
      <c r="C486" s="2">
        <v>0.14000000000000001</v>
      </c>
      <c r="D486" s="2">
        <v>0.21</v>
      </c>
      <c r="E486" s="2">
        <v>0.09</v>
      </c>
      <c r="F486" s="2">
        <v>0.09</v>
      </c>
      <c r="G486" s="2">
        <v>0.13</v>
      </c>
      <c r="H486" s="2">
        <v>0.08</v>
      </c>
      <c r="I486" s="2">
        <v>2501</v>
      </c>
      <c r="J486" s="2" t="s">
        <v>456</v>
      </c>
      <c r="K486" t="s">
        <v>417</v>
      </c>
      <c r="L486" s="1">
        <f>Kombiniert[[#This Row],[Date]]-13</f>
        <v>43779</v>
      </c>
      <c r="M486" s="8">
        <f>AVERAGEIFS(Kombiniert[CDU/CSU],Kombiniert[Date],"&gt;="&amp;Kombiniert[[#This Row],[Von]],Kombiniert[Date],"&lt;="&amp;Kombiniert[[#This Row],[Date]])</f>
        <v>0.26500000000000001</v>
      </c>
      <c r="N486" s="3">
        <f>AVERAGEIFS(Kombiniert[SPD],Kombiniert[Date],"&gt;="&amp;Kombiniert[[#This Row],[Von]],Kombiniert[Date],"&lt;="&amp;Kombiniert[[#This Row],[Date]])</f>
        <v>0.15125000000000002</v>
      </c>
      <c r="O486" s="8">
        <f>AVERAGEIFS(Kombiniert[GRÜNE],Kombiniert[Date],"&gt;="&amp;Kombiniert[[#This Row],[Von]],Kombiniert[Date],"&lt;="&amp;Kombiniert[[#This Row],[Date]])</f>
        <v>0.20374999999999999</v>
      </c>
      <c r="P486" s="8">
        <f>AVERAGEIFS(Kombiniert[FDP],Kombiniert[Date],"&gt;="&amp;Kombiniert[[#This Row],[Von]],Kombiniert[Date],"&lt;="&amp;Kombiniert[[#This Row],[Date]])</f>
        <v>8.249999999999999E-2</v>
      </c>
      <c r="Q486" s="8">
        <f>AVERAGEIFS(Kombiniert[LINKE],Kombiniert[Date],"&gt;="&amp;Kombiniert[[#This Row],[Von]],Kombiniert[Date],"&lt;="&amp;Kombiniert[[#This Row],[Date]])</f>
        <v>9.3124999999999986E-2</v>
      </c>
      <c r="R486" s="8">
        <f>AVERAGEIFS(Kombiniert[AfD],Kombiniert[Date],"&gt;="&amp;Kombiniert[[#This Row],[Von]],Kombiniert[Date],"&lt;="&amp;Kombiniert[[#This Row],[Date]])</f>
        <v>0.139375</v>
      </c>
      <c r="S486" s="8">
        <f>AVERAGEIFS(Kombiniert[Sonstige],Kombiniert[Date],"&gt;="&amp;Kombiniert[[#This Row],[Von]],Kombiniert[Date],"&lt;="&amp;Kombiniert[[#This Row],[Date]])</f>
        <v>6.5000000000000002E-2</v>
      </c>
      <c r="T486" s="4">
        <f>SUMIFS(Kombiniert[Befragte],Kombiniert[Date],"&gt;="&amp;Kombiniert[[#This Row],[Von]],Kombiniert[Date],"&lt;="&amp;Kombiniert[[#This Row],[Date]])</f>
        <v>16987</v>
      </c>
      <c r="U486" s="2">
        <f>1/SUMIFS(Kombiniert[[#This Row],[CDU/CSU (14d)]:[AfD (14d)]],Kombiniert[[#This Row],[CDU/CSU (14d)]:[AfD (14d)]],"&gt;="&amp;0.05)</f>
        <v>1.0695187165775399</v>
      </c>
      <c r="V486" s="2">
        <f>1/(SUMIFS(Kombiniert[[#This Row],[CDU/CSU (14d)]:[AfD (14d)]],Kombiniert[[#This Row],[CDU/CSU (14d)]:[AfD (14d)]],"&gt;="&amp;0.05)-Kombiniert[[#This Row],[FDP (14d)]])</f>
        <v>1.1730205278592374</v>
      </c>
    </row>
    <row r="487" spans="1:22" x14ac:dyDescent="0.35">
      <c r="A487" s="1">
        <v>43785</v>
      </c>
      <c r="B487" s="2">
        <v>0.26</v>
      </c>
      <c r="C487" s="2">
        <v>0.15</v>
      </c>
      <c r="D487" s="2">
        <v>0.19</v>
      </c>
      <c r="E487" s="2">
        <v>0.09</v>
      </c>
      <c r="F487" s="2">
        <v>0.1</v>
      </c>
      <c r="G487" s="2">
        <v>0.13</v>
      </c>
      <c r="H487" s="2">
        <v>0.08</v>
      </c>
      <c r="I487" s="2">
        <v>2501</v>
      </c>
      <c r="J487" s="2" t="s">
        <v>457</v>
      </c>
      <c r="K487" t="s">
        <v>417</v>
      </c>
      <c r="L487" s="1">
        <f>Kombiniert[[#This Row],[Date]]-13</f>
        <v>43772</v>
      </c>
      <c r="M487" s="8">
        <f>AVERAGEIFS(Kombiniert[CDU/CSU],Kombiniert[Date],"&gt;="&amp;Kombiniert[[#This Row],[Von]],Kombiniert[Date],"&lt;="&amp;Kombiniert[[#This Row],[Date]])</f>
        <v>0.26100000000000001</v>
      </c>
      <c r="N487" s="3">
        <f>AVERAGEIFS(Kombiniert[SPD],Kombiniert[Date],"&gt;="&amp;Kombiniert[[#This Row],[Von]],Kombiniert[Date],"&lt;="&amp;Kombiniert[[#This Row],[Date]])</f>
        <v>0.14599999999999999</v>
      </c>
      <c r="O487" s="8">
        <f>AVERAGEIFS(Kombiniert[GRÜNE],Kombiniert[Date],"&gt;="&amp;Kombiniert[[#This Row],[Von]],Kombiniert[Date],"&lt;="&amp;Kombiniert[[#This Row],[Date]])</f>
        <v>0.20550000000000002</v>
      </c>
      <c r="P487" s="8">
        <f>AVERAGEIFS(Kombiniert[FDP],Kombiniert[Date],"&gt;="&amp;Kombiniert[[#This Row],[Von]],Kombiniert[Date],"&lt;="&amp;Kombiniert[[#This Row],[Date]])</f>
        <v>8.0999999999999989E-2</v>
      </c>
      <c r="Q487" s="8">
        <f>AVERAGEIFS(Kombiniert[LINKE],Kombiniert[Date],"&gt;="&amp;Kombiniert[[#This Row],[Von]],Kombiniert[Date],"&lt;="&amp;Kombiniert[[#This Row],[Date]])</f>
        <v>9.7499999999999989E-2</v>
      </c>
      <c r="R487" s="8">
        <f>AVERAGEIFS(Kombiniert[AfD],Kombiniert[Date],"&gt;="&amp;Kombiniert[[#This Row],[Von]],Kombiniert[Date],"&lt;="&amp;Kombiniert[[#This Row],[Date]])</f>
        <v>0.14100000000000001</v>
      </c>
      <c r="S487" s="8">
        <f>AVERAGEIFS(Kombiniert[Sonstige],Kombiniert[Date],"&gt;="&amp;Kombiniert[[#This Row],[Von]],Kombiniert[Date],"&lt;="&amp;Kombiniert[[#This Row],[Date]])</f>
        <v>6.8000000000000019E-2</v>
      </c>
      <c r="T487" s="4">
        <f>SUMIFS(Kombiniert[Befragte],Kombiniert[Date],"&gt;="&amp;Kombiniert[[#This Row],[Von]],Kombiniert[Date],"&lt;="&amp;Kombiniert[[#This Row],[Date]])</f>
        <v>17501</v>
      </c>
      <c r="U487" s="2">
        <f>1/SUMIFS(Kombiniert[[#This Row],[CDU/CSU (14d)]:[AfD (14d)]],Kombiniert[[#This Row],[CDU/CSU (14d)]:[AfD (14d)]],"&gt;="&amp;0.05)</f>
        <v>1.0729613733905579</v>
      </c>
      <c r="V487" s="2">
        <f>1/(SUMIFS(Kombiniert[[#This Row],[CDU/CSU (14d)]:[AfD (14d)]],Kombiniert[[#This Row],[CDU/CSU (14d)]:[AfD (14d)]],"&gt;="&amp;0.05)-Kombiniert[[#This Row],[FDP (14d)]])</f>
        <v>1.1750881316098707</v>
      </c>
    </row>
    <row r="488" spans="1:22" x14ac:dyDescent="0.35">
      <c r="A488" s="1">
        <v>43778</v>
      </c>
      <c r="B488" s="2">
        <v>0.26</v>
      </c>
      <c r="C488" s="2">
        <v>0.13</v>
      </c>
      <c r="D488" s="2">
        <v>0.21</v>
      </c>
      <c r="E488" s="2">
        <v>0.09</v>
      </c>
      <c r="F488" s="2">
        <v>0.1</v>
      </c>
      <c r="G488" s="2">
        <v>0.13</v>
      </c>
      <c r="H488" s="2">
        <v>0.08</v>
      </c>
      <c r="I488" s="2">
        <v>2501</v>
      </c>
      <c r="J488" s="2" t="s">
        <v>458</v>
      </c>
      <c r="K488" t="s">
        <v>417</v>
      </c>
      <c r="L488" s="1">
        <f>Kombiniert[[#This Row],[Date]]-13</f>
        <v>43765</v>
      </c>
      <c r="M488" s="8">
        <f>AVERAGEIFS(Kombiniert[CDU/CSU],Kombiniert[Date],"&gt;="&amp;Kombiniert[[#This Row],[Von]],Kombiniert[Date],"&lt;="&amp;Kombiniert[[#This Row],[Date]])</f>
        <v>0.26500000000000001</v>
      </c>
      <c r="N488" s="3">
        <f>AVERAGEIFS(Kombiniert[SPD],Kombiniert[Date],"&gt;="&amp;Kombiniert[[#This Row],[Von]],Kombiniert[Date],"&lt;="&amp;Kombiniert[[#This Row],[Date]])</f>
        <v>0.14000000000000001</v>
      </c>
      <c r="O488" s="8">
        <f>AVERAGEIFS(Kombiniert[GRÜNE],Kombiniert[Date],"&gt;="&amp;Kombiniert[[#This Row],[Von]],Kombiniert[Date],"&lt;="&amp;Kombiniert[[#This Row],[Date]])</f>
        <v>0.20777777777777776</v>
      </c>
      <c r="P488" s="8">
        <f>AVERAGEIFS(Kombiniert[FDP],Kombiniert[Date],"&gt;="&amp;Kombiniert[[#This Row],[Von]],Kombiniert[Date],"&lt;="&amp;Kombiniert[[#This Row],[Date]])</f>
        <v>8.1666666666666651E-2</v>
      </c>
      <c r="Q488" s="8">
        <f>AVERAGEIFS(Kombiniert[LINKE],Kombiniert[Date],"&gt;="&amp;Kombiniert[[#This Row],[Von]],Kombiniert[Date],"&lt;="&amp;Kombiniert[[#This Row],[Date]])</f>
        <v>9.6666666666666651E-2</v>
      </c>
      <c r="R488" s="8">
        <f>AVERAGEIFS(Kombiniert[AfD],Kombiniert[Date],"&gt;="&amp;Kombiniert[[#This Row],[Von]],Kombiniert[Date],"&lt;="&amp;Kombiniert[[#This Row],[Date]])</f>
        <v>0.14277777777777778</v>
      </c>
      <c r="S488" s="8">
        <f>AVERAGEIFS(Kombiniert[Sonstige],Kombiniert[Date],"&gt;="&amp;Kombiniert[[#This Row],[Von]],Kombiniert[Date],"&lt;="&amp;Kombiniert[[#This Row],[Date]])</f>
        <v>6.6111111111111107E-2</v>
      </c>
      <c r="T488" s="4">
        <f>SUMIFS(Kombiniert[Befragte],Kombiniert[Date],"&gt;="&amp;Kombiniert[[#This Row],[Von]],Kombiniert[Date],"&lt;="&amp;Kombiniert[[#This Row],[Date]])</f>
        <v>16797</v>
      </c>
      <c r="U488" s="2">
        <f>1/SUMIFS(Kombiniert[[#This Row],[CDU/CSU (14d)]:[AfD (14d)]],Kombiniert[[#This Row],[CDU/CSU (14d)]:[AfD (14d)]],"&gt;="&amp;0.05)</f>
        <v>1.0707911957168352</v>
      </c>
      <c r="V488" s="2">
        <f>1/(SUMIFS(Kombiniert[[#This Row],[CDU/CSU (14d)]:[AfD (14d)]],Kombiniert[[#This Row],[CDU/CSU (14d)]:[AfD (14d)]],"&gt;="&amp;0.05)-Kombiniert[[#This Row],[FDP (14d)]])</f>
        <v>1.1734028683181226</v>
      </c>
    </row>
    <row r="489" spans="1:22" x14ac:dyDescent="0.35">
      <c r="A489" s="1">
        <v>43771</v>
      </c>
      <c r="B489" s="2">
        <v>0.28000000000000003</v>
      </c>
      <c r="C489" s="2">
        <v>0.13</v>
      </c>
      <c r="D489" s="2">
        <v>0.2</v>
      </c>
      <c r="E489" s="2">
        <v>0.08</v>
      </c>
      <c r="F489" s="2">
        <v>0.1</v>
      </c>
      <c r="G489" s="2">
        <v>0.13</v>
      </c>
      <c r="H489" s="2">
        <v>0.08</v>
      </c>
      <c r="I489" s="2">
        <v>2502</v>
      </c>
      <c r="J489" s="2" t="s">
        <v>459</v>
      </c>
      <c r="K489" t="s">
        <v>417</v>
      </c>
      <c r="L489" s="1">
        <f>Kombiniert[[#This Row],[Date]]-13</f>
        <v>43758</v>
      </c>
      <c r="M489" s="8">
        <f>AVERAGEIFS(Kombiniert[CDU/CSU],Kombiniert[Date],"&gt;="&amp;Kombiniert[[#This Row],[Von]],Kombiniert[Date],"&lt;="&amp;Kombiniert[[#This Row],[Date]])</f>
        <v>0.27666666666666667</v>
      </c>
      <c r="N489" s="3">
        <f>AVERAGEIFS(Kombiniert[SPD],Kombiniert[Date],"&gt;="&amp;Kombiniert[[#This Row],[Von]],Kombiniert[Date],"&lt;="&amp;Kombiniert[[#This Row],[Date]])</f>
        <v>0.14166666666666669</v>
      </c>
      <c r="O489" s="8">
        <f>AVERAGEIFS(Kombiniert[GRÜNE],Kombiniert[Date],"&gt;="&amp;Kombiniert[[#This Row],[Von]],Kombiniert[Date],"&lt;="&amp;Kombiniert[[#This Row],[Date]])</f>
        <v>0.20583333333333334</v>
      </c>
      <c r="P489" s="8">
        <f>AVERAGEIFS(Kombiniert[FDP],Kombiniert[Date],"&gt;="&amp;Kombiniert[[#This Row],[Von]],Kombiniert[Date],"&lt;="&amp;Kombiniert[[#This Row],[Date]])</f>
        <v>0.08</v>
      </c>
      <c r="Q489" s="8">
        <f>AVERAGEIFS(Kombiniert[LINKE],Kombiniert[Date],"&gt;="&amp;Kombiniert[[#This Row],[Von]],Kombiniert[Date],"&lt;="&amp;Kombiniert[[#This Row],[Date]])</f>
        <v>9.0000000000000011E-2</v>
      </c>
      <c r="R489" s="8">
        <f>AVERAGEIFS(Kombiniert[AfD],Kombiniert[Date],"&gt;="&amp;Kombiniert[[#This Row],[Von]],Kombiniert[Date],"&lt;="&amp;Kombiniert[[#This Row],[Date]])</f>
        <v>0.14250000000000002</v>
      </c>
      <c r="S489" s="8">
        <f>AVERAGEIFS(Kombiniert[Sonstige],Kombiniert[Date],"&gt;="&amp;Kombiniert[[#This Row],[Von]],Kombiniert[Date],"&lt;="&amp;Kombiniert[[#This Row],[Date]])</f>
        <v>6.3333333333333339E-2</v>
      </c>
      <c r="T489" s="4">
        <f>SUMIFS(Kombiniert[Befragte],Kombiniert[Date],"&gt;="&amp;Kombiniert[[#This Row],[Von]],Kombiniert[Date],"&lt;="&amp;Kombiniert[[#This Row],[Date]])</f>
        <v>12447</v>
      </c>
      <c r="U489" s="2">
        <f>1/SUMIFS(Kombiniert[[#This Row],[CDU/CSU (14d)]:[AfD (14d)]],Kombiniert[[#This Row],[CDU/CSU (14d)]:[AfD (14d)]],"&gt;="&amp;0.05)</f>
        <v>1.0676156583629894</v>
      </c>
      <c r="V489" s="2">
        <f>1/(SUMIFS(Kombiniert[[#This Row],[CDU/CSU (14d)]:[AfD (14d)]],Kombiniert[[#This Row],[CDU/CSU (14d)]:[AfD (14d)]],"&gt;="&amp;0.05)-Kombiniert[[#This Row],[FDP (14d)]])</f>
        <v>1.1673151750972763</v>
      </c>
    </row>
    <row r="490" spans="1:22" x14ac:dyDescent="0.35">
      <c r="A490" s="1">
        <v>43764</v>
      </c>
      <c r="B490" s="2">
        <v>0.28999999999999998</v>
      </c>
      <c r="C490" s="2">
        <v>0.14000000000000001</v>
      </c>
      <c r="D490" s="2">
        <v>0.2</v>
      </c>
      <c r="E490" s="2">
        <v>0.08</v>
      </c>
      <c r="F490" s="2">
        <v>0.08</v>
      </c>
      <c r="G490" s="2">
        <v>0.13</v>
      </c>
      <c r="H490" s="2">
        <v>0.08</v>
      </c>
      <c r="I490" s="2">
        <v>2501</v>
      </c>
      <c r="J490" s="2" t="s">
        <v>460</v>
      </c>
      <c r="K490" t="s">
        <v>417</v>
      </c>
      <c r="L490" s="1">
        <f>Kombiniert[[#This Row],[Date]]-13</f>
        <v>43751</v>
      </c>
      <c r="M490" s="8">
        <f>AVERAGEIFS(Kombiniert[CDU/CSU],Kombiniert[Date],"&gt;="&amp;Kombiniert[[#This Row],[Von]],Kombiniert[Date],"&lt;="&amp;Kombiniert[[#This Row],[Date]])</f>
        <v>0.28388888888888886</v>
      </c>
      <c r="N490" s="3">
        <f>AVERAGEIFS(Kombiniert[SPD],Kombiniert[Date],"&gt;="&amp;Kombiniert[[#This Row],[Von]],Kombiniert[Date],"&lt;="&amp;Kombiniert[[#This Row],[Date]])</f>
        <v>0.14388888888888887</v>
      </c>
      <c r="O490" s="8">
        <f>AVERAGEIFS(Kombiniert[GRÜNE],Kombiniert[Date],"&gt;="&amp;Kombiniert[[#This Row],[Von]],Kombiniert[Date],"&lt;="&amp;Kombiniert[[#This Row],[Date]])</f>
        <v>0.21722222222222223</v>
      </c>
      <c r="P490" s="8">
        <f>AVERAGEIFS(Kombiniert[FDP],Kombiniert[Date],"&gt;="&amp;Kombiniert[[#This Row],[Von]],Kombiniert[Date],"&lt;="&amp;Kombiniert[[#This Row],[Date]])</f>
        <v>7.2777777777777775E-2</v>
      </c>
      <c r="Q490" s="8">
        <f>AVERAGEIFS(Kombiniert[LINKE],Kombiniert[Date],"&gt;="&amp;Kombiniert[[#This Row],[Von]],Kombiniert[Date],"&lt;="&amp;Kombiniert[[#This Row],[Date]])</f>
        <v>8.2222222222222224E-2</v>
      </c>
      <c r="R490" s="8">
        <f>AVERAGEIFS(Kombiniert[AfD],Kombiniert[Date],"&gt;="&amp;Kombiniert[[#This Row],[Von]],Kombiniert[Date],"&lt;="&amp;Kombiniert[[#This Row],[Date]])</f>
        <v>0.13666666666666666</v>
      </c>
      <c r="S490" s="8">
        <f>AVERAGEIFS(Kombiniert[Sonstige],Kombiniert[Date],"&gt;="&amp;Kombiniert[[#This Row],[Von]],Kombiniert[Date],"&lt;="&amp;Kombiniert[[#This Row],[Date]])</f>
        <v>6.3333333333333339E-2</v>
      </c>
      <c r="T490" s="4">
        <f>SUMIFS(Kombiniert[Befragte],Kombiniert[Date],"&gt;="&amp;Kombiniert[[#This Row],[Von]],Kombiniert[Date],"&lt;="&amp;Kombiniert[[#This Row],[Date]])</f>
        <v>15506</v>
      </c>
      <c r="U490" s="2">
        <f>1/SUMIFS(Kombiniert[[#This Row],[CDU/CSU (14d)]:[AfD (14d)]],Kombiniert[[#This Row],[CDU/CSU (14d)]:[AfD (14d)]],"&gt;="&amp;0.05)</f>
        <v>1.0676156583629894</v>
      </c>
      <c r="V490" s="2">
        <f>1/(SUMIFS(Kombiniert[[#This Row],[CDU/CSU (14d)]:[AfD (14d)]],Kombiniert[[#This Row],[CDU/CSU (14d)]:[AfD (14d)]],"&gt;="&amp;0.05)-Kombiniert[[#This Row],[FDP (14d)]])</f>
        <v>1.1575562700964632</v>
      </c>
    </row>
    <row r="491" spans="1:22" x14ac:dyDescent="0.35">
      <c r="A491" s="1">
        <v>43757</v>
      </c>
      <c r="B491" s="2">
        <v>0.27</v>
      </c>
      <c r="C491" s="2">
        <v>0.14000000000000001</v>
      </c>
      <c r="D491" s="2">
        <v>0.22</v>
      </c>
      <c r="E491" s="2">
        <v>0.08</v>
      </c>
      <c r="F491" s="2">
        <v>0.08</v>
      </c>
      <c r="G491" s="2">
        <v>0.13</v>
      </c>
      <c r="H491" s="2">
        <v>0.08</v>
      </c>
      <c r="I491" s="2">
        <v>2501</v>
      </c>
      <c r="J491" s="2" t="s">
        <v>461</v>
      </c>
      <c r="K491" t="s">
        <v>417</v>
      </c>
      <c r="L491" s="1">
        <f>Kombiniert[[#This Row],[Date]]-13</f>
        <v>43744</v>
      </c>
      <c r="M491" s="8">
        <f>AVERAGEIFS(Kombiniert[CDU/CSU],Kombiniert[Date],"&gt;="&amp;Kombiniert[[#This Row],[Von]],Kombiniert[Date],"&lt;="&amp;Kombiniert[[#This Row],[Date]])</f>
        <v>0.2795454545454546</v>
      </c>
      <c r="N491" s="3">
        <f>AVERAGEIFS(Kombiniert[SPD],Kombiniert[Date],"&gt;="&amp;Kombiniert[[#This Row],[Von]],Kombiniert[Date],"&lt;="&amp;Kombiniert[[#This Row],[Date]])</f>
        <v>0.14090909090909093</v>
      </c>
      <c r="O491" s="8">
        <f>AVERAGEIFS(Kombiniert[GRÜNE],Kombiniert[Date],"&gt;="&amp;Kombiniert[[#This Row],[Von]],Kombiniert[Date],"&lt;="&amp;Kombiniert[[#This Row],[Date]])</f>
        <v>0.22181818181818178</v>
      </c>
      <c r="P491" s="8">
        <f>AVERAGEIFS(Kombiniert[FDP],Kombiniert[Date],"&gt;="&amp;Kombiniert[[#This Row],[Von]],Kombiniert[Date],"&lt;="&amp;Kombiniert[[#This Row],[Date]])</f>
        <v>7.3181818181818181E-2</v>
      </c>
      <c r="Q491" s="8">
        <f>AVERAGEIFS(Kombiniert[LINKE],Kombiniert[Date],"&gt;="&amp;Kombiniert[[#This Row],[Von]],Kombiniert[Date],"&lt;="&amp;Kombiniert[[#This Row],[Date]])</f>
        <v>7.9999999999999988E-2</v>
      </c>
      <c r="R491" s="8">
        <f>AVERAGEIFS(Kombiniert[AfD],Kombiniert[Date],"&gt;="&amp;Kombiniert[[#This Row],[Von]],Kombiniert[Date],"&lt;="&amp;Kombiniert[[#This Row],[Date]])</f>
        <v>0.1390909090909091</v>
      </c>
      <c r="S491" s="8">
        <f>AVERAGEIFS(Kombiniert[Sonstige],Kombiniert[Date],"&gt;="&amp;Kombiniert[[#This Row],[Von]],Kombiniert[Date],"&lt;="&amp;Kombiniert[[#This Row],[Date]])</f>
        <v>6.545454545454546E-2</v>
      </c>
      <c r="T491" s="4">
        <f>SUMIFS(Kombiniert[Befragte],Kombiniert[Date],"&gt;="&amp;Kombiniert[[#This Row],[Von]],Kombiniert[Date],"&lt;="&amp;Kombiniert[[#This Row],[Date]])</f>
        <v>18504</v>
      </c>
      <c r="U491" s="2">
        <f>1/SUMIFS(Kombiniert[[#This Row],[CDU/CSU (14d)]:[AfD (14d)]],Kombiniert[[#This Row],[CDU/CSU (14d)]:[AfD (14d)]],"&gt;="&amp;0.05)</f>
        <v>1.0700389105058365</v>
      </c>
      <c r="V491" s="2">
        <f>1/(SUMIFS(Kombiniert[[#This Row],[CDU/CSU (14d)]:[AfD (14d)]],Kombiniert[[#This Row],[CDU/CSU (14d)]:[AfD (14d)]],"&gt;="&amp;0.05)-Kombiniert[[#This Row],[FDP (14d)]])</f>
        <v>1.1609498680738786</v>
      </c>
    </row>
    <row r="492" spans="1:22" x14ac:dyDescent="0.35">
      <c r="A492" s="1">
        <v>43750</v>
      </c>
      <c r="B492" s="2">
        <v>0.27</v>
      </c>
      <c r="C492" s="2">
        <v>0.14000000000000001</v>
      </c>
      <c r="D492" s="2">
        <v>0.23</v>
      </c>
      <c r="E492" s="2">
        <v>0.08</v>
      </c>
      <c r="F492" s="2">
        <v>0.08</v>
      </c>
      <c r="G492" s="2">
        <v>0.12</v>
      </c>
      <c r="H492" s="2">
        <v>0.08</v>
      </c>
      <c r="I492" s="2">
        <v>2500</v>
      </c>
      <c r="J492" s="2" t="s">
        <v>462</v>
      </c>
      <c r="K492" t="s">
        <v>417</v>
      </c>
      <c r="L492" s="1">
        <f>Kombiniert[[#This Row],[Date]]-13</f>
        <v>43737</v>
      </c>
      <c r="M492" s="8">
        <f>AVERAGEIFS(Kombiniert[CDU/CSU],Kombiniert[Date],"&gt;="&amp;Kombiniert[[#This Row],[Von]],Kombiniert[Date],"&lt;="&amp;Kombiniert[[#This Row],[Date]])</f>
        <v>0.27166666666666672</v>
      </c>
      <c r="N492" s="3">
        <f>AVERAGEIFS(Kombiniert[SPD],Kombiniert[Date],"&gt;="&amp;Kombiniert[[#This Row],[Von]],Kombiniert[Date],"&lt;="&amp;Kombiniert[[#This Row],[Date]])</f>
        <v>0.13666666666666666</v>
      </c>
      <c r="O492" s="8">
        <f>AVERAGEIFS(Kombiniert[GRÜNE],Kombiniert[Date],"&gt;="&amp;Kombiniert[[#This Row],[Von]],Kombiniert[Date],"&lt;="&amp;Kombiniert[[#This Row],[Date]])</f>
        <v>0.22</v>
      </c>
      <c r="P492" s="8">
        <f>AVERAGEIFS(Kombiniert[FDP],Kombiniert[Date],"&gt;="&amp;Kombiniert[[#This Row],[Von]],Kombiniert[Date],"&lt;="&amp;Kombiniert[[#This Row],[Date]])</f>
        <v>7.8333333333333324E-2</v>
      </c>
      <c r="Q492" s="8">
        <f>AVERAGEIFS(Kombiniert[LINKE],Kombiniert[Date],"&gt;="&amp;Kombiniert[[#This Row],[Von]],Kombiniert[Date],"&lt;="&amp;Kombiniert[[#This Row],[Date]])</f>
        <v>7.8888888888888883E-2</v>
      </c>
      <c r="R492" s="8">
        <f>AVERAGEIFS(Kombiniert[AfD],Kombiniert[Date],"&gt;="&amp;Kombiniert[[#This Row],[Von]],Kombiniert[Date],"&lt;="&amp;Kombiniert[[#This Row],[Date]])</f>
        <v>0.14555555555555555</v>
      </c>
      <c r="S492" s="8">
        <f>AVERAGEIFS(Kombiniert[Sonstige],Kombiniert[Date],"&gt;="&amp;Kombiniert[[#This Row],[Von]],Kombiniert[Date],"&lt;="&amp;Kombiniert[[#This Row],[Date]])</f>
        <v>6.8888888888888888E-2</v>
      </c>
      <c r="T492" s="4">
        <f>SUMIFS(Kombiniert[Befragte],Kombiniert[Date],"&gt;="&amp;Kombiniert[[#This Row],[Von]],Kombiniert[Date],"&lt;="&amp;Kombiniert[[#This Row],[Date]])</f>
        <v>16566</v>
      </c>
      <c r="U492" s="2">
        <f>1/SUMIFS(Kombiniert[[#This Row],[CDU/CSU (14d)]:[AfD (14d)]],Kombiniert[[#This Row],[CDU/CSU (14d)]:[AfD (14d)]],"&gt;="&amp;0.05)</f>
        <v>1.0739856801909307</v>
      </c>
      <c r="V492" s="2">
        <f>1/(SUMIFS(Kombiniert[[#This Row],[CDU/CSU (14d)]:[AfD (14d)]],Kombiniert[[#This Row],[CDU/CSU (14d)]:[AfD (14d)]],"&gt;="&amp;0.05)-Kombiniert[[#This Row],[FDP (14d)]])</f>
        <v>1.1726384364820845</v>
      </c>
    </row>
    <row r="493" spans="1:22" x14ac:dyDescent="0.35">
      <c r="A493" s="1">
        <v>43743</v>
      </c>
      <c r="B493" s="2">
        <v>0.28000000000000003</v>
      </c>
      <c r="C493" s="2">
        <v>0.14000000000000001</v>
      </c>
      <c r="D493" s="2">
        <v>0.22</v>
      </c>
      <c r="E493" s="2">
        <v>0.08</v>
      </c>
      <c r="F493" s="2">
        <v>7.0000000000000007E-2</v>
      </c>
      <c r="G493" s="2">
        <v>0.13</v>
      </c>
      <c r="H493" s="2">
        <v>0.08</v>
      </c>
      <c r="I493" s="2">
        <v>2505</v>
      </c>
      <c r="J493" s="2" t="s">
        <v>463</v>
      </c>
      <c r="K493" t="s">
        <v>417</v>
      </c>
      <c r="L493" s="1">
        <f>Kombiniert[[#This Row],[Date]]-13</f>
        <v>43730</v>
      </c>
      <c r="M493" s="8">
        <f>AVERAGEIFS(Kombiniert[CDU/CSU],Kombiniert[Date],"&gt;="&amp;Kombiniert[[#This Row],[Von]],Kombiniert[Date],"&lt;="&amp;Kombiniert[[#This Row],[Date]])</f>
        <v>0.268125</v>
      </c>
      <c r="N493" s="3">
        <f>AVERAGEIFS(Kombiniert[SPD],Kombiniert[Date],"&gt;="&amp;Kombiniert[[#This Row],[Von]],Kombiniert[Date],"&lt;="&amp;Kombiniert[[#This Row],[Date]])</f>
        <v>0.13875000000000001</v>
      </c>
      <c r="O493" s="8">
        <f>AVERAGEIFS(Kombiniert[GRÜNE],Kombiniert[Date],"&gt;="&amp;Kombiniert[[#This Row],[Von]],Kombiniert[Date],"&lt;="&amp;Kombiniert[[#This Row],[Date]])</f>
        <v>0.22500000000000001</v>
      </c>
      <c r="P493" s="8">
        <f>AVERAGEIFS(Kombiniert[FDP],Kombiniert[Date],"&gt;="&amp;Kombiniert[[#This Row],[Von]],Kombiniert[Date],"&lt;="&amp;Kombiniert[[#This Row],[Date]])</f>
        <v>7.7499999999999999E-2</v>
      </c>
      <c r="Q493" s="8">
        <f>AVERAGEIFS(Kombiniert[LINKE],Kombiniert[Date],"&gt;="&amp;Kombiniert[[#This Row],[Von]],Kombiniert[Date],"&lt;="&amp;Kombiniert[[#This Row],[Date]])</f>
        <v>7.6249999999999998E-2</v>
      </c>
      <c r="R493" s="8">
        <f>AVERAGEIFS(Kombiniert[AfD],Kombiniert[Date],"&gt;="&amp;Kombiniert[[#This Row],[Von]],Kombiniert[Date],"&lt;="&amp;Kombiniert[[#This Row],[Date]])</f>
        <v>0.14624999999999999</v>
      </c>
      <c r="S493" s="8">
        <f>AVERAGEIFS(Kombiniert[Sonstige],Kombiniert[Date],"&gt;="&amp;Kombiniert[[#This Row],[Von]],Kombiniert[Date],"&lt;="&amp;Kombiniert[[#This Row],[Date]])</f>
        <v>6.8125000000000005E-2</v>
      </c>
      <c r="T493" s="4">
        <f>SUMIFS(Kombiniert[Befragte],Kombiniert[Date],"&gt;="&amp;Kombiniert[[#This Row],[Von]],Kombiniert[Date],"&lt;="&amp;Kombiniert[[#This Row],[Date]])</f>
        <v>15186</v>
      </c>
      <c r="U493" s="2">
        <f>1/SUMIFS(Kombiniert[[#This Row],[CDU/CSU (14d)]:[AfD (14d)]],Kombiniert[[#This Row],[CDU/CSU (14d)]:[AfD (14d)]],"&gt;="&amp;0.05)</f>
        <v>1.0731052984574112</v>
      </c>
      <c r="V493" s="2">
        <f>1/(SUMIFS(Kombiniert[[#This Row],[CDU/CSU (14d)]:[AfD (14d)]],Kombiniert[[#This Row],[CDU/CSU (14d)]:[AfD (14d)]],"&gt;="&amp;0.05)-Kombiniert[[#This Row],[FDP (14d)]])</f>
        <v>1.1704462326261886</v>
      </c>
    </row>
    <row r="494" spans="1:22" x14ac:dyDescent="0.35">
      <c r="A494" s="1">
        <v>43736</v>
      </c>
      <c r="B494" s="2">
        <v>0.27</v>
      </c>
      <c r="C494" s="2">
        <v>0.13</v>
      </c>
      <c r="D494" s="2">
        <v>0.23</v>
      </c>
      <c r="E494" s="2">
        <v>0.09</v>
      </c>
      <c r="F494" s="2">
        <v>7.0000000000000007E-2</v>
      </c>
      <c r="G494" s="2">
        <v>0.13</v>
      </c>
      <c r="H494" s="2">
        <v>0.08</v>
      </c>
      <c r="I494" s="2">
        <v>2505</v>
      </c>
      <c r="J494" s="2" t="s">
        <v>464</v>
      </c>
      <c r="K494" t="s">
        <v>417</v>
      </c>
      <c r="L494" s="1">
        <f>Kombiniert[[#This Row],[Date]]-13</f>
        <v>43723</v>
      </c>
      <c r="M494" s="8">
        <f>AVERAGEIFS(Kombiniert[CDU/CSU],Kombiniert[Date],"&gt;="&amp;Kombiniert[[#This Row],[Von]],Kombiniert[Date],"&lt;="&amp;Kombiniert[[#This Row],[Date]])</f>
        <v>0.27277777777777784</v>
      </c>
      <c r="N494" s="3">
        <f>AVERAGEIFS(Kombiniert[SPD],Kombiniert[Date],"&gt;="&amp;Kombiniert[[#This Row],[Von]],Kombiniert[Date],"&lt;="&amp;Kombiniert[[#This Row],[Date]])</f>
        <v>0.14277777777777778</v>
      </c>
      <c r="O494" s="8">
        <f>AVERAGEIFS(Kombiniert[GRÜNE],Kombiniert[Date],"&gt;="&amp;Kombiniert[[#This Row],[Von]],Kombiniert[Date],"&lt;="&amp;Kombiniert[[#This Row],[Date]])</f>
        <v>0.22611111111111112</v>
      </c>
      <c r="P494" s="8">
        <f>AVERAGEIFS(Kombiniert[FDP],Kombiniert[Date],"&gt;="&amp;Kombiniert[[#This Row],[Von]],Kombiniert[Date],"&lt;="&amp;Kombiniert[[#This Row],[Date]])</f>
        <v>7.6111111111111102E-2</v>
      </c>
      <c r="Q494" s="8">
        <f>AVERAGEIFS(Kombiniert[LINKE],Kombiniert[Date],"&gt;="&amp;Kombiniert[[#This Row],[Von]],Kombiniert[Date],"&lt;="&amp;Kombiniert[[#This Row],[Date]])</f>
        <v>7.6111111111111102E-2</v>
      </c>
      <c r="R494" s="8">
        <f>AVERAGEIFS(Kombiniert[AfD],Kombiniert[Date],"&gt;="&amp;Kombiniert[[#This Row],[Von]],Kombiniert[Date],"&lt;="&amp;Kombiniert[[#This Row],[Date]])</f>
        <v>0.14333333333333334</v>
      </c>
      <c r="S494" s="8">
        <f>AVERAGEIFS(Kombiniert[Sonstige],Kombiniert[Date],"&gt;="&amp;Kombiniert[[#This Row],[Von]],Kombiniert[Date],"&lt;="&amp;Kombiniert[[#This Row],[Date]])</f>
        <v>6.2777777777777766E-2</v>
      </c>
      <c r="T494" s="4">
        <f>SUMIFS(Kombiniert[Befragte],Kombiniert[Date],"&gt;="&amp;Kombiniert[[#This Row],[Von]],Kombiniert[Date],"&lt;="&amp;Kombiniert[[#This Row],[Date]])</f>
        <v>16115</v>
      </c>
      <c r="U494" s="2">
        <f>1/SUMIFS(Kombiniert[[#This Row],[CDU/CSU (14d)]:[AfD (14d)]],Kombiniert[[#This Row],[CDU/CSU (14d)]:[AfD (14d)]],"&gt;="&amp;0.05)</f>
        <v>1.0669828097213989</v>
      </c>
      <c r="V494" s="2">
        <f>1/(SUMIFS(Kombiniert[[#This Row],[CDU/CSU (14d)]:[AfD (14d)]],Kombiniert[[#This Row],[CDU/CSU (14d)]:[AfD (14d)]],"&gt;="&amp;0.05)-Kombiniert[[#This Row],[FDP (14d)]])</f>
        <v>1.161290322580645</v>
      </c>
    </row>
    <row r="495" spans="1:22" x14ac:dyDescent="0.35">
      <c r="A495" s="1">
        <v>43729</v>
      </c>
      <c r="B495" s="2">
        <v>0.27</v>
      </c>
      <c r="C495" s="2">
        <v>0.15</v>
      </c>
      <c r="D495" s="2">
        <v>0.22</v>
      </c>
      <c r="E495" s="2">
        <v>0.08</v>
      </c>
      <c r="F495" s="2">
        <v>7.0000000000000007E-2</v>
      </c>
      <c r="G495" s="2">
        <v>0.13</v>
      </c>
      <c r="H495" s="2">
        <v>0.08</v>
      </c>
      <c r="I495" s="2">
        <v>2500</v>
      </c>
      <c r="J495" s="2" t="s">
        <v>465</v>
      </c>
      <c r="K495" t="s">
        <v>417</v>
      </c>
      <c r="L495" s="1">
        <f>Kombiniert[[#This Row],[Date]]-13</f>
        <v>43716</v>
      </c>
      <c r="M495" s="8">
        <f>AVERAGEIFS(Kombiniert[CDU/CSU],Kombiniert[Date],"&gt;="&amp;Kombiniert[[#This Row],[Von]],Kombiniert[Date],"&lt;="&amp;Kombiniert[[#This Row],[Date]])</f>
        <v>0.27450000000000002</v>
      </c>
      <c r="N495" s="3">
        <f>AVERAGEIFS(Kombiniert[SPD],Kombiniert[Date],"&gt;="&amp;Kombiniert[[#This Row],[Von]],Kombiniert[Date],"&lt;="&amp;Kombiniert[[#This Row],[Date]])</f>
        <v>0.14799999999999999</v>
      </c>
      <c r="O495" s="8">
        <f>AVERAGEIFS(Kombiniert[GRÜNE],Kombiniert[Date],"&gt;="&amp;Kombiniert[[#This Row],[Von]],Kombiniert[Date],"&lt;="&amp;Kombiniert[[#This Row],[Date]])</f>
        <v>0.2205</v>
      </c>
      <c r="P495" s="8">
        <f>AVERAGEIFS(Kombiniert[FDP],Kombiniert[Date],"&gt;="&amp;Kombiniert[[#This Row],[Von]],Kombiniert[Date],"&lt;="&amp;Kombiniert[[#This Row],[Date]])</f>
        <v>7.5499999999999984E-2</v>
      </c>
      <c r="Q495" s="8">
        <f>AVERAGEIFS(Kombiniert[LINKE],Kombiniert[Date],"&gt;="&amp;Kombiniert[[#This Row],[Von]],Kombiniert[Date],"&lt;="&amp;Kombiniert[[#This Row],[Date]])</f>
        <v>7.5999999999999984E-2</v>
      </c>
      <c r="R495" s="8">
        <f>AVERAGEIFS(Kombiniert[AfD],Kombiniert[Date],"&gt;="&amp;Kombiniert[[#This Row],[Von]],Kombiniert[Date],"&lt;="&amp;Kombiniert[[#This Row],[Date]])</f>
        <v>0.14150000000000001</v>
      </c>
      <c r="S495" s="8">
        <f>AVERAGEIFS(Kombiniert[Sonstige],Kombiniert[Date],"&gt;="&amp;Kombiniert[[#This Row],[Von]],Kombiniert[Date],"&lt;="&amp;Kombiniert[[#This Row],[Date]])</f>
        <v>6.4000000000000001E-2</v>
      </c>
      <c r="T495" s="4">
        <f>SUMIFS(Kombiniert[Befragte],Kombiniert[Date],"&gt;="&amp;Kombiniert[[#This Row],[Von]],Kombiniert[Date],"&lt;="&amp;Kombiniert[[#This Row],[Date]])</f>
        <v>18522</v>
      </c>
      <c r="U495" s="2">
        <f>1/SUMIFS(Kombiniert[[#This Row],[CDU/CSU (14d)]:[AfD (14d)]],Kombiniert[[#This Row],[CDU/CSU (14d)]:[AfD (14d)]],"&gt;="&amp;0.05)</f>
        <v>1.0683760683760684</v>
      </c>
      <c r="V495" s="2">
        <f>1/(SUMIFS(Kombiniert[[#This Row],[CDU/CSU (14d)]:[AfD (14d)]],Kombiniert[[#This Row],[CDU/CSU (14d)]:[AfD (14d)]],"&gt;="&amp;0.05)-Kombiniert[[#This Row],[FDP (14d)]])</f>
        <v>1.1621150493898897</v>
      </c>
    </row>
    <row r="496" spans="1:22" x14ac:dyDescent="0.35">
      <c r="A496" s="1">
        <v>43722</v>
      </c>
      <c r="B496" s="2">
        <v>0.27</v>
      </c>
      <c r="C496" s="2">
        <v>0.15</v>
      </c>
      <c r="D496" s="2">
        <v>0.22</v>
      </c>
      <c r="E496" s="2">
        <v>0.08</v>
      </c>
      <c r="F496" s="2">
        <v>7.0000000000000007E-2</v>
      </c>
      <c r="G496" s="2">
        <v>0.14000000000000001</v>
      </c>
      <c r="H496" s="2">
        <v>7.0000000000000007E-2</v>
      </c>
      <c r="I496" s="2">
        <v>2503</v>
      </c>
      <c r="J496" s="2" t="s">
        <v>466</v>
      </c>
      <c r="K496" t="s">
        <v>417</v>
      </c>
      <c r="L496" s="1">
        <f>Kombiniert[[#This Row],[Date]]-13</f>
        <v>43709</v>
      </c>
      <c r="M496" s="8">
        <f>AVERAGEIFS(Kombiniert[CDU/CSU],Kombiniert[Date],"&gt;="&amp;Kombiniert[[#This Row],[Von]],Kombiniert[Date],"&lt;="&amp;Kombiniert[[#This Row],[Date]])</f>
        <v>0.27300000000000002</v>
      </c>
      <c r="N496" s="3">
        <f>AVERAGEIFS(Kombiniert[SPD],Kombiniert[Date],"&gt;="&amp;Kombiniert[[#This Row],[Von]],Kombiniert[Date],"&lt;="&amp;Kombiniert[[#This Row],[Date]])</f>
        <v>0.15</v>
      </c>
      <c r="O496" s="8">
        <f>AVERAGEIFS(Kombiniert[GRÜNE],Kombiniert[Date],"&gt;="&amp;Kombiniert[[#This Row],[Von]],Kombiniert[Date],"&lt;="&amp;Kombiniert[[#This Row],[Date]])</f>
        <v>0.22450000000000001</v>
      </c>
      <c r="P496" s="8">
        <f>AVERAGEIFS(Kombiniert[FDP],Kombiniert[Date],"&gt;="&amp;Kombiniert[[#This Row],[Von]],Kombiniert[Date],"&lt;="&amp;Kombiniert[[#This Row],[Date]])</f>
        <v>7.3499999999999982E-2</v>
      </c>
      <c r="Q496" s="8">
        <f>AVERAGEIFS(Kombiniert[LINKE],Kombiniert[Date],"&gt;="&amp;Kombiniert[[#This Row],[Von]],Kombiniert[Date],"&lt;="&amp;Kombiniert[[#This Row],[Date]])</f>
        <v>7.2499999999999995E-2</v>
      </c>
      <c r="R496" s="8">
        <f>AVERAGEIFS(Kombiniert[AfD],Kombiniert[Date],"&gt;="&amp;Kombiniert[[#This Row],[Von]],Kombiniert[Date],"&lt;="&amp;Kombiniert[[#This Row],[Date]])</f>
        <v>0.14049999999999999</v>
      </c>
      <c r="S496" s="8">
        <f>AVERAGEIFS(Kombiniert[Sonstige],Kombiniert[Date],"&gt;="&amp;Kombiniert[[#This Row],[Von]],Kombiniert[Date],"&lt;="&amp;Kombiniert[[#This Row],[Date]])</f>
        <v>6.6000000000000003E-2</v>
      </c>
      <c r="T496" s="4">
        <f>SUMIFS(Kombiniert[Befragte],Kombiniert[Date],"&gt;="&amp;Kombiniert[[#This Row],[Von]],Kombiniert[Date],"&lt;="&amp;Kombiniert[[#This Row],[Date]])</f>
        <v>19196</v>
      </c>
      <c r="U496" s="2">
        <f>1/SUMIFS(Kombiniert[[#This Row],[CDU/CSU (14d)]:[AfD (14d)]],Kombiniert[[#This Row],[CDU/CSU (14d)]:[AfD (14d)]],"&gt;="&amp;0.05)</f>
        <v>1.070663811563169</v>
      </c>
      <c r="V496" s="2">
        <f>1/(SUMIFS(Kombiniert[[#This Row],[CDU/CSU (14d)]:[AfD (14d)]],Kombiniert[[#This Row],[CDU/CSU (14d)]:[AfD (14d)]],"&gt;="&amp;0.05)-Kombiniert[[#This Row],[FDP (14d)]])</f>
        <v>1.1621150493898895</v>
      </c>
    </row>
    <row r="497" spans="1:22" x14ac:dyDescent="0.35">
      <c r="A497" s="1">
        <v>43715</v>
      </c>
      <c r="B497" s="2">
        <v>0.27</v>
      </c>
      <c r="C497" s="2">
        <v>0.15</v>
      </c>
      <c r="D497" s="2">
        <v>0.23</v>
      </c>
      <c r="E497" s="2">
        <v>0.08</v>
      </c>
      <c r="F497" s="2">
        <v>0.06</v>
      </c>
      <c r="G497" s="2">
        <v>0.13</v>
      </c>
      <c r="H497" s="2">
        <v>0.08</v>
      </c>
      <c r="I497" s="2">
        <v>2503</v>
      </c>
      <c r="J497" s="2" t="s">
        <v>467</v>
      </c>
      <c r="K497" t="s">
        <v>417</v>
      </c>
      <c r="L497" s="1">
        <f>Kombiniert[[#This Row],[Date]]-13</f>
        <v>43702</v>
      </c>
      <c r="M497" s="8">
        <f>AVERAGEIFS(Kombiniert[CDU/CSU],Kombiniert[Date],"&gt;="&amp;Kombiniert[[#This Row],[Von]],Kombiniert[Date],"&lt;="&amp;Kombiniert[[#This Row],[Date]])</f>
        <v>0.27375000000000005</v>
      </c>
      <c r="N497" s="3">
        <f>AVERAGEIFS(Kombiniert[SPD],Kombiniert[Date],"&gt;="&amp;Kombiniert[[#This Row],[Von]],Kombiniert[Date],"&lt;="&amp;Kombiniert[[#This Row],[Date]])</f>
        <v>0.14687499999999998</v>
      </c>
      <c r="O497" s="8">
        <f>AVERAGEIFS(Kombiniert[GRÜNE],Kombiniert[Date],"&gt;="&amp;Kombiniert[[#This Row],[Von]],Kombiniert[Date],"&lt;="&amp;Kombiniert[[#This Row],[Date]])</f>
        <v>0.22937499999999997</v>
      </c>
      <c r="P497" s="8">
        <f>AVERAGEIFS(Kombiniert[FDP],Kombiniert[Date],"&gt;="&amp;Kombiniert[[#This Row],[Von]],Kombiniert[Date],"&lt;="&amp;Kombiniert[[#This Row],[Date]])</f>
        <v>7.5624999999999998E-2</v>
      </c>
      <c r="Q497" s="8">
        <f>AVERAGEIFS(Kombiniert[LINKE],Kombiniert[Date],"&gt;="&amp;Kombiniert[[#This Row],[Von]],Kombiniert[Date],"&lt;="&amp;Kombiniert[[#This Row],[Date]])</f>
        <v>7.1250000000000008E-2</v>
      </c>
      <c r="R497" s="8">
        <f>AVERAGEIFS(Kombiniert[AfD],Kombiniert[Date],"&gt;="&amp;Kombiniert[[#This Row],[Von]],Kombiniert[Date],"&lt;="&amp;Kombiniert[[#This Row],[Date]])</f>
        <v>0.13875000000000001</v>
      </c>
      <c r="S497" s="8">
        <f>AVERAGEIFS(Kombiniert[Sonstige],Kombiniert[Date],"&gt;="&amp;Kombiniert[[#This Row],[Von]],Kombiniert[Date],"&lt;="&amp;Kombiniert[[#This Row],[Date]])</f>
        <v>6.4375000000000002E-2</v>
      </c>
      <c r="T497" s="4">
        <f>SUMIFS(Kombiniert[Befragte],Kombiniert[Date],"&gt;="&amp;Kombiniert[[#This Row],[Von]],Kombiniert[Date],"&lt;="&amp;Kombiniert[[#This Row],[Date]])</f>
        <v>15181</v>
      </c>
      <c r="U497" s="2">
        <f>1/SUMIFS(Kombiniert[[#This Row],[CDU/CSU (14d)]:[AfD (14d)]],Kombiniert[[#This Row],[CDU/CSU (14d)]:[AfD (14d)]],"&gt;="&amp;0.05)</f>
        <v>1.0688042752171008</v>
      </c>
      <c r="V497" s="2">
        <f>1/(SUMIFS(Kombiniert[[#This Row],[CDU/CSU (14d)]:[AfD (14d)]],Kombiniert[[#This Row],[CDU/CSU (14d)]:[AfD (14d)]],"&gt;="&amp;0.05)-Kombiniert[[#This Row],[FDP (14d)]])</f>
        <v>1.1627906976744184</v>
      </c>
    </row>
    <row r="498" spans="1:22" x14ac:dyDescent="0.35">
      <c r="A498" s="1">
        <v>43708</v>
      </c>
      <c r="B498" s="2">
        <v>0.27</v>
      </c>
      <c r="C498" s="2">
        <v>0.15</v>
      </c>
      <c r="D498" s="2">
        <v>0.23</v>
      </c>
      <c r="E498" s="2">
        <v>0.09</v>
      </c>
      <c r="F498" s="2">
        <v>7.0000000000000007E-2</v>
      </c>
      <c r="G498" s="2">
        <v>0.12</v>
      </c>
      <c r="H498" s="2">
        <v>7.0000000000000007E-2</v>
      </c>
      <c r="I498" s="2">
        <v>2501</v>
      </c>
      <c r="J498" s="2" t="s">
        <v>468</v>
      </c>
      <c r="K498" t="s">
        <v>417</v>
      </c>
      <c r="L498" s="1">
        <f>Kombiniert[[#This Row],[Date]]-13</f>
        <v>43695</v>
      </c>
      <c r="M498" s="8">
        <f>AVERAGEIFS(Kombiniert[CDU/CSU],Kombiniert[Date],"&gt;="&amp;Kombiniert[[#This Row],[Von]],Kombiniert[Date],"&lt;="&amp;Kombiniert[[#This Row],[Date]])</f>
        <v>0.27124999999999999</v>
      </c>
      <c r="N498" s="3">
        <f>AVERAGEIFS(Kombiniert[SPD],Kombiniert[Date],"&gt;="&amp;Kombiniert[[#This Row],[Von]],Kombiniert[Date],"&lt;="&amp;Kombiniert[[#This Row],[Date]])</f>
        <v>0.140625</v>
      </c>
      <c r="O498" s="8">
        <f>AVERAGEIFS(Kombiniert[GRÜNE],Kombiniert[Date],"&gt;="&amp;Kombiniert[[#This Row],[Von]],Kombiniert[Date],"&lt;="&amp;Kombiniert[[#This Row],[Date]])</f>
        <v>0.23562499999999997</v>
      </c>
      <c r="P498" s="8">
        <f>AVERAGEIFS(Kombiniert[FDP],Kombiniert[Date],"&gt;="&amp;Kombiniert[[#This Row],[Von]],Kombiniert[Date],"&lt;="&amp;Kombiniert[[#This Row],[Date]])</f>
        <v>0.08</v>
      </c>
      <c r="Q498" s="8">
        <f>AVERAGEIFS(Kombiniert[LINKE],Kombiniert[Date],"&gt;="&amp;Kombiniert[[#This Row],[Von]],Kombiniert[Date],"&lt;="&amp;Kombiniert[[#This Row],[Date]])</f>
        <v>7.6249999999999998E-2</v>
      </c>
      <c r="R498" s="8">
        <f>AVERAGEIFS(Kombiniert[AfD],Kombiniert[Date],"&gt;="&amp;Kombiniert[[#This Row],[Von]],Kombiniert[Date],"&lt;="&amp;Kombiniert[[#This Row],[Date]])</f>
        <v>0.13625000000000001</v>
      </c>
      <c r="S498" s="8">
        <f>AVERAGEIFS(Kombiniert[Sonstige],Kombiniert[Date],"&gt;="&amp;Kombiniert[[#This Row],[Von]],Kombiniert[Date],"&lt;="&amp;Kombiniert[[#This Row],[Date]])</f>
        <v>0.06</v>
      </c>
      <c r="T498" s="4">
        <f>SUMIFS(Kombiniert[Befragte],Kombiniert[Date],"&gt;="&amp;Kombiniert[[#This Row],[Von]],Kombiniert[Date],"&lt;="&amp;Kombiniert[[#This Row],[Date]])</f>
        <v>14433</v>
      </c>
      <c r="U498" s="2">
        <f>1/SUMIFS(Kombiniert[[#This Row],[CDU/CSU (14d)]:[AfD (14d)]],Kombiniert[[#This Row],[CDU/CSU (14d)]:[AfD (14d)]],"&gt;="&amp;0.05)</f>
        <v>1.0638297872340425</v>
      </c>
      <c r="V498" s="2">
        <f>1/(SUMIFS(Kombiniert[[#This Row],[CDU/CSU (14d)]:[AfD (14d)]],Kombiniert[[#This Row],[CDU/CSU (14d)]:[AfD (14d)]],"&gt;="&amp;0.05)-Kombiniert[[#This Row],[FDP (14d)]])</f>
        <v>1.1627906976744187</v>
      </c>
    </row>
    <row r="499" spans="1:22" x14ac:dyDescent="0.35">
      <c r="A499" s="1">
        <v>43701</v>
      </c>
      <c r="B499" s="2">
        <v>0.26</v>
      </c>
      <c r="C499" s="2">
        <v>0.14000000000000001</v>
      </c>
      <c r="D499" s="2">
        <v>0.23</v>
      </c>
      <c r="E499" s="2">
        <v>0.09</v>
      </c>
      <c r="F499" s="2">
        <v>0.08</v>
      </c>
      <c r="G499" s="2">
        <v>0.13</v>
      </c>
      <c r="H499" s="2">
        <v>7.0000000000000007E-2</v>
      </c>
      <c r="I499" s="2">
        <v>2504</v>
      </c>
      <c r="J499" s="2" t="s">
        <v>469</v>
      </c>
      <c r="K499" t="s">
        <v>417</v>
      </c>
      <c r="L499" s="1">
        <f>Kombiniert[[#This Row],[Date]]-13</f>
        <v>43688</v>
      </c>
      <c r="M499" s="8">
        <f>AVERAGEIFS(Kombiniert[CDU/CSU],Kombiniert[Date],"&gt;="&amp;Kombiniert[[#This Row],[Von]],Kombiniert[Date],"&lt;="&amp;Kombiniert[[#This Row],[Date]])</f>
        <v>0.268125</v>
      </c>
      <c r="N499" s="3">
        <f>AVERAGEIFS(Kombiniert[SPD],Kombiniert[Date],"&gt;="&amp;Kombiniert[[#This Row],[Von]],Kombiniert[Date],"&lt;="&amp;Kombiniert[[#This Row],[Date]])</f>
        <v>0.135625</v>
      </c>
      <c r="O499" s="8">
        <f>AVERAGEIFS(Kombiniert[GRÜNE],Kombiniert[Date],"&gt;="&amp;Kombiniert[[#This Row],[Von]],Kombiniert[Date],"&lt;="&amp;Kombiniert[[#This Row],[Date]])</f>
        <v>0.23624999999999996</v>
      </c>
      <c r="P499" s="8">
        <f>AVERAGEIFS(Kombiniert[FDP],Kombiniert[Date],"&gt;="&amp;Kombiniert[[#This Row],[Von]],Kombiniert[Date],"&lt;="&amp;Kombiniert[[#This Row],[Date]])</f>
        <v>8.2500000000000004E-2</v>
      </c>
      <c r="Q499" s="8">
        <f>AVERAGEIFS(Kombiniert[LINKE],Kombiniert[Date],"&gt;="&amp;Kombiniert[[#This Row],[Von]],Kombiniert[Date],"&lt;="&amp;Kombiniert[[#This Row],[Date]])</f>
        <v>0.08</v>
      </c>
      <c r="R499" s="8">
        <f>AVERAGEIFS(Kombiniert[AfD],Kombiniert[Date],"&gt;="&amp;Kombiniert[[#This Row],[Von]],Kombiniert[Date],"&lt;="&amp;Kombiniert[[#This Row],[Date]])</f>
        <v>0.136875</v>
      </c>
      <c r="S499" s="8">
        <f>AVERAGEIFS(Kombiniert[Sonstige],Kombiniert[Date],"&gt;="&amp;Kombiniert[[#This Row],[Von]],Kombiniert[Date],"&lt;="&amp;Kombiniert[[#This Row],[Date]])</f>
        <v>6.0624999999999998E-2</v>
      </c>
      <c r="T499" s="4">
        <f>SUMIFS(Kombiniert[Befragte],Kombiniert[Date],"&gt;="&amp;Kombiniert[[#This Row],[Von]],Kombiniert[Date],"&lt;="&amp;Kombiniert[[#This Row],[Date]])</f>
        <v>14898</v>
      </c>
      <c r="U499" s="2">
        <f>1/SUMIFS(Kombiniert[[#This Row],[CDU/CSU (14d)]:[AfD (14d)]],Kombiniert[[#This Row],[CDU/CSU (14d)]:[AfD (14d)]],"&gt;="&amp;0.05)</f>
        <v>1.0645375914836994</v>
      </c>
      <c r="V499" s="2">
        <f>1/(SUMIFS(Kombiniert[[#This Row],[CDU/CSU (14d)]:[AfD (14d)]],Kombiniert[[#This Row],[CDU/CSU (14d)]:[AfD (14d)]],"&gt;="&amp;0.05)-Kombiniert[[#This Row],[FDP (14d)]])</f>
        <v>1.1670313639679069</v>
      </c>
    </row>
    <row r="500" spans="1:22" x14ac:dyDescent="0.35">
      <c r="A500" s="1">
        <v>43694</v>
      </c>
      <c r="B500" s="2">
        <v>0.25</v>
      </c>
      <c r="C500" s="2">
        <v>0.13</v>
      </c>
      <c r="D500" s="2">
        <v>0.24</v>
      </c>
      <c r="E500" s="2">
        <v>0.09</v>
      </c>
      <c r="F500" s="2">
        <v>0.08</v>
      </c>
      <c r="G500" s="2">
        <v>0.13</v>
      </c>
      <c r="H500" s="2">
        <v>0.08</v>
      </c>
      <c r="I500" s="2">
        <v>2501</v>
      </c>
      <c r="J500" s="2" t="s">
        <v>470</v>
      </c>
      <c r="K500" t="s">
        <v>417</v>
      </c>
      <c r="L500" s="1">
        <f>Kombiniert[[#This Row],[Date]]-13</f>
        <v>43681</v>
      </c>
      <c r="M500" s="8">
        <f>AVERAGEIFS(Kombiniert[CDU/CSU],Kombiniert[Date],"&gt;="&amp;Kombiniert[[#This Row],[Von]],Kombiniert[Date],"&lt;="&amp;Kombiniert[[#This Row],[Date]])</f>
        <v>0.26714285714285718</v>
      </c>
      <c r="N500" s="3">
        <f>AVERAGEIFS(Kombiniert[SPD],Kombiniert[Date],"&gt;="&amp;Kombiniert[[#This Row],[Von]],Kombiniert[Date],"&lt;="&amp;Kombiniert[[#This Row],[Date]])</f>
        <v>0.12785714285714286</v>
      </c>
      <c r="O500" s="8">
        <f>AVERAGEIFS(Kombiniert[GRÜNE],Kombiniert[Date],"&gt;="&amp;Kombiniert[[#This Row],[Von]],Kombiniert[Date],"&lt;="&amp;Kombiniert[[#This Row],[Date]])</f>
        <v>0.23571428571428571</v>
      </c>
      <c r="P500" s="8">
        <f>AVERAGEIFS(Kombiniert[FDP],Kombiniert[Date],"&gt;="&amp;Kombiniert[[#This Row],[Von]],Kombiniert[Date],"&lt;="&amp;Kombiniert[[#This Row],[Date]])</f>
        <v>8.4285714285714283E-2</v>
      </c>
      <c r="Q500" s="8">
        <f>AVERAGEIFS(Kombiniert[LINKE],Kombiniert[Date],"&gt;="&amp;Kombiniert[[#This Row],[Von]],Kombiniert[Date],"&lt;="&amp;Kombiniert[[#This Row],[Date]])</f>
        <v>8.2857142857142865E-2</v>
      </c>
      <c r="R500" s="8">
        <f>AVERAGEIFS(Kombiniert[AfD],Kombiniert[Date],"&gt;="&amp;Kombiniert[[#This Row],[Von]],Kombiniert[Date],"&lt;="&amp;Kombiniert[[#This Row],[Date]])</f>
        <v>0.13785714285714287</v>
      </c>
      <c r="S500" s="8">
        <f>AVERAGEIFS(Kombiniert[Sonstige],Kombiniert[Date],"&gt;="&amp;Kombiniert[[#This Row],[Von]],Kombiniert[Date],"&lt;="&amp;Kombiniert[[#This Row],[Date]])</f>
        <v>6.4285714285714293E-2</v>
      </c>
      <c r="T500" s="4">
        <f>SUMIFS(Kombiniert[Befragte],Kombiniert[Date],"&gt;="&amp;Kombiniert[[#This Row],[Von]],Kombiniert[Date],"&lt;="&amp;Kombiniert[[#This Row],[Date]])</f>
        <v>14705</v>
      </c>
      <c r="U500" s="2">
        <f>1/SUMIFS(Kombiniert[[#This Row],[CDU/CSU (14d)]:[AfD (14d)]],Kombiniert[[#This Row],[CDU/CSU (14d)]:[AfD (14d)]],"&gt;="&amp;0.05)</f>
        <v>1.0687022900763357</v>
      </c>
      <c r="V500" s="2">
        <f>1/(SUMIFS(Kombiniert[[#This Row],[CDU/CSU (14d)]:[AfD (14d)]],Kombiniert[[#This Row],[CDU/CSU (14d)]:[AfD (14d)]],"&gt;="&amp;0.05)-Kombiniert[[#This Row],[FDP (14d)]])</f>
        <v>1.1744966442953018</v>
      </c>
    </row>
    <row r="501" spans="1:22" x14ac:dyDescent="0.35">
      <c r="A501" s="1">
        <v>43687</v>
      </c>
      <c r="B501" s="2">
        <v>0.26</v>
      </c>
      <c r="C501" s="2">
        <v>0.12</v>
      </c>
      <c r="D501" s="2">
        <v>0.25</v>
      </c>
      <c r="E501" s="2">
        <v>0.08</v>
      </c>
      <c r="F501" s="2">
        <v>0.08</v>
      </c>
      <c r="G501" s="2">
        <v>0.13</v>
      </c>
      <c r="H501" s="2">
        <v>0.08</v>
      </c>
      <c r="I501" s="2">
        <v>2503</v>
      </c>
      <c r="J501" s="2" t="s">
        <v>471</v>
      </c>
      <c r="K501" t="s">
        <v>417</v>
      </c>
      <c r="L501" s="1">
        <f>Kombiniert[[#This Row],[Date]]-13</f>
        <v>43674</v>
      </c>
      <c r="M501" s="8">
        <f>AVERAGEIFS(Kombiniert[CDU/CSU],Kombiniert[Date],"&gt;="&amp;Kombiniert[[#This Row],[Von]],Kombiniert[Date],"&lt;="&amp;Kombiniert[[#This Row],[Date]])</f>
        <v>0.26611111111111119</v>
      </c>
      <c r="N501" s="3">
        <f>AVERAGEIFS(Kombiniert[SPD],Kombiniert[Date],"&gt;="&amp;Kombiniert[[#This Row],[Von]],Kombiniert[Date],"&lt;="&amp;Kombiniert[[#This Row],[Date]])</f>
        <v>0.12666666666666668</v>
      </c>
      <c r="O501" s="8">
        <f>AVERAGEIFS(Kombiniert[GRÜNE],Kombiniert[Date],"&gt;="&amp;Kombiniert[[#This Row],[Von]],Kombiniert[Date],"&lt;="&amp;Kombiniert[[#This Row],[Date]])</f>
        <v>0.24000000000000002</v>
      </c>
      <c r="P501" s="8">
        <f>AVERAGEIFS(Kombiniert[FDP],Kombiniert[Date],"&gt;="&amp;Kombiniert[[#This Row],[Von]],Kombiniert[Date],"&lt;="&amp;Kombiniert[[#This Row],[Date]])</f>
        <v>8.4444444444444433E-2</v>
      </c>
      <c r="Q501" s="8">
        <f>AVERAGEIFS(Kombiniert[LINKE],Kombiniert[Date],"&gt;="&amp;Kombiniert[[#This Row],[Von]],Kombiniert[Date],"&lt;="&amp;Kombiniert[[#This Row],[Date]])</f>
        <v>0.08</v>
      </c>
      <c r="R501" s="8">
        <f>AVERAGEIFS(Kombiniert[AfD],Kombiniert[Date],"&gt;="&amp;Kombiniert[[#This Row],[Von]],Kombiniert[Date],"&lt;="&amp;Kombiniert[[#This Row],[Date]])</f>
        <v>0.13833333333333334</v>
      </c>
      <c r="S501" s="8">
        <f>AVERAGEIFS(Kombiniert[Sonstige],Kombiniert[Date],"&gt;="&amp;Kombiniert[[#This Row],[Von]],Kombiniert[Date],"&lt;="&amp;Kombiniert[[#This Row],[Date]])</f>
        <v>6.4444444444444457E-2</v>
      </c>
      <c r="T501" s="4">
        <f>SUMIFS(Kombiniert[Befragte],Kombiniert[Date],"&gt;="&amp;Kombiniert[[#This Row],[Von]],Kombiniert[Date],"&lt;="&amp;Kombiniert[[#This Row],[Date]])</f>
        <v>17300</v>
      </c>
      <c r="U501" s="2">
        <f>1/SUMIFS(Kombiniert[[#This Row],[CDU/CSU (14d)]:[AfD (14d)]],Kombiniert[[#This Row],[CDU/CSU (14d)]:[AfD (14d)]],"&gt;="&amp;0.05)</f>
        <v>1.0688836104513064</v>
      </c>
      <c r="V501" s="2">
        <f>1/(SUMIFS(Kombiniert[[#This Row],[CDU/CSU (14d)]:[AfD (14d)]],Kombiniert[[#This Row],[CDU/CSU (14d)]:[AfD (14d)]],"&gt;="&amp;0.05)-Kombiniert[[#This Row],[FDP (14d)]])</f>
        <v>1.1749347258485638</v>
      </c>
    </row>
    <row r="502" spans="1:22" x14ac:dyDescent="0.35">
      <c r="A502" s="1">
        <v>43680</v>
      </c>
      <c r="B502" s="2">
        <v>0.27</v>
      </c>
      <c r="C502" s="2">
        <v>0.13</v>
      </c>
      <c r="D502" s="2">
        <v>0.23</v>
      </c>
      <c r="E502" s="2">
        <v>0.09</v>
      </c>
      <c r="F502" s="2">
        <v>0.08</v>
      </c>
      <c r="G502" s="2">
        <v>0.13</v>
      </c>
      <c r="H502" s="2">
        <v>7.0000000000000007E-2</v>
      </c>
      <c r="I502" s="2">
        <v>2501</v>
      </c>
      <c r="J502" s="2" t="s">
        <v>472</v>
      </c>
      <c r="K502" t="s">
        <v>417</v>
      </c>
      <c r="L502" s="1">
        <f>Kombiniert[[#This Row],[Date]]-13</f>
        <v>43667</v>
      </c>
      <c r="M502" s="8">
        <f>AVERAGEIFS(Kombiniert[CDU/CSU],Kombiniert[Date],"&gt;="&amp;Kombiniert[[#This Row],[Von]],Kombiniert[Date],"&lt;="&amp;Kombiniert[[#This Row],[Date]])</f>
        <v>0.27000000000000007</v>
      </c>
      <c r="N502" s="3">
        <f>AVERAGEIFS(Kombiniert[SPD],Kombiniert[Date],"&gt;="&amp;Kombiniert[[#This Row],[Von]],Kombiniert[Date],"&lt;="&amp;Kombiniert[[#This Row],[Date]])</f>
        <v>0.13045454545454546</v>
      </c>
      <c r="O502" s="8">
        <f>AVERAGEIFS(Kombiniert[GRÜNE],Kombiniert[Date],"&gt;="&amp;Kombiniert[[#This Row],[Von]],Kombiniert[Date],"&lt;="&amp;Kombiniert[[#This Row],[Date]])</f>
        <v>0.24000000000000005</v>
      </c>
      <c r="P502" s="8">
        <f>AVERAGEIFS(Kombiniert[FDP],Kombiniert[Date],"&gt;="&amp;Kombiniert[[#This Row],[Von]],Kombiniert[Date],"&lt;="&amp;Kombiniert[[#This Row],[Date]])</f>
        <v>8.4545454545454521E-2</v>
      </c>
      <c r="Q502" s="8">
        <f>AVERAGEIFS(Kombiniert[LINKE],Kombiniert[Date],"&gt;="&amp;Kombiniert[[#This Row],[Von]],Kombiniert[Date],"&lt;="&amp;Kombiniert[[#This Row],[Date]])</f>
        <v>7.8636363636363629E-2</v>
      </c>
      <c r="R502" s="8">
        <f>AVERAGEIFS(Kombiniert[AfD],Kombiniert[Date],"&gt;="&amp;Kombiniert[[#This Row],[Von]],Kombiniert[Date],"&lt;="&amp;Kombiniert[[#This Row],[Date]])</f>
        <v>0.13227272727272729</v>
      </c>
      <c r="S502" s="8">
        <f>AVERAGEIFS(Kombiniert[Sonstige],Kombiniert[Date],"&gt;="&amp;Kombiniert[[#This Row],[Von]],Kombiniert[Date],"&lt;="&amp;Kombiniert[[#This Row],[Date]])</f>
        <v>6.4090909090909101E-2</v>
      </c>
      <c r="T502" s="4">
        <f>SUMIFS(Kombiniert[Befragte],Kombiniert[Date],"&gt;="&amp;Kombiniert[[#This Row],[Von]],Kombiniert[Date],"&lt;="&amp;Kombiniert[[#This Row],[Date]])</f>
        <v>18432</v>
      </c>
      <c r="U502" s="2">
        <f>1/SUMIFS(Kombiniert[[#This Row],[CDU/CSU (14d)]:[AfD (14d)]],Kombiniert[[#This Row],[CDU/CSU (14d)]:[AfD (14d)]],"&gt;="&amp;0.05)</f>
        <v>1.0684798445847496</v>
      </c>
      <c r="V502" s="2">
        <f>1/(SUMIFS(Kombiniert[[#This Row],[CDU/CSU (14d)]:[AfD (14d)]],Kombiniert[[#This Row],[CDU/CSU (14d)]:[AfD (14d)]],"&gt;="&amp;0.05)-Kombiniert[[#This Row],[FDP (14d)]])</f>
        <v>1.1745862253069939</v>
      </c>
    </row>
    <row r="503" spans="1:22" x14ac:dyDescent="0.35">
      <c r="A503" s="1">
        <v>43673</v>
      </c>
      <c r="B503" s="2">
        <v>0.27</v>
      </c>
      <c r="C503" s="2">
        <v>0.13</v>
      </c>
      <c r="D503" s="2">
        <v>0.24</v>
      </c>
      <c r="E503" s="2">
        <v>0.09</v>
      </c>
      <c r="F503" s="2">
        <v>7.0000000000000007E-2</v>
      </c>
      <c r="G503" s="2">
        <v>0.13</v>
      </c>
      <c r="H503" s="2">
        <v>7.0000000000000007E-2</v>
      </c>
      <c r="I503" s="2">
        <v>2502</v>
      </c>
      <c r="J503" s="2" t="s">
        <v>473</v>
      </c>
      <c r="K503" t="s">
        <v>417</v>
      </c>
      <c r="L503" s="1">
        <f>Kombiniert[[#This Row],[Date]]-13</f>
        <v>43660</v>
      </c>
      <c r="M503" s="8">
        <f>AVERAGEIFS(Kombiniert[CDU/CSU],Kombiniert[Date],"&gt;="&amp;Kombiniert[[#This Row],[Von]],Kombiniert[Date],"&lt;="&amp;Kombiniert[[#This Row],[Date]])</f>
        <v>0.27300000000000002</v>
      </c>
      <c r="N503" s="3">
        <f>AVERAGEIFS(Kombiniert[SPD],Kombiniert[Date],"&gt;="&amp;Kombiniert[[#This Row],[Von]],Kombiniert[Date],"&lt;="&amp;Kombiniert[[#This Row],[Date]])</f>
        <v>0.13400000000000004</v>
      </c>
      <c r="O503" s="8">
        <f>AVERAGEIFS(Kombiniert[GRÜNE],Kombiniert[Date],"&gt;="&amp;Kombiniert[[#This Row],[Von]],Kombiniert[Date],"&lt;="&amp;Kombiniert[[#This Row],[Date]])</f>
        <v>0.23749999999999999</v>
      </c>
      <c r="P503" s="8">
        <f>AVERAGEIFS(Kombiniert[FDP],Kombiniert[Date],"&gt;="&amp;Kombiniert[[#This Row],[Von]],Kombiniert[Date],"&lt;="&amp;Kombiniert[[#This Row],[Date]])</f>
        <v>8.3999999999999991E-2</v>
      </c>
      <c r="Q503" s="8">
        <f>AVERAGEIFS(Kombiniert[LINKE],Kombiniert[Date],"&gt;="&amp;Kombiniert[[#This Row],[Von]],Kombiniert[Date],"&lt;="&amp;Kombiniert[[#This Row],[Date]])</f>
        <v>8.1499999999999989E-2</v>
      </c>
      <c r="R503" s="8">
        <f>AVERAGEIFS(Kombiniert[AfD],Kombiniert[Date],"&gt;="&amp;Kombiniert[[#This Row],[Von]],Kombiniert[Date],"&lt;="&amp;Kombiniert[[#This Row],[Date]])</f>
        <v>0.127</v>
      </c>
      <c r="S503" s="8">
        <f>AVERAGEIFS(Kombiniert[Sonstige],Kombiniert[Date],"&gt;="&amp;Kombiniert[[#This Row],[Von]],Kombiniert[Date],"&lt;="&amp;Kombiniert[[#This Row],[Date]])</f>
        <v>6.3000000000000014E-2</v>
      </c>
      <c r="T503" s="4">
        <f>SUMIFS(Kombiniert[Befragte],Kombiniert[Date],"&gt;="&amp;Kombiniert[[#This Row],[Von]],Kombiniert[Date],"&lt;="&amp;Kombiniert[[#This Row],[Date]])</f>
        <v>17120</v>
      </c>
      <c r="U503" s="2">
        <f>1/SUMIFS(Kombiniert[[#This Row],[CDU/CSU (14d)]:[AfD (14d)]],Kombiniert[[#This Row],[CDU/CSU (14d)]:[AfD (14d)]],"&gt;="&amp;0.05)</f>
        <v>1.0672358591248665</v>
      </c>
      <c r="V503" s="2">
        <f>1/(SUMIFS(Kombiniert[[#This Row],[CDU/CSU (14d)]:[AfD (14d)]],Kombiniert[[#This Row],[CDU/CSU (14d)]:[AfD (14d)]],"&gt;="&amp;0.05)-Kombiniert[[#This Row],[FDP (14d)]])</f>
        <v>1.1723329425556857</v>
      </c>
    </row>
    <row r="504" spans="1:22" x14ac:dyDescent="0.35">
      <c r="A504" s="1">
        <v>43666</v>
      </c>
      <c r="B504" s="2">
        <v>0.27</v>
      </c>
      <c r="C504" s="2">
        <v>0.13</v>
      </c>
      <c r="D504" s="2">
        <v>0.24</v>
      </c>
      <c r="E504" s="2">
        <v>0.08</v>
      </c>
      <c r="F504" s="2">
        <v>0.08</v>
      </c>
      <c r="G504" s="2">
        <v>0.12</v>
      </c>
      <c r="H504" s="2">
        <v>0.08</v>
      </c>
      <c r="I504" s="2">
        <v>2500</v>
      </c>
      <c r="J504" s="2" t="s">
        <v>474</v>
      </c>
      <c r="K504" t="s">
        <v>417</v>
      </c>
      <c r="L504" s="1">
        <f>Kombiniert[[#This Row],[Date]]-13</f>
        <v>43653</v>
      </c>
      <c r="M504" s="8">
        <f>AVERAGEIFS(Kombiniert[CDU/CSU],Kombiniert[Date],"&gt;="&amp;Kombiniert[[#This Row],[Von]],Kombiniert[Date],"&lt;="&amp;Kombiniert[[#This Row],[Date]])</f>
        <v>0.26714285714285718</v>
      </c>
      <c r="N504" s="3">
        <f>AVERAGEIFS(Kombiniert[SPD],Kombiniert[Date],"&gt;="&amp;Kombiniert[[#This Row],[Von]],Kombiniert[Date],"&lt;="&amp;Kombiniert[[#This Row],[Date]])</f>
        <v>0.13642857142857143</v>
      </c>
      <c r="O504" s="8">
        <f>AVERAGEIFS(Kombiniert[GRÜNE],Kombiniert[Date],"&gt;="&amp;Kombiniert[[#This Row],[Von]],Kombiniert[Date],"&lt;="&amp;Kombiniert[[#This Row],[Date]])</f>
        <v>0.23857142857142857</v>
      </c>
      <c r="P504" s="8">
        <f>AVERAGEIFS(Kombiniert[FDP],Kombiniert[Date],"&gt;="&amp;Kombiniert[[#This Row],[Von]],Kombiniert[Date],"&lt;="&amp;Kombiniert[[#This Row],[Date]])</f>
        <v>8.142857142857142E-2</v>
      </c>
      <c r="Q504" s="8">
        <f>AVERAGEIFS(Kombiniert[LINKE],Kombiniert[Date],"&gt;="&amp;Kombiniert[[#This Row],[Von]],Kombiniert[Date],"&lt;="&amp;Kombiniert[[#This Row],[Date]])</f>
        <v>8.4999999999999992E-2</v>
      </c>
      <c r="R504" s="8">
        <f>AVERAGEIFS(Kombiniert[AfD],Kombiniert[Date],"&gt;="&amp;Kombiniert[[#This Row],[Von]],Kombiniert[Date],"&lt;="&amp;Kombiniert[[#This Row],[Date]])</f>
        <v>0.13</v>
      </c>
      <c r="S504" s="8">
        <f>AVERAGEIFS(Kombiniert[Sonstige],Kombiniert[Date],"&gt;="&amp;Kombiniert[[#This Row],[Von]],Kombiniert[Date],"&lt;="&amp;Kombiniert[[#This Row],[Date]])</f>
        <v>6.142857142857143E-2</v>
      </c>
      <c r="T504" s="4">
        <f>SUMIFS(Kombiniert[Befragte],Kombiniert[Date],"&gt;="&amp;Kombiniert[[#This Row],[Von]],Kombiniert[Date],"&lt;="&amp;Kombiniert[[#This Row],[Date]])</f>
        <v>14687</v>
      </c>
      <c r="U504" s="2">
        <f>1/SUMIFS(Kombiniert[[#This Row],[CDU/CSU (14d)]:[AfD (14d)]],Kombiniert[[#This Row],[CDU/CSU (14d)]:[AfD (14d)]],"&gt;="&amp;0.05)</f>
        <v>1.0654490106544903</v>
      </c>
      <c r="V504" s="2">
        <f>1/(SUMIFS(Kombiniert[[#This Row],[CDU/CSU (14d)]:[AfD (14d)]],Kombiniert[[#This Row],[CDU/CSU (14d)]:[AfD (14d)]],"&gt;="&amp;0.05)-Kombiniert[[#This Row],[FDP (14d)]])</f>
        <v>1.1666666666666667</v>
      </c>
    </row>
    <row r="505" spans="1:22" x14ac:dyDescent="0.35">
      <c r="A505" s="1">
        <v>43659</v>
      </c>
      <c r="B505" s="2">
        <v>0.26</v>
      </c>
      <c r="C505" s="2">
        <v>0.13</v>
      </c>
      <c r="D505" s="2">
        <v>0.25</v>
      </c>
      <c r="E505" s="2">
        <v>7.0000000000000007E-2</v>
      </c>
      <c r="F505" s="2">
        <v>0.08</v>
      </c>
      <c r="G505" s="2">
        <v>0.13</v>
      </c>
      <c r="H505" s="2">
        <v>0.08</v>
      </c>
      <c r="I505" s="2">
        <v>2500</v>
      </c>
      <c r="J505" s="2" t="s">
        <v>475</v>
      </c>
      <c r="K505" t="s">
        <v>417</v>
      </c>
      <c r="L505" s="1">
        <f>Kombiniert[[#This Row],[Date]]-13</f>
        <v>43646</v>
      </c>
      <c r="M505" s="8">
        <f>AVERAGEIFS(Kombiniert[CDU/CSU],Kombiniert[Date],"&gt;="&amp;Kombiniert[[#This Row],[Von]],Kombiniert[Date],"&lt;="&amp;Kombiniert[[#This Row],[Date]])</f>
        <v>0.26124999999999998</v>
      </c>
      <c r="N505" s="3">
        <f>AVERAGEIFS(Kombiniert[SPD],Kombiniert[Date],"&gt;="&amp;Kombiniert[[#This Row],[Von]],Kombiniert[Date],"&lt;="&amp;Kombiniert[[#This Row],[Date]])</f>
        <v>0.13187500000000002</v>
      </c>
      <c r="O505" s="8">
        <f>AVERAGEIFS(Kombiniert[GRÜNE],Kombiniert[Date],"&gt;="&amp;Kombiniert[[#This Row],[Von]],Kombiniert[Date],"&lt;="&amp;Kombiniert[[#This Row],[Date]])</f>
        <v>0.2475</v>
      </c>
      <c r="P505" s="8">
        <f>AVERAGEIFS(Kombiniert[FDP],Kombiniert[Date],"&gt;="&amp;Kombiniert[[#This Row],[Von]],Kombiniert[Date],"&lt;="&amp;Kombiniert[[#This Row],[Date]])</f>
        <v>7.6250000000000012E-2</v>
      </c>
      <c r="Q505" s="8">
        <f>AVERAGEIFS(Kombiniert[LINKE],Kombiniert[Date],"&gt;="&amp;Kombiniert[[#This Row],[Von]],Kombiniert[Date],"&lt;="&amp;Kombiniert[[#This Row],[Date]])</f>
        <v>8.3124999999999991E-2</v>
      </c>
      <c r="R505" s="8">
        <f>AVERAGEIFS(Kombiniert[AfD],Kombiniert[Date],"&gt;="&amp;Kombiniert[[#This Row],[Von]],Kombiniert[Date],"&lt;="&amp;Kombiniert[[#This Row],[Date]])</f>
        <v>0.13250000000000001</v>
      </c>
      <c r="S505" s="8">
        <f>AVERAGEIFS(Kombiniert[Sonstige],Kombiniert[Date],"&gt;="&amp;Kombiniert[[#This Row],[Von]],Kombiniert[Date],"&lt;="&amp;Kombiniert[[#This Row],[Date]])</f>
        <v>6.7500000000000004E-2</v>
      </c>
      <c r="T505" s="4">
        <f>SUMIFS(Kombiniert[Befragte],Kombiniert[Date],"&gt;="&amp;Kombiniert[[#This Row],[Von]],Kombiniert[Date],"&lt;="&amp;Kombiniert[[#This Row],[Date]])</f>
        <v>17039</v>
      </c>
      <c r="U505" s="2">
        <f>1/SUMIFS(Kombiniert[[#This Row],[CDU/CSU (14d)]:[AfD (14d)]],Kombiniert[[#This Row],[CDU/CSU (14d)]:[AfD (14d)]],"&gt;="&amp;0.05)</f>
        <v>1.0723860589812331</v>
      </c>
      <c r="V505" s="2">
        <f>1/(SUMIFS(Kombiniert[[#This Row],[CDU/CSU (14d)]:[AfD (14d)]],Kombiniert[[#This Row],[CDU/CSU (14d)]:[AfD (14d)]],"&gt;="&amp;0.05)-Kombiniert[[#This Row],[FDP (14d)]])</f>
        <v>1.167883211678832</v>
      </c>
    </row>
    <row r="506" spans="1:22" x14ac:dyDescent="0.35">
      <c r="A506" s="1">
        <v>43652</v>
      </c>
      <c r="B506" s="2">
        <v>0.26</v>
      </c>
      <c r="C506" s="2">
        <v>0.12</v>
      </c>
      <c r="D506" s="2">
        <v>0.26</v>
      </c>
      <c r="E506" s="2">
        <v>0.08</v>
      </c>
      <c r="F506" s="2">
        <v>0.08</v>
      </c>
      <c r="G506" s="2">
        <v>0.12</v>
      </c>
      <c r="H506" s="2">
        <v>0.08</v>
      </c>
      <c r="I506" s="2">
        <v>2501</v>
      </c>
      <c r="J506" s="2" t="s">
        <v>476</v>
      </c>
      <c r="K506" t="s">
        <v>417</v>
      </c>
      <c r="L506" s="1">
        <f>Kombiniert[[#This Row],[Date]]-13</f>
        <v>43639</v>
      </c>
      <c r="M506" s="8">
        <f>AVERAGEIFS(Kombiniert[CDU/CSU],Kombiniert[Date],"&gt;="&amp;Kombiniert[[#This Row],[Von]],Kombiniert[Date],"&lt;="&amp;Kombiniert[[#This Row],[Date]])</f>
        <v>0.25949999999999995</v>
      </c>
      <c r="N506" s="3">
        <f>AVERAGEIFS(Kombiniert[SPD],Kombiniert[Date],"&gt;="&amp;Kombiniert[[#This Row],[Von]],Kombiniert[Date],"&lt;="&amp;Kombiniert[[#This Row],[Date]])</f>
        <v>0.1275</v>
      </c>
      <c r="O506" s="8">
        <f>AVERAGEIFS(Kombiniert[GRÜNE],Kombiniert[Date],"&gt;="&amp;Kombiniert[[#This Row],[Von]],Kombiniert[Date],"&lt;="&amp;Kombiniert[[#This Row],[Date]])</f>
        <v>0.2525</v>
      </c>
      <c r="P506" s="8">
        <f>AVERAGEIFS(Kombiniert[FDP],Kombiniert[Date],"&gt;="&amp;Kombiniert[[#This Row],[Von]],Kombiniert[Date],"&lt;="&amp;Kombiniert[[#This Row],[Date]])</f>
        <v>7.9499999999999987E-2</v>
      </c>
      <c r="Q506" s="8">
        <f>AVERAGEIFS(Kombiniert[LINKE],Kombiniert[Date],"&gt;="&amp;Kombiniert[[#This Row],[Von]],Kombiniert[Date],"&lt;="&amp;Kombiniert[[#This Row],[Date]])</f>
        <v>8.0999999999999989E-2</v>
      </c>
      <c r="R506" s="8">
        <f>AVERAGEIFS(Kombiniert[AfD],Kombiniert[Date],"&gt;="&amp;Kombiniert[[#This Row],[Von]],Kombiniert[Date],"&lt;="&amp;Kombiniert[[#This Row],[Date]])</f>
        <v>0.1305</v>
      </c>
      <c r="S506" s="8">
        <f>AVERAGEIFS(Kombiniert[Sonstige],Kombiniert[Date],"&gt;="&amp;Kombiniert[[#This Row],[Von]],Kombiniert[Date],"&lt;="&amp;Kombiniert[[#This Row],[Date]])</f>
        <v>6.9500000000000006E-2</v>
      </c>
      <c r="T506" s="4">
        <f>SUMIFS(Kombiniert[Befragte],Kombiniert[Date],"&gt;="&amp;Kombiniert[[#This Row],[Von]],Kombiniert[Date],"&lt;="&amp;Kombiniert[[#This Row],[Date]])</f>
        <v>18633</v>
      </c>
      <c r="U506" s="2">
        <f>1/SUMIFS(Kombiniert[[#This Row],[CDU/CSU (14d)]:[AfD (14d)]],Kombiniert[[#This Row],[CDU/CSU (14d)]:[AfD (14d)]],"&gt;="&amp;0.05)</f>
        <v>1.0746910263299303</v>
      </c>
      <c r="V506" s="2">
        <f>1/(SUMIFS(Kombiniert[[#This Row],[CDU/CSU (14d)]:[AfD (14d)]],Kombiniert[[#This Row],[CDU/CSU (14d)]:[AfD (14d)]],"&gt;="&amp;0.05)-Kombiniert[[#This Row],[FDP (14d)]])</f>
        <v>1.1750881316098709</v>
      </c>
    </row>
    <row r="507" spans="1:22" x14ac:dyDescent="0.35">
      <c r="A507" s="1">
        <v>43645</v>
      </c>
      <c r="B507" s="2">
        <v>0.26</v>
      </c>
      <c r="C507" s="2">
        <v>0.12</v>
      </c>
      <c r="D507" s="2">
        <v>0.26</v>
      </c>
      <c r="E507" s="2">
        <v>0.08</v>
      </c>
      <c r="F507" s="2">
        <v>0.08</v>
      </c>
      <c r="G507" s="2">
        <v>0.12</v>
      </c>
      <c r="H507" s="2">
        <v>0.08</v>
      </c>
      <c r="I507" s="2">
        <v>2501</v>
      </c>
      <c r="J507" s="2" t="s">
        <v>477</v>
      </c>
      <c r="K507" t="s">
        <v>417</v>
      </c>
      <c r="L507" s="1">
        <f>Kombiniert[[#This Row],[Date]]-13</f>
        <v>43632</v>
      </c>
      <c r="M507" s="8">
        <f>AVERAGEIFS(Kombiniert[CDU/CSU],Kombiniert[Date],"&gt;="&amp;Kombiniert[[#This Row],[Von]],Kombiniert[Date],"&lt;="&amp;Kombiniert[[#This Row],[Date]])</f>
        <v>0.26150000000000001</v>
      </c>
      <c r="N507" s="3">
        <f>AVERAGEIFS(Kombiniert[SPD],Kombiniert[Date],"&gt;="&amp;Kombiniert[[#This Row],[Von]],Kombiniert[Date],"&lt;="&amp;Kombiniert[[#This Row],[Date]])</f>
        <v>0.1265</v>
      </c>
      <c r="O507" s="8">
        <f>AVERAGEIFS(Kombiniert[GRÜNE],Kombiniert[Date],"&gt;="&amp;Kombiniert[[#This Row],[Von]],Kombiniert[Date],"&lt;="&amp;Kombiniert[[#This Row],[Date]])</f>
        <v>0.25549999999999995</v>
      </c>
      <c r="P507" s="8">
        <f>AVERAGEIFS(Kombiniert[FDP],Kombiniert[Date],"&gt;="&amp;Kombiniert[[#This Row],[Von]],Kombiniert[Date],"&lt;="&amp;Kombiniert[[#This Row],[Date]])</f>
        <v>8.0499999999999988E-2</v>
      </c>
      <c r="Q507" s="8">
        <f>AVERAGEIFS(Kombiniert[LINKE],Kombiniert[Date],"&gt;="&amp;Kombiniert[[#This Row],[Von]],Kombiniert[Date],"&lt;="&amp;Kombiniert[[#This Row],[Date]])</f>
        <v>0.08</v>
      </c>
      <c r="R507" s="8">
        <f>AVERAGEIFS(Kombiniert[AfD],Kombiniert[Date],"&gt;="&amp;Kombiniert[[#This Row],[Von]],Kombiniert[Date],"&lt;="&amp;Kombiniert[[#This Row],[Date]])</f>
        <v>0.13</v>
      </c>
      <c r="S507" s="8">
        <f>AVERAGEIFS(Kombiniert[Sonstige],Kombiniert[Date],"&gt;="&amp;Kombiniert[[#This Row],[Von]],Kombiniert[Date],"&lt;="&amp;Kombiniert[[#This Row],[Date]])</f>
        <v>6.6000000000000017E-2</v>
      </c>
      <c r="T507" s="4">
        <f>SUMIFS(Kombiniert[Befragte],Kombiniert[Date],"&gt;="&amp;Kombiniert[[#This Row],[Von]],Kombiniert[Date],"&lt;="&amp;Kombiniert[[#This Row],[Date]])</f>
        <v>17574</v>
      </c>
      <c r="U507" s="2">
        <f>1/SUMIFS(Kombiniert[[#This Row],[CDU/CSU (14d)]:[AfD (14d)]],Kombiniert[[#This Row],[CDU/CSU (14d)]:[AfD (14d)]],"&gt;="&amp;0.05)</f>
        <v>1.0706638115631693</v>
      </c>
      <c r="V507" s="2">
        <f>1/(SUMIFS(Kombiniert[[#This Row],[CDU/CSU (14d)]:[AfD (14d)]],Kombiniert[[#This Row],[CDU/CSU (14d)]:[AfD (14d)]],"&gt;="&amp;0.05)-Kombiniert[[#This Row],[FDP (14d)]])</f>
        <v>1.1716461628588168</v>
      </c>
    </row>
    <row r="508" spans="1:22" x14ac:dyDescent="0.35">
      <c r="A508" s="1">
        <v>43638</v>
      </c>
      <c r="B508" s="2">
        <v>0.24</v>
      </c>
      <c r="C508" s="2">
        <v>0.12</v>
      </c>
      <c r="D508" s="2">
        <v>0.27</v>
      </c>
      <c r="E508" s="2">
        <v>0.08</v>
      </c>
      <c r="F508" s="2">
        <v>0.08</v>
      </c>
      <c r="G508" s="2">
        <v>0.13</v>
      </c>
      <c r="H508" s="2">
        <v>0.08</v>
      </c>
      <c r="I508" s="2">
        <v>2500</v>
      </c>
      <c r="J508" s="2" t="s">
        <v>478</v>
      </c>
      <c r="K508" t="s">
        <v>417</v>
      </c>
      <c r="L508" s="1">
        <f>Kombiniert[[#This Row],[Date]]-13</f>
        <v>43625</v>
      </c>
      <c r="M508" s="8">
        <f>AVERAGEIFS(Kombiniert[CDU/CSU],Kombiniert[Date],"&gt;="&amp;Kombiniert[[#This Row],[Von]],Kombiniert[Date],"&lt;="&amp;Kombiniert[[#This Row],[Date]])</f>
        <v>0.25624999999999998</v>
      </c>
      <c r="N508" s="3">
        <f>AVERAGEIFS(Kombiniert[SPD],Kombiniert[Date],"&gt;="&amp;Kombiniert[[#This Row],[Von]],Kombiniert[Date],"&lt;="&amp;Kombiniert[[#This Row],[Date]])</f>
        <v>0.12375</v>
      </c>
      <c r="O508" s="8">
        <f>AVERAGEIFS(Kombiniert[GRÜNE],Kombiniert[Date],"&gt;="&amp;Kombiniert[[#This Row],[Von]],Kombiniert[Date],"&lt;="&amp;Kombiniert[[#This Row],[Date]])</f>
        <v>0.260625</v>
      </c>
      <c r="P508" s="8">
        <f>AVERAGEIFS(Kombiniert[FDP],Kombiniert[Date],"&gt;="&amp;Kombiniert[[#This Row],[Von]],Kombiniert[Date],"&lt;="&amp;Kombiniert[[#This Row],[Date]])</f>
        <v>8.1250000000000003E-2</v>
      </c>
      <c r="Q508" s="8">
        <f>AVERAGEIFS(Kombiniert[LINKE],Kombiniert[Date],"&gt;="&amp;Kombiniert[[#This Row],[Von]],Kombiniert[Date],"&lt;="&amp;Kombiniert[[#This Row],[Date]])</f>
        <v>7.9375000000000001E-2</v>
      </c>
      <c r="R508" s="8">
        <f>AVERAGEIFS(Kombiniert[AfD],Kombiniert[Date],"&gt;="&amp;Kombiniert[[#This Row],[Von]],Kombiniert[Date],"&lt;="&amp;Kombiniert[[#This Row],[Date]])</f>
        <v>0.13125000000000001</v>
      </c>
      <c r="S508" s="8">
        <f>AVERAGEIFS(Kombiniert[Sonstige],Kombiniert[Date],"&gt;="&amp;Kombiniert[[#This Row],[Von]],Kombiniert[Date],"&lt;="&amp;Kombiniert[[#This Row],[Date]])</f>
        <v>6.7500000000000004E-2</v>
      </c>
      <c r="T508" s="4">
        <f>SUMIFS(Kombiniert[Befragte],Kombiniert[Date],"&gt;="&amp;Kombiniert[[#This Row],[Von]],Kombiniert[Date],"&lt;="&amp;Kombiniert[[#This Row],[Date]])</f>
        <v>15486</v>
      </c>
      <c r="U508" s="2">
        <f>1/SUMIFS(Kombiniert[[#This Row],[CDU/CSU (14d)]:[AfD (14d)]],Kombiniert[[#This Row],[CDU/CSU (14d)]:[AfD (14d)]],"&gt;="&amp;0.05)</f>
        <v>1.0723860589812333</v>
      </c>
      <c r="V508" s="2">
        <f>1/(SUMIFS(Kombiniert[[#This Row],[CDU/CSU (14d)]:[AfD (14d)]],Kombiniert[[#This Row],[CDU/CSU (14d)]:[AfD (14d)]],"&gt;="&amp;0.05)-Kombiniert[[#This Row],[FDP (14d)]])</f>
        <v>1.1747430249632893</v>
      </c>
    </row>
    <row r="509" spans="1:22" x14ac:dyDescent="0.35">
      <c r="A509" s="1">
        <v>43631</v>
      </c>
      <c r="B509" s="2">
        <v>0.24</v>
      </c>
      <c r="C509" s="2">
        <v>0.11</v>
      </c>
      <c r="D509" s="2">
        <v>0.27</v>
      </c>
      <c r="E509" s="2">
        <v>0.09</v>
      </c>
      <c r="F509" s="2">
        <v>0.08</v>
      </c>
      <c r="G509" s="2">
        <v>0.13</v>
      </c>
      <c r="H509" s="2">
        <v>0.08</v>
      </c>
      <c r="I509" s="2">
        <v>2001</v>
      </c>
      <c r="J509" s="2" t="s">
        <v>479</v>
      </c>
      <c r="K509" t="s">
        <v>417</v>
      </c>
      <c r="L509" s="1">
        <f>Kombiniert[[#This Row],[Date]]-13</f>
        <v>43618</v>
      </c>
      <c r="M509" s="8">
        <f>AVERAGEIFS(Kombiniert[CDU/CSU],Kombiniert[Date],"&gt;="&amp;Kombiniert[[#This Row],[Von]],Kombiniert[Date],"&lt;="&amp;Kombiniert[[#This Row],[Date]])</f>
        <v>0.2525</v>
      </c>
      <c r="N509" s="3">
        <f>AVERAGEIFS(Kombiniert[SPD],Kombiniert[Date],"&gt;="&amp;Kombiniert[[#This Row],[Von]],Kombiniert[Date],"&lt;="&amp;Kombiniert[[#This Row],[Date]])</f>
        <v>0.12375</v>
      </c>
      <c r="O509" s="8">
        <f>AVERAGEIFS(Kombiniert[GRÜNE],Kombiniert[Date],"&gt;="&amp;Kombiniert[[#This Row],[Von]],Kombiniert[Date],"&lt;="&amp;Kombiniert[[#This Row],[Date]])</f>
        <v>0.26437500000000003</v>
      </c>
      <c r="P509" s="8">
        <f>AVERAGEIFS(Kombiniert[FDP],Kombiniert[Date],"&gt;="&amp;Kombiniert[[#This Row],[Von]],Kombiniert[Date],"&lt;="&amp;Kombiniert[[#This Row],[Date]])</f>
        <v>8.1250000000000003E-2</v>
      </c>
      <c r="Q509" s="8">
        <f>AVERAGEIFS(Kombiniert[LINKE],Kombiniert[Date],"&gt;="&amp;Kombiniert[[#This Row],[Von]],Kombiniert[Date],"&lt;="&amp;Kombiniert[[#This Row],[Date]])</f>
        <v>7.5624999999999998E-2</v>
      </c>
      <c r="R509" s="8">
        <f>AVERAGEIFS(Kombiniert[AfD],Kombiniert[Date],"&gt;="&amp;Kombiniert[[#This Row],[Von]],Kombiniert[Date],"&lt;="&amp;Kombiniert[[#This Row],[Date]])</f>
        <v>0.12812499999999999</v>
      </c>
      <c r="S509" s="8">
        <f>AVERAGEIFS(Kombiniert[Sonstige],Kombiniert[Date],"&gt;="&amp;Kombiniert[[#This Row],[Von]],Kombiniert[Date],"&lt;="&amp;Kombiniert[[#This Row],[Date]])</f>
        <v>7.4375000000000024E-2</v>
      </c>
      <c r="T509" s="4">
        <f>SUMIFS(Kombiniert[Befragte],Kombiniert[Date],"&gt;="&amp;Kombiniert[[#This Row],[Von]],Kombiniert[Date],"&lt;="&amp;Kombiniert[[#This Row],[Date]])</f>
        <v>14653</v>
      </c>
      <c r="U509" s="2">
        <f>1/SUMIFS(Kombiniert[[#This Row],[CDU/CSU (14d)]:[AfD (14d)]],Kombiniert[[#This Row],[CDU/CSU (14d)]:[AfD (14d)]],"&gt;="&amp;0.05)</f>
        <v>1.0803511141120863</v>
      </c>
      <c r="V509" s="2">
        <f>1/(SUMIFS(Kombiniert[[#This Row],[CDU/CSU (14d)]:[AfD (14d)]],Kombiniert[[#This Row],[CDU/CSU (14d)]:[AfD (14d)]],"&gt;="&amp;0.05)-Kombiniert[[#This Row],[FDP (14d)]])</f>
        <v>1.1843079200592153</v>
      </c>
    </row>
    <row r="510" spans="1:22" x14ac:dyDescent="0.35">
      <c r="A510" s="1">
        <v>43624</v>
      </c>
      <c r="B510" s="2">
        <v>0.24</v>
      </c>
      <c r="C510" s="2">
        <v>0.12</v>
      </c>
      <c r="D510" s="2">
        <v>0.27</v>
      </c>
      <c r="E510" s="2">
        <v>0.08</v>
      </c>
      <c r="F510" s="2">
        <v>0.08</v>
      </c>
      <c r="G510" s="2">
        <v>0.12</v>
      </c>
      <c r="H510" s="2">
        <v>0.09</v>
      </c>
      <c r="I510" s="2">
        <v>2501</v>
      </c>
      <c r="J510" s="2" t="s">
        <v>480</v>
      </c>
      <c r="K510" t="s">
        <v>417</v>
      </c>
      <c r="L510" s="1">
        <f>Kombiniert[[#This Row],[Date]]-13</f>
        <v>43611</v>
      </c>
      <c r="M510" s="8">
        <f>AVERAGEIFS(Kombiniert[CDU/CSU],Kombiniert[Date],"&gt;="&amp;Kombiniert[[#This Row],[Von]],Kombiniert[Date],"&lt;="&amp;Kombiniert[[#This Row],[Date]])</f>
        <v>0.26500000000000001</v>
      </c>
      <c r="N510" s="3">
        <f>AVERAGEIFS(Kombiniert[SPD],Kombiniert[Date],"&gt;="&amp;Kombiniert[[#This Row],[Von]],Kombiniert[Date],"&lt;="&amp;Kombiniert[[#This Row],[Date]])</f>
        <v>0.13722222222222225</v>
      </c>
      <c r="O510" s="8">
        <f>AVERAGEIFS(Kombiniert[GRÜNE],Kombiniert[Date],"&gt;="&amp;Kombiniert[[#This Row],[Von]],Kombiniert[Date],"&lt;="&amp;Kombiniert[[#This Row],[Date]])</f>
        <v>0.23888888888888887</v>
      </c>
      <c r="P510" s="8">
        <f>AVERAGEIFS(Kombiniert[FDP],Kombiniert[Date],"&gt;="&amp;Kombiniert[[#This Row],[Von]],Kombiniert[Date],"&lt;="&amp;Kombiniert[[#This Row],[Date]])</f>
        <v>8.0555555555555547E-2</v>
      </c>
      <c r="Q510" s="8">
        <f>AVERAGEIFS(Kombiniert[LINKE],Kombiniert[Date],"&gt;="&amp;Kombiniert[[#This Row],[Von]],Kombiniert[Date],"&lt;="&amp;Kombiniert[[#This Row],[Date]])</f>
        <v>7.6666666666666661E-2</v>
      </c>
      <c r="R510" s="8">
        <f>AVERAGEIFS(Kombiniert[AfD],Kombiniert[Date],"&gt;="&amp;Kombiniert[[#This Row],[Von]],Kombiniert[Date],"&lt;="&amp;Kombiniert[[#This Row],[Date]])</f>
        <v>0.12611111111111112</v>
      </c>
      <c r="S510" s="8">
        <f>AVERAGEIFS(Kombiniert[Sonstige],Kombiniert[Date],"&gt;="&amp;Kombiniert[[#This Row],[Von]],Kombiniert[Date],"&lt;="&amp;Kombiniert[[#This Row],[Date]])</f>
        <v>7.555555555555557E-2</v>
      </c>
      <c r="T510" s="4">
        <f>SUMIFS(Kombiniert[Befragte],Kombiniert[Date],"&gt;="&amp;Kombiniert[[#This Row],[Von]],Kombiniert[Date],"&lt;="&amp;Kombiniert[[#This Row],[Date]])</f>
        <v>16154</v>
      </c>
      <c r="U510" s="2">
        <f>1/SUMIFS(Kombiniert[[#This Row],[CDU/CSU (14d)]:[AfD (14d)]],Kombiniert[[#This Row],[CDU/CSU (14d)]:[AfD (14d)]],"&gt;="&amp;0.05)</f>
        <v>1.0817307692307694</v>
      </c>
      <c r="V510" s="2">
        <f>1/(SUMIFS(Kombiniert[[#This Row],[CDU/CSU (14d)]:[AfD (14d)]],Kombiniert[[#This Row],[CDU/CSU (14d)]:[AfD (14d)]],"&gt;="&amp;0.05)-Kombiniert[[#This Row],[FDP (14d)]])</f>
        <v>1.184990125082291</v>
      </c>
    </row>
    <row r="511" spans="1:22" x14ac:dyDescent="0.35">
      <c r="A511" s="1">
        <v>43617</v>
      </c>
      <c r="B511" s="2">
        <v>0.26</v>
      </c>
      <c r="C511" s="2">
        <v>0.12</v>
      </c>
      <c r="D511" s="2">
        <v>0.27</v>
      </c>
      <c r="E511" s="2">
        <v>0.08</v>
      </c>
      <c r="F511" s="2">
        <v>7.0000000000000007E-2</v>
      </c>
      <c r="G511" s="2">
        <v>0.11</v>
      </c>
      <c r="H511" s="2">
        <v>0.09</v>
      </c>
      <c r="I511" s="2">
        <v>2001</v>
      </c>
      <c r="J511" s="2" t="s">
        <v>481</v>
      </c>
      <c r="K511" t="s">
        <v>417</v>
      </c>
      <c r="L511" s="1">
        <f>Kombiniert[[#This Row],[Date]]-13</f>
        <v>43604</v>
      </c>
      <c r="M511" s="8">
        <f>AVERAGEIFS(Kombiniert[CDU/CSU],Kombiniert[Date],"&gt;="&amp;Kombiniert[[#This Row],[Von]],Kombiniert[Date],"&lt;="&amp;Kombiniert[[#This Row],[Date]])</f>
        <v>0.28277777777777779</v>
      </c>
      <c r="N511" s="3">
        <f>AVERAGEIFS(Kombiniert[SPD],Kombiniert[Date],"&gt;="&amp;Kombiniert[[#This Row],[Von]],Kombiniert[Date],"&lt;="&amp;Kombiniert[[#This Row],[Date]])</f>
        <v>0.16055555555555556</v>
      </c>
      <c r="O511" s="8">
        <f>AVERAGEIFS(Kombiniert[GRÜNE],Kombiniert[Date],"&gt;="&amp;Kombiniert[[#This Row],[Von]],Kombiniert[Date],"&lt;="&amp;Kombiniert[[#This Row],[Date]])</f>
        <v>0.19277777777777777</v>
      </c>
      <c r="P511" s="8">
        <f>AVERAGEIFS(Kombiniert[FDP],Kombiniert[Date],"&gt;="&amp;Kombiniert[[#This Row],[Von]],Kombiniert[Date],"&lt;="&amp;Kombiniert[[#This Row],[Date]])</f>
        <v>8.6111111111111097E-2</v>
      </c>
      <c r="Q511" s="8">
        <f>AVERAGEIFS(Kombiniert[LINKE],Kombiniert[Date],"&gt;="&amp;Kombiniert[[#This Row],[Von]],Kombiniert[Date],"&lt;="&amp;Kombiniert[[#This Row],[Date]])</f>
        <v>8.4999999999999992E-2</v>
      </c>
      <c r="R511" s="8">
        <f>AVERAGEIFS(Kombiniert[AfD],Kombiniert[Date],"&gt;="&amp;Kombiniert[[#This Row],[Von]],Kombiniert[Date],"&lt;="&amp;Kombiniert[[#This Row],[Date]])</f>
        <v>0.12833333333333335</v>
      </c>
      <c r="S511" s="8">
        <f>AVERAGEIFS(Kombiniert[Sonstige],Kombiniert[Date],"&gt;="&amp;Kombiniert[[#This Row],[Von]],Kombiniert[Date],"&lt;="&amp;Kombiniert[[#This Row],[Date]])</f>
        <v>6.4444444444444457E-2</v>
      </c>
      <c r="T511" s="4">
        <f>SUMIFS(Kombiniert[Befragte],Kombiniert[Date],"&gt;="&amp;Kombiniert[[#This Row],[Von]],Kombiniert[Date],"&lt;="&amp;Kombiniert[[#This Row],[Date]])</f>
        <v>17317</v>
      </c>
      <c r="U511" s="2">
        <f>1/SUMIFS(Kombiniert[[#This Row],[CDU/CSU (14d)]:[AfD (14d)]],Kombiniert[[#This Row],[CDU/CSU (14d)]:[AfD (14d)]],"&gt;="&amp;0.05)</f>
        <v>1.0688836104513064</v>
      </c>
      <c r="V511" s="2">
        <f>1/(SUMIFS(Kombiniert[[#This Row],[CDU/CSU (14d)]:[AfD (14d)]],Kombiniert[[#This Row],[CDU/CSU (14d)]:[AfD (14d)]],"&gt;="&amp;0.05)-Kombiniert[[#This Row],[FDP (14d)]])</f>
        <v>1.1772400261608895</v>
      </c>
    </row>
    <row r="512" spans="1:22" x14ac:dyDescent="0.35">
      <c r="A512" s="1">
        <v>43612</v>
      </c>
      <c r="B512" s="2">
        <v>0.28000000000000003</v>
      </c>
      <c r="C512" s="2">
        <v>0.17</v>
      </c>
      <c r="D512" s="2">
        <v>0.18</v>
      </c>
      <c r="E512" s="2">
        <v>0.08</v>
      </c>
      <c r="F512" s="2">
        <v>0.08</v>
      </c>
      <c r="G512" s="2">
        <v>0.13</v>
      </c>
      <c r="H512" s="2">
        <v>0.08</v>
      </c>
      <c r="I512" s="2">
        <v>2500</v>
      </c>
      <c r="J512" s="2" t="s">
        <v>482</v>
      </c>
      <c r="K512" t="s">
        <v>417</v>
      </c>
      <c r="L512" s="1">
        <f>Kombiniert[[#This Row],[Date]]-13</f>
        <v>43599</v>
      </c>
      <c r="M512" s="8">
        <f>AVERAGEIFS(Kombiniert[CDU/CSU],Kombiniert[Date],"&gt;="&amp;Kombiniert[[#This Row],[Von]],Kombiniert[Date],"&lt;="&amp;Kombiniert[[#This Row],[Date]])</f>
        <v>0.28857142857142859</v>
      </c>
      <c r="N512" s="3">
        <f>AVERAGEIFS(Kombiniert[SPD],Kombiniert[Date],"&gt;="&amp;Kombiniert[[#This Row],[Von]],Kombiniert[Date],"&lt;="&amp;Kombiniert[[#This Row],[Date]])</f>
        <v>0.16714285714285718</v>
      </c>
      <c r="O512" s="8">
        <f>AVERAGEIFS(Kombiniert[GRÜNE],Kombiniert[Date],"&gt;="&amp;Kombiniert[[#This Row],[Von]],Kombiniert[Date],"&lt;="&amp;Kombiniert[[#This Row],[Date]])</f>
        <v>0.17928571428571427</v>
      </c>
      <c r="P512" s="8">
        <f>AVERAGEIFS(Kombiniert[FDP],Kombiniert[Date],"&gt;="&amp;Kombiniert[[#This Row],[Von]],Kombiniert[Date],"&lt;="&amp;Kombiniert[[#This Row],[Date]])</f>
        <v>8.7142857142857147E-2</v>
      </c>
      <c r="Q512" s="8">
        <f>AVERAGEIFS(Kombiniert[LINKE],Kombiniert[Date],"&gt;="&amp;Kombiniert[[#This Row],[Von]],Kombiniert[Date],"&lt;="&amp;Kombiniert[[#This Row],[Date]])</f>
        <v>8.7857142857142856E-2</v>
      </c>
      <c r="R512" s="8">
        <f>AVERAGEIFS(Kombiniert[AfD],Kombiniert[Date],"&gt;="&amp;Kombiniert[[#This Row],[Von]],Kombiniert[Date],"&lt;="&amp;Kombiniert[[#This Row],[Date]])</f>
        <v>0.13</v>
      </c>
      <c r="S512" s="8">
        <f>AVERAGEIFS(Kombiniert[Sonstige],Kombiniert[Date],"&gt;="&amp;Kombiniert[[#This Row],[Von]],Kombiniert[Date],"&lt;="&amp;Kombiniert[[#This Row],[Date]])</f>
        <v>0.06</v>
      </c>
      <c r="T512" s="4">
        <f>SUMIFS(Kombiniert[Befragte],Kombiniert[Date],"&gt;="&amp;Kombiniert[[#This Row],[Von]],Kombiniert[Date],"&lt;="&amp;Kombiniert[[#This Row],[Date]])</f>
        <v>13839</v>
      </c>
      <c r="U512" s="2">
        <f>1/SUMIFS(Kombiniert[[#This Row],[CDU/CSU (14d)]:[AfD (14d)]],Kombiniert[[#This Row],[CDU/CSU (14d)]:[AfD (14d)]],"&gt;="&amp;0.05)</f>
        <v>1.0638297872340425</v>
      </c>
      <c r="V512" s="2">
        <f>1/(SUMIFS(Kombiniert[[#This Row],[CDU/CSU (14d)]:[AfD (14d)]],Kombiniert[[#This Row],[CDU/CSU (14d)]:[AfD (14d)]],"&gt;="&amp;0.05)-Kombiniert[[#This Row],[FDP (14d)]])</f>
        <v>1.1725293132328307</v>
      </c>
    </row>
    <row r="513" spans="1:22" x14ac:dyDescent="0.35">
      <c r="A513" s="1">
        <v>43605</v>
      </c>
      <c r="B513" s="2">
        <v>0.28999999999999998</v>
      </c>
      <c r="C513" s="2">
        <v>0.16</v>
      </c>
      <c r="D513" s="2">
        <v>0.19</v>
      </c>
      <c r="E513" s="2">
        <v>0.08</v>
      </c>
      <c r="F513" s="2">
        <v>0.09</v>
      </c>
      <c r="G513" s="2">
        <v>0.13</v>
      </c>
      <c r="H513" s="2">
        <v>0.06</v>
      </c>
      <c r="I513" s="2">
        <v>2503</v>
      </c>
      <c r="J513" s="2" t="s">
        <v>483</v>
      </c>
      <c r="K513" t="s">
        <v>417</v>
      </c>
      <c r="L513" s="1">
        <f>Kombiniert[[#This Row],[Date]]-13</f>
        <v>43592</v>
      </c>
      <c r="M513" s="8">
        <f>AVERAGEIFS(Kombiniert[CDU/CSU],Kombiniert[Date],"&gt;="&amp;Kombiniert[[#This Row],[Von]],Kombiniert[Date],"&lt;="&amp;Kombiniert[[#This Row],[Date]])</f>
        <v>0.29125000000000001</v>
      </c>
      <c r="N513" s="3">
        <f>AVERAGEIFS(Kombiniert[SPD],Kombiniert[Date],"&gt;="&amp;Kombiniert[[#This Row],[Von]],Kombiniert[Date],"&lt;="&amp;Kombiniert[[#This Row],[Date]])</f>
        <v>0.16</v>
      </c>
      <c r="O513" s="8">
        <f>AVERAGEIFS(Kombiniert[GRÜNE],Kombiniert[Date],"&gt;="&amp;Kombiniert[[#This Row],[Von]],Kombiniert[Date],"&lt;="&amp;Kombiniert[[#This Row],[Date]])</f>
        <v>0.19249999999999998</v>
      </c>
      <c r="P513" s="8">
        <f>AVERAGEIFS(Kombiniert[FDP],Kombiniert[Date],"&gt;="&amp;Kombiniert[[#This Row],[Von]],Kombiniert[Date],"&lt;="&amp;Kombiniert[[#This Row],[Date]])</f>
        <v>8.4375000000000006E-2</v>
      </c>
      <c r="Q513" s="8">
        <f>AVERAGEIFS(Kombiniert[LINKE],Kombiniert[Date],"&gt;="&amp;Kombiniert[[#This Row],[Von]],Kombiniert[Date],"&lt;="&amp;Kombiniert[[#This Row],[Date]])</f>
        <v>8.6874999999999994E-2</v>
      </c>
      <c r="R513" s="8">
        <f>AVERAGEIFS(Kombiniert[AfD],Kombiniert[Date],"&gt;="&amp;Kombiniert[[#This Row],[Von]],Kombiniert[Date],"&lt;="&amp;Kombiniert[[#This Row],[Date]])</f>
        <v>0.13375000000000001</v>
      </c>
      <c r="S513" s="8">
        <f>AVERAGEIFS(Kombiniert[Sonstige],Kombiniert[Date],"&gt;="&amp;Kombiniert[[#This Row],[Von]],Kombiniert[Date],"&lt;="&amp;Kombiniert[[#This Row],[Date]])</f>
        <v>5.124999999999999E-2</v>
      </c>
      <c r="T513" s="4">
        <f>SUMIFS(Kombiniert[Befragte],Kombiniert[Date],"&gt;="&amp;Kombiniert[[#This Row],[Von]],Kombiniert[Date],"&lt;="&amp;Kombiniert[[#This Row],[Date]])</f>
        <v>15869</v>
      </c>
      <c r="U513" s="2">
        <f>1/SUMIFS(Kombiniert[[#This Row],[CDU/CSU (14d)]:[AfD (14d)]],Kombiniert[[#This Row],[CDU/CSU (14d)]:[AfD (14d)]],"&gt;="&amp;0.05)</f>
        <v>1.054018445322793</v>
      </c>
      <c r="V513" s="2">
        <f>1/(SUMIFS(Kombiniert[[#This Row],[CDU/CSU (14d)]:[AfD (14d)]],Kombiniert[[#This Row],[CDU/CSU (14d)]:[AfD (14d)]],"&gt;="&amp;0.05)-Kombiniert[[#This Row],[FDP (14d)]])</f>
        <v>1.1569052783803324</v>
      </c>
    </row>
    <row r="514" spans="1:22" x14ac:dyDescent="0.35">
      <c r="A514" s="1">
        <v>43598</v>
      </c>
      <c r="B514" s="2">
        <v>0.3</v>
      </c>
      <c r="C514" s="2">
        <v>0.15</v>
      </c>
      <c r="D514" s="2">
        <v>0.2</v>
      </c>
      <c r="E514" s="2">
        <v>0.08</v>
      </c>
      <c r="F514" s="2">
        <v>0.08</v>
      </c>
      <c r="G514" s="2">
        <v>0.13</v>
      </c>
      <c r="H514" s="2">
        <v>0.06</v>
      </c>
      <c r="I514" s="2">
        <v>2502</v>
      </c>
      <c r="J514" s="2" t="s">
        <v>484</v>
      </c>
      <c r="K514" t="s">
        <v>417</v>
      </c>
      <c r="L514" s="1">
        <f>Kombiniert[[#This Row],[Date]]-13</f>
        <v>43585</v>
      </c>
      <c r="M514" s="8">
        <f>AVERAGEIFS(Kombiniert[CDU/CSU],Kombiniert[Date],"&gt;="&amp;Kombiniert[[#This Row],[Von]],Kombiniert[Date],"&lt;="&amp;Kombiniert[[#This Row],[Date]])</f>
        <v>0.28900000000000003</v>
      </c>
      <c r="N514" s="3">
        <f>AVERAGEIFS(Kombiniert[SPD],Kombiniert[Date],"&gt;="&amp;Kombiniert[[#This Row],[Von]],Kombiniert[Date],"&lt;="&amp;Kombiniert[[#This Row],[Date]])</f>
        <v>0.16399999999999998</v>
      </c>
      <c r="O514" s="8">
        <f>AVERAGEIFS(Kombiniert[GRÜNE],Kombiniert[Date],"&gt;="&amp;Kombiniert[[#This Row],[Von]],Kombiniert[Date],"&lt;="&amp;Kombiniert[[#This Row],[Date]])</f>
        <v>0.19299999999999998</v>
      </c>
      <c r="P514" s="8">
        <f>AVERAGEIFS(Kombiniert[FDP],Kombiniert[Date],"&gt;="&amp;Kombiniert[[#This Row],[Von]],Kombiniert[Date],"&lt;="&amp;Kombiniert[[#This Row],[Date]])</f>
        <v>8.4499999999999992E-2</v>
      </c>
      <c r="Q514" s="8">
        <f>AVERAGEIFS(Kombiniert[LINKE],Kombiniert[Date],"&gt;="&amp;Kombiniert[[#This Row],[Von]],Kombiniert[Date],"&lt;="&amp;Kombiniert[[#This Row],[Date]])</f>
        <v>8.7499999999999994E-2</v>
      </c>
      <c r="R514" s="8">
        <f>AVERAGEIFS(Kombiniert[AfD],Kombiniert[Date],"&gt;="&amp;Kombiniert[[#This Row],[Von]],Kombiniert[Date],"&lt;="&amp;Kombiniert[[#This Row],[Date]])</f>
        <v>0.13199999999999998</v>
      </c>
      <c r="S514" s="8">
        <f>AVERAGEIFS(Kombiniert[Sonstige],Kombiniert[Date],"&gt;="&amp;Kombiniert[[#This Row],[Von]],Kombiniert[Date],"&lt;="&amp;Kombiniert[[#This Row],[Date]])</f>
        <v>4.9999999999999996E-2</v>
      </c>
      <c r="T514" s="4">
        <f>SUMIFS(Kombiniert[Befragte],Kombiniert[Date],"&gt;="&amp;Kombiniert[[#This Row],[Von]],Kombiniert[Date],"&lt;="&amp;Kombiniert[[#This Row],[Date]])</f>
        <v>18443</v>
      </c>
      <c r="U514" s="2">
        <f>1/SUMIFS(Kombiniert[[#This Row],[CDU/CSU (14d)]:[AfD (14d)]],Kombiniert[[#This Row],[CDU/CSU (14d)]:[AfD (14d)]],"&gt;="&amp;0.05)</f>
        <v>1.0526315789473684</v>
      </c>
      <c r="V514" s="2">
        <f>1/(SUMIFS(Kombiniert[[#This Row],[CDU/CSU (14d)]:[AfD (14d)]],Kombiniert[[#This Row],[CDU/CSU (14d)]:[AfD (14d)]],"&gt;="&amp;0.05)-Kombiniert[[#This Row],[FDP (14d)]])</f>
        <v>1.1554015020219526</v>
      </c>
    </row>
    <row r="515" spans="1:22" x14ac:dyDescent="0.35">
      <c r="A515" s="1">
        <v>43591</v>
      </c>
      <c r="B515" s="2">
        <v>0.28999999999999998</v>
      </c>
      <c r="C515" s="2">
        <v>0.15</v>
      </c>
      <c r="D515" s="2">
        <v>0.2</v>
      </c>
      <c r="E515" s="2">
        <v>0.08</v>
      </c>
      <c r="F515" s="2">
        <v>0.09</v>
      </c>
      <c r="G515" s="2">
        <v>0.13</v>
      </c>
      <c r="H515" s="2">
        <v>0.06</v>
      </c>
      <c r="I515" s="2">
        <v>2002</v>
      </c>
      <c r="J515" s="2" t="s">
        <v>485</v>
      </c>
      <c r="K515" t="s">
        <v>417</v>
      </c>
      <c r="L515" s="1">
        <f>Kombiniert[[#This Row],[Date]]-13</f>
        <v>43578</v>
      </c>
      <c r="M515" s="8">
        <f>AVERAGEIFS(Kombiniert[CDU/CSU],Kombiniert[Date],"&gt;="&amp;Kombiniert[[#This Row],[Von]],Kombiniert[Date],"&lt;="&amp;Kombiniert[[#This Row],[Date]])</f>
        <v>0.28375</v>
      </c>
      <c r="N515" s="3">
        <f>AVERAGEIFS(Kombiniert[SPD],Kombiniert[Date],"&gt;="&amp;Kombiniert[[#This Row],[Von]],Kombiniert[Date],"&lt;="&amp;Kombiniert[[#This Row],[Date]])</f>
        <v>0.16749999999999998</v>
      </c>
      <c r="O515" s="8">
        <f>AVERAGEIFS(Kombiniert[GRÜNE],Kombiniert[Date],"&gt;="&amp;Kombiniert[[#This Row],[Von]],Kombiniert[Date],"&lt;="&amp;Kombiniert[[#This Row],[Date]])</f>
        <v>0.18749999999999997</v>
      </c>
      <c r="P515" s="8">
        <f>AVERAGEIFS(Kombiniert[FDP],Kombiniert[Date],"&gt;="&amp;Kombiniert[[#This Row],[Von]],Kombiniert[Date],"&lt;="&amp;Kombiniert[[#This Row],[Date]])</f>
        <v>8.8749999999999996E-2</v>
      </c>
      <c r="Q515" s="8">
        <f>AVERAGEIFS(Kombiniert[LINKE],Kombiniert[Date],"&gt;="&amp;Kombiniert[[#This Row],[Von]],Kombiniert[Date],"&lt;="&amp;Kombiniert[[#This Row],[Date]])</f>
        <v>9.2499999999999985E-2</v>
      </c>
      <c r="R515" s="8">
        <f>AVERAGEIFS(Kombiniert[AfD],Kombiniert[Date],"&gt;="&amp;Kombiniert[[#This Row],[Von]],Kombiniert[Date],"&lt;="&amp;Kombiniert[[#This Row],[Date]])</f>
        <v>0.13125000000000001</v>
      </c>
      <c r="S515" s="8">
        <f>AVERAGEIFS(Kombiniert[Sonstige],Kombiniert[Date],"&gt;="&amp;Kombiniert[[#This Row],[Von]],Kombiniert[Date],"&lt;="&amp;Kombiniert[[#This Row],[Date]])</f>
        <v>4.8749999999999995E-2</v>
      </c>
      <c r="T515" s="4">
        <f>SUMIFS(Kombiniert[Befragte],Kombiniert[Date],"&gt;="&amp;Kombiniert[[#This Row],[Von]],Kombiniert[Date],"&lt;="&amp;Kombiniert[[#This Row],[Date]])</f>
        <v>13504</v>
      </c>
      <c r="U515" s="2">
        <f>1/SUMIFS(Kombiniert[[#This Row],[CDU/CSU (14d)]:[AfD (14d)]],Kombiniert[[#This Row],[CDU/CSU (14d)]:[AfD (14d)]],"&gt;="&amp;0.05)</f>
        <v>1.0512483574244416</v>
      </c>
      <c r="V515" s="2">
        <f>1/(SUMIFS(Kombiniert[[#This Row],[CDU/CSU (14d)]:[AfD (14d)]],Kombiniert[[#This Row],[CDU/CSU (14d)]:[AfD (14d)]],"&gt;="&amp;0.05)-Kombiniert[[#This Row],[FDP (14d)]])</f>
        <v>1.1594202898550725</v>
      </c>
    </row>
    <row r="516" spans="1:22" x14ac:dyDescent="0.35">
      <c r="A516" s="1">
        <v>43584</v>
      </c>
      <c r="B516" s="2">
        <v>0.27</v>
      </c>
      <c r="C516" s="2">
        <v>0.17</v>
      </c>
      <c r="D516" s="2">
        <v>0.2</v>
      </c>
      <c r="E516" s="2">
        <v>0.08</v>
      </c>
      <c r="F516" s="2">
        <v>0.09</v>
      </c>
      <c r="G516" s="2">
        <v>0.13</v>
      </c>
      <c r="H516" s="2">
        <v>0.06</v>
      </c>
      <c r="I516" s="2">
        <v>2009</v>
      </c>
      <c r="J516" s="2" t="s">
        <v>158</v>
      </c>
      <c r="K516" t="s">
        <v>417</v>
      </c>
      <c r="L516" s="1">
        <f>Kombiniert[[#This Row],[Date]]-13</f>
        <v>43571</v>
      </c>
      <c r="M516" s="8">
        <f>AVERAGEIFS(Kombiniert[CDU/CSU],Kombiniert[Date],"&gt;="&amp;Kombiniert[[#This Row],[Von]],Kombiniert[Date],"&lt;="&amp;Kombiniert[[#This Row],[Date]])</f>
        <v>0.28500000000000003</v>
      </c>
      <c r="N516" s="3">
        <f>AVERAGEIFS(Kombiniert[SPD],Kombiniert[Date],"&gt;="&amp;Kombiniert[[#This Row],[Von]],Kombiniert[Date],"&lt;="&amp;Kombiniert[[#This Row],[Date]])</f>
        <v>0.16937499999999997</v>
      </c>
      <c r="O516" s="8">
        <f>AVERAGEIFS(Kombiniert[GRÜNE],Kombiniert[Date],"&gt;="&amp;Kombiniert[[#This Row],[Von]],Kombiniert[Date],"&lt;="&amp;Kombiniert[[#This Row],[Date]])</f>
        <v>0.18874999999999997</v>
      </c>
      <c r="P516" s="8">
        <f>AVERAGEIFS(Kombiniert[FDP],Kombiniert[Date],"&gt;="&amp;Kombiniert[[#This Row],[Von]],Kombiniert[Date],"&lt;="&amp;Kombiniert[[#This Row],[Date]])</f>
        <v>8.8749999999999996E-2</v>
      </c>
      <c r="Q516" s="8">
        <f>AVERAGEIFS(Kombiniert[LINKE],Kombiniert[Date],"&gt;="&amp;Kombiniert[[#This Row],[Von]],Kombiniert[Date],"&lt;="&amp;Kombiniert[[#This Row],[Date]])</f>
        <v>8.8749999999999996E-2</v>
      </c>
      <c r="R516" s="8">
        <f>AVERAGEIFS(Kombiniert[AfD],Kombiniert[Date],"&gt;="&amp;Kombiniert[[#This Row],[Von]],Kombiniert[Date],"&lt;="&amp;Kombiniert[[#This Row],[Date]])</f>
        <v>0.13187500000000002</v>
      </c>
      <c r="S516" s="8">
        <f>AVERAGEIFS(Kombiniert[Sonstige],Kombiniert[Date],"&gt;="&amp;Kombiniert[[#This Row],[Von]],Kombiniert[Date],"&lt;="&amp;Kombiniert[[#This Row],[Date]])</f>
        <v>4.7500000000000001E-2</v>
      </c>
      <c r="T516" s="4">
        <f>SUMIFS(Kombiniert[Befragte],Kombiniert[Date],"&gt;="&amp;Kombiniert[[#This Row],[Von]],Kombiniert[Date],"&lt;="&amp;Kombiniert[[#This Row],[Date]])</f>
        <v>13521</v>
      </c>
      <c r="U516" s="2">
        <f>1/SUMIFS(Kombiniert[[#This Row],[CDU/CSU (14d)]:[AfD (14d)]],Kombiniert[[#This Row],[CDU/CSU (14d)]:[AfD (14d)]],"&gt;="&amp;0.05)</f>
        <v>1.0498687664041997</v>
      </c>
      <c r="V516" s="2">
        <f>1/(SUMIFS(Kombiniert[[#This Row],[CDU/CSU (14d)]:[AfD (14d)]],Kombiniert[[#This Row],[CDU/CSU (14d)]:[AfD (14d)]],"&gt;="&amp;0.05)-Kombiniert[[#This Row],[FDP (14d)]])</f>
        <v>1.157742402315485</v>
      </c>
    </row>
    <row r="517" spans="1:22" x14ac:dyDescent="0.35">
      <c r="A517" s="1">
        <v>43577</v>
      </c>
      <c r="B517" s="2">
        <v>0.28000000000000003</v>
      </c>
      <c r="C517" s="2">
        <v>0.17</v>
      </c>
      <c r="D517" s="2">
        <v>0.19</v>
      </c>
      <c r="E517" s="2">
        <v>0.09</v>
      </c>
      <c r="F517" s="2">
        <v>0.08</v>
      </c>
      <c r="G517" s="2">
        <v>0.13</v>
      </c>
      <c r="H517" s="2">
        <v>0.06</v>
      </c>
      <c r="I517" s="2">
        <v>2004</v>
      </c>
      <c r="J517" s="2" t="s">
        <v>486</v>
      </c>
      <c r="K517" t="s">
        <v>417</v>
      </c>
      <c r="L517" s="1">
        <f>Kombiniert[[#This Row],[Date]]-13</f>
        <v>43564</v>
      </c>
      <c r="M517" s="8">
        <f>AVERAGEIFS(Kombiniert[CDU/CSU],Kombiniert[Date],"&gt;="&amp;Kombiniert[[#This Row],[Von]],Kombiniert[Date],"&lt;="&amp;Kombiniert[[#This Row],[Date]])</f>
        <v>0.29055555555555557</v>
      </c>
      <c r="N517" s="3">
        <f>AVERAGEIFS(Kombiniert[SPD],Kombiniert[Date],"&gt;="&amp;Kombiniert[[#This Row],[Von]],Kombiniert[Date],"&lt;="&amp;Kombiniert[[#This Row],[Date]])</f>
        <v>0.16722222222222224</v>
      </c>
      <c r="O517" s="8">
        <f>AVERAGEIFS(Kombiniert[GRÜNE],Kombiniert[Date],"&gt;="&amp;Kombiniert[[#This Row],[Von]],Kombiniert[Date],"&lt;="&amp;Kombiniert[[#This Row],[Date]])</f>
        <v>0.18888888888888886</v>
      </c>
      <c r="P517" s="8">
        <f>AVERAGEIFS(Kombiniert[FDP],Kombiniert[Date],"&gt;="&amp;Kombiniert[[#This Row],[Von]],Kombiniert[Date],"&lt;="&amp;Kombiniert[[#This Row],[Date]])</f>
        <v>8.8888888888888865E-2</v>
      </c>
      <c r="Q517" s="8">
        <f>AVERAGEIFS(Kombiniert[LINKE],Kombiniert[Date],"&gt;="&amp;Kombiniert[[#This Row],[Von]],Kombiniert[Date],"&lt;="&amp;Kombiniert[[#This Row],[Date]])</f>
        <v>8.4999999999999992E-2</v>
      </c>
      <c r="R517" s="8">
        <f>AVERAGEIFS(Kombiniert[AfD],Kombiniert[Date],"&gt;="&amp;Kombiniert[[#This Row],[Von]],Kombiniert[Date],"&lt;="&amp;Kombiniert[[#This Row],[Date]])</f>
        <v>0.12944444444444445</v>
      </c>
      <c r="S517" s="8">
        <f>AVERAGEIFS(Kombiniert[Sonstige],Kombiniert[Date],"&gt;="&amp;Kombiniert[[#This Row],[Von]],Kombiniert[Date],"&lt;="&amp;Kombiniert[[#This Row],[Date]])</f>
        <v>4.9999999999999996E-2</v>
      </c>
      <c r="T517" s="4">
        <f>SUMIFS(Kombiniert[Befragte],Kombiniert[Date],"&gt;="&amp;Kombiniert[[#This Row],[Von]],Kombiniert[Date],"&lt;="&amp;Kombiniert[[#This Row],[Date]])</f>
        <v>17464</v>
      </c>
      <c r="U517" s="2">
        <f>1/SUMIFS(Kombiniert[[#This Row],[CDU/CSU (14d)]:[AfD (14d)]],Kombiniert[[#This Row],[CDU/CSU (14d)]:[AfD (14d)]],"&gt;="&amp;0.05)</f>
        <v>1.0526315789473684</v>
      </c>
      <c r="V517" s="2">
        <f>1/(SUMIFS(Kombiniert[[#This Row],[CDU/CSU (14d)]:[AfD (14d)]],Kombiniert[[#This Row],[CDU/CSU (14d)]:[AfD (14d)]],"&gt;="&amp;0.05)-Kombiniert[[#This Row],[FDP (14d)]])</f>
        <v>1.161290322580645</v>
      </c>
    </row>
    <row r="518" spans="1:22" x14ac:dyDescent="0.35">
      <c r="A518" s="1">
        <v>43568</v>
      </c>
      <c r="B518" s="2">
        <v>0.28999999999999998</v>
      </c>
      <c r="C518" s="2">
        <v>0.16</v>
      </c>
      <c r="D518" s="2">
        <v>0.19</v>
      </c>
      <c r="E518" s="2">
        <v>0.1</v>
      </c>
      <c r="F518" s="2">
        <v>0.08</v>
      </c>
      <c r="G518" s="2">
        <v>0.12</v>
      </c>
      <c r="H518" s="2">
        <v>0.06</v>
      </c>
      <c r="I518" s="2">
        <v>2501</v>
      </c>
      <c r="J518" s="2" t="s">
        <v>487</v>
      </c>
      <c r="K518" t="s">
        <v>417</v>
      </c>
      <c r="L518" s="1">
        <f>Kombiniert[[#This Row],[Date]]-13</f>
        <v>43555</v>
      </c>
      <c r="M518" s="8">
        <f>AVERAGEIFS(Kombiniert[CDU/CSU],Kombiniert[Date],"&gt;="&amp;Kombiniert[[#This Row],[Von]],Kombiniert[Date],"&lt;="&amp;Kombiniert[[#This Row],[Date]])</f>
        <v>0.29388888888888887</v>
      </c>
      <c r="N518" s="3">
        <f>AVERAGEIFS(Kombiniert[SPD],Kombiniert[Date],"&gt;="&amp;Kombiniert[[#This Row],[Von]],Kombiniert[Date],"&lt;="&amp;Kombiniert[[#This Row],[Date]])</f>
        <v>0.16333333333333336</v>
      </c>
      <c r="O518" s="8">
        <f>AVERAGEIFS(Kombiniert[GRÜNE],Kombiniert[Date],"&gt;="&amp;Kombiniert[[#This Row],[Von]],Kombiniert[Date],"&lt;="&amp;Kombiniert[[#This Row],[Date]])</f>
        <v>0.18722222222222221</v>
      </c>
      <c r="P518" s="8">
        <f>AVERAGEIFS(Kombiniert[FDP],Kombiniert[Date],"&gt;="&amp;Kombiniert[[#This Row],[Von]],Kombiniert[Date],"&lt;="&amp;Kombiniert[[#This Row],[Date]])</f>
        <v>9.3333333333333324E-2</v>
      </c>
      <c r="Q518" s="8">
        <f>AVERAGEIFS(Kombiniert[LINKE],Kombiniert[Date],"&gt;="&amp;Kombiniert[[#This Row],[Von]],Kombiniert[Date],"&lt;="&amp;Kombiniert[[#This Row],[Date]])</f>
        <v>8.5555555555555551E-2</v>
      </c>
      <c r="R518" s="8">
        <f>AVERAGEIFS(Kombiniert[AfD],Kombiniert[Date],"&gt;="&amp;Kombiniert[[#This Row],[Von]],Kombiniert[Date],"&lt;="&amp;Kombiniert[[#This Row],[Date]])</f>
        <v>0.12611111111111112</v>
      </c>
      <c r="S518" s="8">
        <f>AVERAGEIFS(Kombiniert[Sonstige],Kombiniert[Date],"&gt;="&amp;Kombiniert[[#This Row],[Von]],Kombiniert[Date],"&lt;="&amp;Kombiniert[[#This Row],[Date]])</f>
        <v>5.0555555555555548E-2</v>
      </c>
      <c r="T518" s="4">
        <f>SUMIFS(Kombiniert[Befragte],Kombiniert[Date],"&gt;="&amp;Kombiniert[[#This Row],[Von]],Kombiniert[Date],"&lt;="&amp;Kombiniert[[#This Row],[Date]])</f>
        <v>19724</v>
      </c>
      <c r="U518" s="2">
        <f>1/SUMIFS(Kombiniert[[#This Row],[CDU/CSU (14d)]:[AfD (14d)]],Kombiniert[[#This Row],[CDU/CSU (14d)]:[AfD (14d)]],"&gt;="&amp;0.05)</f>
        <v>1.0532475131655941</v>
      </c>
      <c r="V518" s="2">
        <f>1/(SUMIFS(Kombiniert[[#This Row],[CDU/CSU (14d)]:[AfD (14d)]],Kombiniert[[#This Row],[CDU/CSU (14d)]:[AfD (14d)]],"&gt;="&amp;0.05)-Kombiniert[[#This Row],[FDP (14d)]])</f>
        <v>1.1680726800778716</v>
      </c>
    </row>
    <row r="519" spans="1:22" x14ac:dyDescent="0.35">
      <c r="A519" s="1">
        <v>43561</v>
      </c>
      <c r="B519" s="2">
        <v>0.28999999999999998</v>
      </c>
      <c r="C519" s="2">
        <v>0.16</v>
      </c>
      <c r="D519" s="2">
        <v>0.2</v>
      </c>
      <c r="E519" s="2">
        <v>0.1</v>
      </c>
      <c r="F519" s="2">
        <v>0.08</v>
      </c>
      <c r="G519" s="2">
        <v>0.12</v>
      </c>
      <c r="H519" s="2">
        <v>0.05</v>
      </c>
      <c r="I519" s="2">
        <v>2501</v>
      </c>
      <c r="J519" s="2" t="s">
        <v>488</v>
      </c>
      <c r="K519" t="s">
        <v>417</v>
      </c>
      <c r="L519" s="1">
        <f>Kombiniert[[#This Row],[Date]]-13</f>
        <v>43548</v>
      </c>
      <c r="M519" s="8">
        <f>AVERAGEIFS(Kombiniert[CDU/CSU],Kombiniert[Date],"&gt;="&amp;Kombiniert[[#This Row],[Von]],Kombiniert[Date],"&lt;="&amp;Kombiniert[[#This Row],[Date]])</f>
        <v>0.2972727272727273</v>
      </c>
      <c r="N519" s="3">
        <f>AVERAGEIFS(Kombiniert[SPD],Kombiniert[Date],"&gt;="&amp;Kombiniert[[#This Row],[Von]],Kombiniert[Date],"&lt;="&amp;Kombiniert[[#This Row],[Date]])</f>
        <v>0.16363636363636364</v>
      </c>
      <c r="O519" s="8">
        <f>AVERAGEIFS(Kombiniert[GRÜNE],Kombiniert[Date],"&gt;="&amp;Kombiniert[[#This Row],[Von]],Kombiniert[Date],"&lt;="&amp;Kombiniert[[#This Row],[Date]])</f>
        <v>0.18454545454545454</v>
      </c>
      <c r="P519" s="8">
        <f>AVERAGEIFS(Kombiniert[FDP],Kombiniert[Date],"&gt;="&amp;Kombiniert[[#This Row],[Von]],Kombiniert[Date],"&lt;="&amp;Kombiniert[[#This Row],[Date]])</f>
        <v>9.227272727272727E-2</v>
      </c>
      <c r="Q519" s="8">
        <f>AVERAGEIFS(Kombiniert[LINKE],Kombiniert[Date],"&gt;="&amp;Kombiniert[[#This Row],[Von]],Kombiniert[Date],"&lt;="&amp;Kombiniert[[#This Row],[Date]])</f>
        <v>8.6363636363636351E-2</v>
      </c>
      <c r="R519" s="8">
        <f>AVERAGEIFS(Kombiniert[AfD],Kombiniert[Date],"&gt;="&amp;Kombiniert[[#This Row],[Von]],Kombiniert[Date],"&lt;="&amp;Kombiniert[[#This Row],[Date]])</f>
        <v>0.12545454545454546</v>
      </c>
      <c r="S519" s="8">
        <f>AVERAGEIFS(Kombiniert[Sonstige],Kombiniert[Date],"&gt;="&amp;Kombiniert[[#This Row],[Von]],Kombiniert[Date],"&lt;="&amp;Kombiniert[[#This Row],[Date]])</f>
        <v>5.045454545454546E-2</v>
      </c>
      <c r="T519" s="4">
        <f>SUMIFS(Kombiniert[Befragte],Kombiniert[Date],"&gt;="&amp;Kombiniert[[#This Row],[Von]],Kombiniert[Date],"&lt;="&amp;Kombiniert[[#This Row],[Date]])</f>
        <v>22375</v>
      </c>
      <c r="U519" s="2">
        <f>1/SUMIFS(Kombiniert[[#This Row],[CDU/CSU (14d)]:[AfD (14d)]],Kombiniert[[#This Row],[CDU/CSU (14d)]:[AfD (14d)]],"&gt;="&amp;0.05)</f>
        <v>1.0531354715174723</v>
      </c>
      <c r="V519" s="2">
        <f>1/(SUMIFS(Kombiniert[[#This Row],[CDU/CSU (14d)]:[AfD (14d)]],Kombiniert[[#This Row],[CDU/CSU (14d)]:[AfD (14d)]],"&gt;="&amp;0.05)-Kombiniert[[#This Row],[FDP (14d)]])</f>
        <v>1.1664899257688228</v>
      </c>
    </row>
    <row r="520" spans="1:22" x14ac:dyDescent="0.35">
      <c r="A520" s="1">
        <v>43554</v>
      </c>
      <c r="B520" s="2">
        <v>0.28000000000000003</v>
      </c>
      <c r="C520" s="2">
        <v>0.16</v>
      </c>
      <c r="D520" s="2">
        <v>0.2</v>
      </c>
      <c r="E520" s="2">
        <v>0.1</v>
      </c>
      <c r="F520" s="2">
        <v>0.08</v>
      </c>
      <c r="G520" s="2">
        <v>0.12</v>
      </c>
      <c r="H520" s="2">
        <v>0.06</v>
      </c>
      <c r="I520" s="2">
        <v>2504</v>
      </c>
      <c r="J520" s="2" t="s">
        <v>489</v>
      </c>
      <c r="K520" t="s">
        <v>417</v>
      </c>
      <c r="L520" s="1">
        <f>Kombiniert[[#This Row],[Date]]-13</f>
        <v>43541</v>
      </c>
      <c r="M520" s="8">
        <f>AVERAGEIFS(Kombiniert[CDU/CSU],Kombiniert[Date],"&gt;="&amp;Kombiniert[[#This Row],[Von]],Kombiniert[Date],"&lt;="&amp;Kombiniert[[#This Row],[Date]])</f>
        <v>0.29799999999999999</v>
      </c>
      <c r="N520" s="3">
        <f>AVERAGEIFS(Kombiniert[SPD],Kombiniert[Date],"&gt;="&amp;Kombiniert[[#This Row],[Von]],Kombiniert[Date],"&lt;="&amp;Kombiniert[[#This Row],[Date]])</f>
        <v>0.16550000000000001</v>
      </c>
      <c r="O520" s="8">
        <f>AVERAGEIFS(Kombiniert[GRÜNE],Kombiniert[Date],"&gt;="&amp;Kombiniert[[#This Row],[Von]],Kombiniert[Date],"&lt;="&amp;Kombiniert[[#This Row],[Date]])</f>
        <v>0.183</v>
      </c>
      <c r="P520" s="8">
        <f>AVERAGEIFS(Kombiniert[FDP],Kombiniert[Date],"&gt;="&amp;Kombiniert[[#This Row],[Von]],Kombiniert[Date],"&lt;="&amp;Kombiniert[[#This Row],[Date]])</f>
        <v>8.9499999999999982E-2</v>
      </c>
      <c r="Q520" s="8">
        <f>AVERAGEIFS(Kombiniert[LINKE],Kombiniert[Date],"&gt;="&amp;Kombiniert[[#This Row],[Von]],Kombiniert[Date],"&lt;="&amp;Kombiniert[[#This Row],[Date]])</f>
        <v>8.5499999999999993E-2</v>
      </c>
      <c r="R520" s="8">
        <f>AVERAGEIFS(Kombiniert[AfD],Kombiniert[Date],"&gt;="&amp;Kombiniert[[#This Row],[Von]],Kombiniert[Date],"&lt;="&amp;Kombiniert[[#This Row],[Date]])</f>
        <v>0.127</v>
      </c>
      <c r="S520" s="8">
        <f>AVERAGEIFS(Kombiniert[Sonstige],Kombiniert[Date],"&gt;="&amp;Kombiniert[[#This Row],[Von]],Kombiniert[Date],"&lt;="&amp;Kombiniert[[#This Row],[Date]])</f>
        <v>5.1500000000000004E-2</v>
      </c>
      <c r="T520" s="4">
        <f>SUMIFS(Kombiniert[Befragte],Kombiniert[Date],"&gt;="&amp;Kombiniert[[#This Row],[Von]],Kombiniert[Date],"&lt;="&amp;Kombiniert[[#This Row],[Date]])</f>
        <v>18123</v>
      </c>
      <c r="U520" s="2">
        <f>1/SUMIFS(Kombiniert[[#This Row],[CDU/CSU (14d)]:[AfD (14d)]],Kombiniert[[#This Row],[CDU/CSU (14d)]:[AfD (14d)]],"&gt;="&amp;0.05)</f>
        <v>1.0542962572482866</v>
      </c>
      <c r="V520" s="2">
        <f>1/(SUMIFS(Kombiniert[[#This Row],[CDU/CSU (14d)]:[AfD (14d)]],Kombiniert[[#This Row],[CDU/CSU (14d)]:[AfD (14d)]],"&gt;="&amp;0.05)-Kombiniert[[#This Row],[FDP (14d)]])</f>
        <v>1.1641443538998835</v>
      </c>
    </row>
    <row r="521" spans="1:22" x14ac:dyDescent="0.35">
      <c r="A521" s="1">
        <v>43547</v>
      </c>
      <c r="B521" s="2">
        <v>0.3</v>
      </c>
      <c r="C521" s="2">
        <v>0.16</v>
      </c>
      <c r="D521" s="2">
        <v>0.2</v>
      </c>
      <c r="E521" s="2">
        <v>0.09</v>
      </c>
      <c r="F521" s="2">
        <v>0.08</v>
      </c>
      <c r="G521" s="2">
        <v>0.11</v>
      </c>
      <c r="H521" s="2">
        <v>0.06</v>
      </c>
      <c r="I521" s="2">
        <v>2501</v>
      </c>
      <c r="J521" s="2" t="s">
        <v>490</v>
      </c>
      <c r="K521" t="s">
        <v>417</v>
      </c>
      <c r="L521" s="1">
        <f>Kombiniert[[#This Row],[Date]]-13</f>
        <v>43534</v>
      </c>
      <c r="M521" s="8">
        <f>AVERAGEIFS(Kombiniert[CDU/CSU],Kombiniert[Date],"&gt;="&amp;Kombiniert[[#This Row],[Von]],Kombiniert[Date],"&lt;="&amp;Kombiniert[[#This Row],[Date]])</f>
        <v>0.30222222222222223</v>
      </c>
      <c r="N521" s="3">
        <f>AVERAGEIFS(Kombiniert[SPD],Kombiniert[Date],"&gt;="&amp;Kombiniert[[#This Row],[Von]],Kombiniert[Date],"&lt;="&amp;Kombiniert[[#This Row],[Date]])</f>
        <v>0.16222222222222218</v>
      </c>
      <c r="O521" s="8">
        <f>AVERAGEIFS(Kombiniert[GRÜNE],Kombiniert[Date],"&gt;="&amp;Kombiniert[[#This Row],[Von]],Kombiniert[Date],"&lt;="&amp;Kombiniert[[#This Row],[Date]])</f>
        <v>0.18333333333333332</v>
      </c>
      <c r="P521" s="8">
        <f>AVERAGEIFS(Kombiniert[FDP],Kombiniert[Date],"&gt;="&amp;Kombiniert[[#This Row],[Von]],Kombiniert[Date],"&lt;="&amp;Kombiniert[[#This Row],[Date]])</f>
        <v>8.7777777777777774E-2</v>
      </c>
      <c r="Q521" s="8">
        <f>AVERAGEIFS(Kombiniert[LINKE],Kombiniert[Date],"&gt;="&amp;Kombiniert[[#This Row],[Von]],Kombiniert[Date],"&lt;="&amp;Kombiniert[[#This Row],[Date]])</f>
        <v>8.3333333333333329E-2</v>
      </c>
      <c r="R521" s="8">
        <f>AVERAGEIFS(Kombiniert[AfD],Kombiniert[Date],"&gt;="&amp;Kombiniert[[#This Row],[Von]],Kombiniert[Date],"&lt;="&amp;Kombiniert[[#This Row],[Date]])</f>
        <v>0.12888888888888889</v>
      </c>
      <c r="S521" s="8">
        <f>AVERAGEIFS(Kombiniert[Sonstige],Kombiniert[Date],"&gt;="&amp;Kombiniert[[#This Row],[Von]],Kombiniert[Date],"&lt;="&amp;Kombiniert[[#This Row],[Date]])</f>
        <v>5.2222222222222218E-2</v>
      </c>
      <c r="T521" s="4">
        <f>SUMIFS(Kombiniert[Befragte],Kombiniert[Date],"&gt;="&amp;Kombiniert[[#This Row],[Von]],Kombiniert[Date],"&lt;="&amp;Kombiniert[[#This Row],[Date]])</f>
        <v>16302</v>
      </c>
      <c r="U521" s="2">
        <f>1/SUMIFS(Kombiniert[[#This Row],[CDU/CSU (14d)]:[AfD (14d)]],Kombiniert[[#This Row],[CDU/CSU (14d)]:[AfD (14d)]],"&gt;="&amp;0.05)</f>
        <v>1.0550996483001172</v>
      </c>
      <c r="V521" s="2">
        <f>1/(SUMIFS(Kombiniert[[#This Row],[CDU/CSU (14d)]:[AfD (14d)]],Kombiniert[[#This Row],[CDU/CSU (14d)]:[AfD (14d)]],"&gt;="&amp;0.05)-Kombiniert[[#This Row],[FDP (14d)]])</f>
        <v>1.1627906976744184</v>
      </c>
    </row>
    <row r="522" spans="1:22" x14ac:dyDescent="0.35">
      <c r="A522" s="1">
        <v>43540</v>
      </c>
      <c r="B522" s="2">
        <v>0.31</v>
      </c>
      <c r="C522" s="2">
        <v>0.15</v>
      </c>
      <c r="D522" s="2">
        <v>0.19</v>
      </c>
      <c r="E522" s="2">
        <v>0.1</v>
      </c>
      <c r="F522" s="2">
        <v>7.0000000000000007E-2</v>
      </c>
      <c r="G522" s="2">
        <v>0.12</v>
      </c>
      <c r="H522" s="2">
        <v>0.06</v>
      </c>
      <c r="I522" s="2">
        <v>2505</v>
      </c>
      <c r="J522" s="2" t="s">
        <v>491</v>
      </c>
      <c r="K522" t="s">
        <v>417</v>
      </c>
      <c r="L522" s="1">
        <f>Kombiniert[[#This Row],[Date]]-13</f>
        <v>43527</v>
      </c>
      <c r="M522" s="8">
        <f>AVERAGEIFS(Kombiniert[CDU/CSU],Kombiniert[Date],"&gt;="&amp;Kombiniert[[#This Row],[Von]],Kombiniert[Date],"&lt;="&amp;Kombiniert[[#This Row],[Date]])</f>
        <v>0.30388888888888893</v>
      </c>
      <c r="N522" s="3">
        <f>AVERAGEIFS(Kombiniert[SPD],Kombiniert[Date],"&gt;="&amp;Kombiniert[[#This Row],[Von]],Kombiniert[Date],"&lt;="&amp;Kombiniert[[#This Row],[Date]])</f>
        <v>0.16</v>
      </c>
      <c r="O522" s="8">
        <f>AVERAGEIFS(Kombiniert[GRÜNE],Kombiniert[Date],"&gt;="&amp;Kombiniert[[#This Row],[Von]],Kombiniert[Date],"&lt;="&amp;Kombiniert[[#This Row],[Date]])</f>
        <v>0.18</v>
      </c>
      <c r="P522" s="8">
        <f>AVERAGEIFS(Kombiniert[FDP],Kombiniert[Date],"&gt;="&amp;Kombiniert[[#This Row],[Von]],Kombiniert[Date],"&lt;="&amp;Kombiniert[[#This Row],[Date]])</f>
        <v>8.8888888888888865E-2</v>
      </c>
      <c r="Q522" s="8">
        <f>AVERAGEIFS(Kombiniert[LINKE],Kombiniert[Date],"&gt;="&amp;Kombiniert[[#This Row],[Von]],Kombiniert[Date],"&lt;="&amp;Kombiniert[[#This Row],[Date]])</f>
        <v>8.5555555555555551E-2</v>
      </c>
      <c r="R522" s="8">
        <f>AVERAGEIFS(Kombiniert[AfD],Kombiniert[Date],"&gt;="&amp;Kombiniert[[#This Row],[Von]],Kombiniert[Date],"&lt;="&amp;Kombiniert[[#This Row],[Date]])</f>
        <v>0.12888888888888889</v>
      </c>
      <c r="S522" s="8">
        <f>AVERAGEIFS(Kombiniert[Sonstige],Kombiniert[Date],"&gt;="&amp;Kombiniert[[#This Row],[Von]],Kombiniert[Date],"&lt;="&amp;Kombiniert[[#This Row],[Date]])</f>
        <v>5.2777777777777771E-2</v>
      </c>
      <c r="T522" s="4">
        <f>SUMIFS(Kombiniert[Befragte],Kombiniert[Date],"&gt;="&amp;Kombiniert[[#This Row],[Von]],Kombiniert[Date],"&lt;="&amp;Kombiniert[[#This Row],[Date]])</f>
        <v>20121</v>
      </c>
      <c r="U522" s="2">
        <f>1/SUMIFS(Kombiniert[[#This Row],[CDU/CSU (14d)]:[AfD (14d)]],Kombiniert[[#This Row],[CDU/CSU (14d)]:[AfD (14d)]],"&gt;="&amp;0.05)</f>
        <v>1.0557184750733137</v>
      </c>
      <c r="V522" s="2">
        <f>1/(SUMIFS(Kombiniert[[#This Row],[CDU/CSU (14d)]:[AfD (14d)]],Kombiniert[[#This Row],[CDU/CSU (14d)]:[AfD (14d)]],"&gt;="&amp;0.05)-Kombiniert[[#This Row],[FDP (14d)]])</f>
        <v>1.1650485436893205</v>
      </c>
    </row>
    <row r="523" spans="1:22" x14ac:dyDescent="0.35">
      <c r="A523" s="1">
        <v>43533</v>
      </c>
      <c r="B523" s="2">
        <v>0.31</v>
      </c>
      <c r="C523" s="2">
        <v>0.15</v>
      </c>
      <c r="D523" s="2">
        <v>0.19</v>
      </c>
      <c r="E523" s="2">
        <v>0.09</v>
      </c>
      <c r="F523" s="2">
        <v>0.08</v>
      </c>
      <c r="G523" s="2">
        <v>0.12</v>
      </c>
      <c r="H523" s="2">
        <v>0.06</v>
      </c>
      <c r="I523" s="2">
        <v>2501</v>
      </c>
      <c r="J523" s="2" t="s">
        <v>492</v>
      </c>
      <c r="K523" t="s">
        <v>417</v>
      </c>
      <c r="L523" s="1">
        <f>Kombiniert[[#This Row],[Date]]-13</f>
        <v>43520</v>
      </c>
      <c r="M523" s="8">
        <f>AVERAGEIFS(Kombiniert[CDU/CSU],Kombiniert[Date],"&gt;="&amp;Kombiniert[[#This Row],[Von]],Kombiniert[Date],"&lt;="&amp;Kombiniert[[#This Row],[Date]])</f>
        <v>0.30062499999999998</v>
      </c>
      <c r="N523" s="3">
        <f>AVERAGEIFS(Kombiniert[SPD],Kombiniert[Date],"&gt;="&amp;Kombiniert[[#This Row],[Von]],Kombiniert[Date],"&lt;="&amp;Kombiniert[[#This Row],[Date]])</f>
        <v>0.16875000000000001</v>
      </c>
      <c r="O523" s="8">
        <f>AVERAGEIFS(Kombiniert[GRÜNE],Kombiniert[Date],"&gt;="&amp;Kombiniert[[#This Row],[Von]],Kombiniert[Date],"&lt;="&amp;Kombiniert[[#This Row],[Date]])</f>
        <v>0.17124999999999999</v>
      </c>
      <c r="P523" s="8">
        <f>AVERAGEIFS(Kombiniert[FDP],Kombiniert[Date],"&gt;="&amp;Kombiniert[[#This Row],[Von]],Kombiniert[Date],"&lt;="&amp;Kombiniert[[#This Row],[Date]])</f>
        <v>8.9374999999999982E-2</v>
      </c>
      <c r="Q523" s="8">
        <f>AVERAGEIFS(Kombiniert[LINKE],Kombiniert[Date],"&gt;="&amp;Kombiniert[[#This Row],[Von]],Kombiniert[Date],"&lt;="&amp;Kombiniert[[#This Row],[Date]])</f>
        <v>0.09</v>
      </c>
      <c r="R523" s="8">
        <f>AVERAGEIFS(Kombiniert[AfD],Kombiniert[Date],"&gt;="&amp;Kombiniert[[#This Row],[Von]],Kombiniert[Date],"&lt;="&amp;Kombiniert[[#This Row],[Date]])</f>
        <v>0.13312499999999999</v>
      </c>
      <c r="S523" s="8">
        <f>AVERAGEIFS(Kombiniert[Sonstige],Kombiniert[Date],"&gt;="&amp;Kombiniert[[#This Row],[Von]],Kombiniert[Date],"&lt;="&amp;Kombiniert[[#This Row],[Date]])</f>
        <v>4.6874999999999993E-2</v>
      </c>
      <c r="T523" s="4">
        <f>SUMIFS(Kombiniert[Befragte],Kombiniert[Date],"&gt;="&amp;Kombiniert[[#This Row],[Von]],Kombiniert[Date],"&lt;="&amp;Kombiniert[[#This Row],[Date]])</f>
        <v>17002</v>
      </c>
      <c r="U523" s="2">
        <f>1/SUMIFS(Kombiniert[[#This Row],[CDU/CSU (14d)]:[AfD (14d)]],Kombiniert[[#This Row],[CDU/CSU (14d)]:[AfD (14d)]],"&gt;="&amp;0.05)</f>
        <v>1.0491803278688525</v>
      </c>
      <c r="V523" s="2">
        <f>1/(SUMIFS(Kombiniert[[#This Row],[CDU/CSU (14d)]:[AfD (14d)]],Kombiniert[[#This Row],[CDU/CSU (14d)]:[AfD (14d)]],"&gt;="&amp;0.05)-Kombiniert[[#This Row],[FDP (14d)]])</f>
        <v>1.1577424023154848</v>
      </c>
    </row>
    <row r="524" spans="1:22" x14ac:dyDescent="0.35">
      <c r="A524" s="1">
        <v>43528</v>
      </c>
      <c r="B524" s="2">
        <v>0.3</v>
      </c>
      <c r="C524" s="2">
        <v>0.16</v>
      </c>
      <c r="D524" s="2">
        <v>0.2</v>
      </c>
      <c r="E524" s="2">
        <v>0.09</v>
      </c>
      <c r="F524" s="2">
        <v>0.08</v>
      </c>
      <c r="G524" s="2">
        <v>0.11</v>
      </c>
      <c r="H524" s="2">
        <v>0.06</v>
      </c>
      <c r="I524" s="2">
        <v>2502</v>
      </c>
      <c r="J524" s="2" t="s">
        <v>493</v>
      </c>
      <c r="K524" t="s">
        <v>417</v>
      </c>
      <c r="L524" s="1">
        <f>Kombiniert[[#This Row],[Date]]-13</f>
        <v>43515</v>
      </c>
      <c r="M524" s="8">
        <f>AVERAGEIFS(Kombiniert[CDU/CSU],Kombiniert[Date],"&gt;="&amp;Kombiniert[[#This Row],[Von]],Kombiniert[Date],"&lt;="&amp;Kombiniert[[#This Row],[Date]])</f>
        <v>0.29863636363636359</v>
      </c>
      <c r="N524" s="3">
        <f>AVERAGEIFS(Kombiniert[SPD],Kombiniert[Date],"&gt;="&amp;Kombiniert[[#This Row],[Von]],Kombiniert[Date],"&lt;="&amp;Kombiniert[[#This Row],[Date]])</f>
        <v>0.17181818181818179</v>
      </c>
      <c r="O524" s="8">
        <f>AVERAGEIFS(Kombiniert[GRÜNE],Kombiniert[Date],"&gt;="&amp;Kombiniert[[#This Row],[Von]],Kombiniert[Date],"&lt;="&amp;Kombiniert[[#This Row],[Date]])</f>
        <v>0.17681818181818179</v>
      </c>
      <c r="P524" s="8">
        <f>AVERAGEIFS(Kombiniert[FDP],Kombiniert[Date],"&gt;="&amp;Kombiniert[[#This Row],[Von]],Kombiniert[Date],"&lt;="&amp;Kombiniert[[#This Row],[Date]])</f>
        <v>8.6818181818181808E-2</v>
      </c>
      <c r="Q524" s="8">
        <f>AVERAGEIFS(Kombiniert[LINKE],Kombiniert[Date],"&gt;="&amp;Kombiniert[[#This Row],[Von]],Kombiniert[Date],"&lt;="&amp;Kombiniert[[#This Row],[Date]])</f>
        <v>8.7272727272727266E-2</v>
      </c>
      <c r="R524" s="8">
        <f>AVERAGEIFS(Kombiniert[AfD],Kombiniert[Date],"&gt;="&amp;Kombiniert[[#This Row],[Von]],Kombiniert[Date],"&lt;="&amp;Kombiniert[[#This Row],[Date]])</f>
        <v>0.13090909090909089</v>
      </c>
      <c r="S524" s="8">
        <f>AVERAGEIFS(Kombiniert[Sonstige],Kombiniert[Date],"&gt;="&amp;Kombiniert[[#This Row],[Von]],Kombiniert[Date],"&lt;="&amp;Kombiniert[[#This Row],[Date]])</f>
        <v>4.7727272727272722E-2</v>
      </c>
      <c r="T524" s="4">
        <f>SUMIFS(Kombiniert[Befragte],Kombiniert[Date],"&gt;="&amp;Kombiniert[[#This Row],[Von]],Kombiniert[Date],"&lt;="&amp;Kombiniert[[#This Row],[Date]])</f>
        <v>20124</v>
      </c>
      <c r="U524" s="2">
        <f>1/SUMIFS(Kombiniert[[#This Row],[CDU/CSU (14d)]:[AfD (14d)]],Kombiniert[[#This Row],[CDU/CSU (14d)]:[AfD (14d)]],"&gt;="&amp;0.05)</f>
        <v>1.0501193317422437</v>
      </c>
      <c r="V524" s="2">
        <f>1/(SUMIFS(Kombiniert[[#This Row],[CDU/CSU (14d)]:[AfD (14d)]],Kombiniert[[#This Row],[CDU/CSU (14d)]:[AfD (14d)]],"&gt;="&amp;0.05)-Kombiniert[[#This Row],[FDP (14d)]])</f>
        <v>1.1554621848739499</v>
      </c>
    </row>
    <row r="525" spans="1:22" x14ac:dyDescent="0.35">
      <c r="A525" s="1">
        <v>43519</v>
      </c>
      <c r="B525" s="2">
        <v>0.3</v>
      </c>
      <c r="C525" s="2">
        <v>0.16</v>
      </c>
      <c r="D525" s="2">
        <v>0.2</v>
      </c>
      <c r="E525" s="2">
        <v>0.09</v>
      </c>
      <c r="F525" s="2">
        <v>7.0000000000000007E-2</v>
      </c>
      <c r="G525" s="2">
        <v>0.12</v>
      </c>
      <c r="H525" s="2">
        <v>0.06</v>
      </c>
      <c r="I525" s="2">
        <v>2501</v>
      </c>
      <c r="J525" s="2" t="s">
        <v>494</v>
      </c>
      <c r="K525" t="s">
        <v>417</v>
      </c>
      <c r="L525" s="1">
        <f>Kombiniert[[#This Row],[Date]]-13</f>
        <v>43506</v>
      </c>
      <c r="M525" s="8">
        <f>AVERAGEIFS(Kombiniert[CDU/CSU],Kombiniert[Date],"&gt;="&amp;Kombiniert[[#This Row],[Von]],Kombiniert[Date],"&lt;="&amp;Kombiniert[[#This Row],[Date]])</f>
        <v>0.29749999999999999</v>
      </c>
      <c r="N525" s="3">
        <f>AVERAGEIFS(Kombiniert[SPD],Kombiniert[Date],"&gt;="&amp;Kombiniert[[#This Row],[Von]],Kombiniert[Date],"&lt;="&amp;Kombiniert[[#This Row],[Date]])</f>
        <v>0.17249999999999999</v>
      </c>
      <c r="O525" s="8">
        <f>AVERAGEIFS(Kombiniert[GRÜNE],Kombiniert[Date],"&gt;="&amp;Kombiniert[[#This Row],[Von]],Kombiniert[Date],"&lt;="&amp;Kombiniert[[#This Row],[Date]])</f>
        <v>0.18099999999999999</v>
      </c>
      <c r="P525" s="8">
        <f>AVERAGEIFS(Kombiniert[FDP],Kombiniert[Date],"&gt;="&amp;Kombiniert[[#This Row],[Von]],Kombiniert[Date],"&lt;="&amp;Kombiniert[[#This Row],[Date]])</f>
        <v>8.5499999999999993E-2</v>
      </c>
      <c r="Q525" s="8">
        <f>AVERAGEIFS(Kombiniert[LINKE],Kombiniert[Date],"&gt;="&amp;Kombiniert[[#This Row],[Von]],Kombiniert[Date],"&lt;="&amp;Kombiniert[[#This Row],[Date]])</f>
        <v>8.4999999999999992E-2</v>
      </c>
      <c r="R525" s="8">
        <f>AVERAGEIFS(Kombiniert[AfD],Kombiniert[Date],"&gt;="&amp;Kombiniert[[#This Row],[Von]],Kombiniert[Date],"&lt;="&amp;Kombiniert[[#This Row],[Date]])</f>
        <v>0.12950000000000003</v>
      </c>
      <c r="S525" s="8">
        <f>AVERAGEIFS(Kombiniert[Sonstige],Kombiniert[Date],"&gt;="&amp;Kombiniert[[#This Row],[Von]],Kombiniert[Date],"&lt;="&amp;Kombiniert[[#This Row],[Date]])</f>
        <v>4.9000000000000002E-2</v>
      </c>
      <c r="T525" s="4">
        <f>SUMIFS(Kombiniert[Befragte],Kombiniert[Date],"&gt;="&amp;Kombiniert[[#This Row],[Von]],Kombiniert[Date],"&lt;="&amp;Kombiniert[[#This Row],[Date]])</f>
        <v>17521</v>
      </c>
      <c r="U525" s="2">
        <f>1/SUMIFS(Kombiniert[[#This Row],[CDU/CSU (14d)]:[AfD (14d)]],Kombiniert[[#This Row],[CDU/CSU (14d)]:[AfD (14d)]],"&gt;="&amp;0.05)</f>
        <v>1.0515247108307044</v>
      </c>
      <c r="V525" s="2">
        <f>1/(SUMIFS(Kombiniert[[#This Row],[CDU/CSU (14d)]:[AfD (14d)]],Kombiniert[[#This Row],[CDU/CSU (14d)]:[AfD (14d)]],"&gt;="&amp;0.05)-Kombiniert[[#This Row],[FDP (14d)]])</f>
        <v>1.1554015020219526</v>
      </c>
    </row>
    <row r="526" spans="1:22" x14ac:dyDescent="0.35">
      <c r="A526" s="1">
        <v>43512</v>
      </c>
      <c r="B526" s="2">
        <v>0.28999999999999998</v>
      </c>
      <c r="C526" s="2">
        <v>0.17</v>
      </c>
      <c r="D526" s="2">
        <v>0.21</v>
      </c>
      <c r="E526" s="2">
        <v>0.1</v>
      </c>
      <c r="F526" s="2">
        <v>0.06</v>
      </c>
      <c r="G526" s="2">
        <v>0.12</v>
      </c>
      <c r="H526" s="2">
        <v>0.05</v>
      </c>
      <c r="I526" s="2">
        <v>2501</v>
      </c>
      <c r="J526" s="2" t="s">
        <v>495</v>
      </c>
      <c r="K526" t="s">
        <v>417</v>
      </c>
      <c r="L526" s="1">
        <f>Kombiniert[[#This Row],[Date]]-13</f>
        <v>43499</v>
      </c>
      <c r="M526" s="8">
        <f>AVERAGEIFS(Kombiniert[CDU/CSU],Kombiniert[Date],"&gt;="&amp;Kombiniert[[#This Row],[Von]],Kombiniert[Date],"&lt;="&amp;Kombiniert[[#This Row],[Date]])</f>
        <v>0.29812499999999997</v>
      </c>
      <c r="N526" s="3">
        <f>AVERAGEIFS(Kombiniert[SPD],Kombiniert[Date],"&gt;="&amp;Kombiniert[[#This Row],[Von]],Kombiniert[Date],"&lt;="&amp;Kombiniert[[#This Row],[Date]])</f>
        <v>0.16375000000000001</v>
      </c>
      <c r="O526" s="8">
        <f>AVERAGEIFS(Kombiniert[GRÜNE],Kombiniert[Date],"&gt;="&amp;Kombiniert[[#This Row],[Von]],Kombiniert[Date],"&lt;="&amp;Kombiniert[[#This Row],[Date]])</f>
        <v>0.185</v>
      </c>
      <c r="P526" s="8">
        <f>AVERAGEIFS(Kombiniert[FDP],Kombiniert[Date],"&gt;="&amp;Kombiniert[[#This Row],[Von]],Kombiniert[Date],"&lt;="&amp;Kombiniert[[#This Row],[Date]])</f>
        <v>8.8749999999999996E-2</v>
      </c>
      <c r="Q526" s="8">
        <f>AVERAGEIFS(Kombiniert[LINKE],Kombiniert[Date],"&gt;="&amp;Kombiniert[[#This Row],[Von]],Kombiniert[Date],"&lt;="&amp;Kombiniert[[#This Row],[Date]])</f>
        <v>8.8749999999999996E-2</v>
      </c>
      <c r="R526" s="8">
        <f>AVERAGEIFS(Kombiniert[AfD],Kombiniert[Date],"&gt;="&amp;Kombiniert[[#This Row],[Von]],Kombiniert[Date],"&lt;="&amp;Kombiniert[[#This Row],[Date]])</f>
        <v>0.12875</v>
      </c>
      <c r="S526" s="8">
        <f>AVERAGEIFS(Kombiniert[Sonstige],Kombiniert[Date],"&gt;="&amp;Kombiniert[[#This Row],[Von]],Kombiniert[Date],"&lt;="&amp;Kombiniert[[#This Row],[Date]])</f>
        <v>4.6874999999999993E-2</v>
      </c>
      <c r="T526" s="4">
        <f>SUMIFS(Kombiniert[Befragte],Kombiniert[Date],"&gt;="&amp;Kombiniert[[#This Row],[Von]],Kombiniert[Date],"&lt;="&amp;Kombiniert[[#This Row],[Date]])</f>
        <v>15730</v>
      </c>
      <c r="U526" s="2">
        <f>1/SUMIFS(Kombiniert[[#This Row],[CDU/CSU (14d)]:[AfD (14d)]],Kombiniert[[#This Row],[CDU/CSU (14d)]:[AfD (14d)]],"&gt;="&amp;0.05)</f>
        <v>1.0491803278688525</v>
      </c>
      <c r="V526" s="2">
        <f>1/(SUMIFS(Kombiniert[[#This Row],[CDU/CSU (14d)]:[AfD (14d)]],Kombiniert[[#This Row],[CDU/CSU (14d)]:[AfD (14d)]],"&gt;="&amp;0.05)-Kombiniert[[#This Row],[FDP (14d)]])</f>
        <v>1.1569052783803326</v>
      </c>
    </row>
    <row r="527" spans="1:22" x14ac:dyDescent="0.35">
      <c r="A527" s="1">
        <v>43505</v>
      </c>
      <c r="B527" s="2">
        <v>0.31</v>
      </c>
      <c r="C527" s="2">
        <v>0.15</v>
      </c>
      <c r="D527" s="2">
        <v>0.19</v>
      </c>
      <c r="E527" s="2">
        <v>0.1</v>
      </c>
      <c r="F527" s="2">
        <v>0.08</v>
      </c>
      <c r="G527" s="2">
        <v>0.12</v>
      </c>
      <c r="H527" s="2">
        <v>0.05</v>
      </c>
      <c r="I527" s="2">
        <v>2500</v>
      </c>
      <c r="J527" s="2" t="s">
        <v>496</v>
      </c>
      <c r="K527" t="s">
        <v>417</v>
      </c>
      <c r="L527" s="1">
        <f>Kombiniert[[#This Row],[Date]]-13</f>
        <v>43492</v>
      </c>
      <c r="M527" s="8">
        <f>AVERAGEIFS(Kombiniert[CDU/CSU],Kombiniert[Date],"&gt;="&amp;Kombiniert[[#This Row],[Von]],Kombiniert[Date],"&lt;="&amp;Kombiniert[[#This Row],[Date]])</f>
        <v>0.30499999999999999</v>
      </c>
      <c r="N527" s="3">
        <f>AVERAGEIFS(Kombiniert[SPD],Kombiniert[Date],"&gt;="&amp;Kombiniert[[#This Row],[Von]],Kombiniert[Date],"&lt;="&amp;Kombiniert[[#This Row],[Date]])</f>
        <v>0.15437499999999998</v>
      </c>
      <c r="O527" s="8">
        <f>AVERAGEIFS(Kombiniert[GRÜNE],Kombiniert[Date],"&gt;="&amp;Kombiniert[[#This Row],[Von]],Kombiniert[Date],"&lt;="&amp;Kombiniert[[#This Row],[Date]])</f>
        <v>0.18437499999999998</v>
      </c>
      <c r="P527" s="8">
        <f>AVERAGEIFS(Kombiniert[FDP],Kombiniert[Date],"&gt;="&amp;Kombiniert[[#This Row],[Von]],Kombiniert[Date],"&lt;="&amp;Kombiniert[[#This Row],[Date]])</f>
        <v>8.9374999999999996E-2</v>
      </c>
      <c r="Q527" s="8">
        <f>AVERAGEIFS(Kombiniert[LINKE],Kombiniert[Date],"&gt;="&amp;Kombiniert[[#This Row],[Von]],Kombiniert[Date],"&lt;="&amp;Kombiniert[[#This Row],[Date]])</f>
        <v>8.9374999999999996E-2</v>
      </c>
      <c r="R527" s="8">
        <f>AVERAGEIFS(Kombiniert[AfD],Kombiniert[Date],"&gt;="&amp;Kombiniert[[#This Row],[Von]],Kombiniert[Date],"&lt;="&amp;Kombiniert[[#This Row],[Date]])</f>
        <v>0.13250000000000001</v>
      </c>
      <c r="S527" s="8">
        <f>AVERAGEIFS(Kombiniert[Sonstige],Kombiniert[Date],"&gt;="&amp;Kombiniert[[#This Row],[Von]],Kombiniert[Date],"&lt;="&amp;Kombiniert[[#This Row],[Date]])</f>
        <v>4.4999999999999991E-2</v>
      </c>
      <c r="T527" s="4">
        <f>SUMIFS(Kombiniert[Befragte],Kombiniert[Date],"&gt;="&amp;Kombiniert[[#This Row],[Von]],Kombiniert[Date],"&lt;="&amp;Kombiniert[[#This Row],[Date]])</f>
        <v>15353</v>
      </c>
      <c r="U527" s="2">
        <f>1/SUMIFS(Kombiniert[[#This Row],[CDU/CSU (14d)]:[AfD (14d)]],Kombiniert[[#This Row],[CDU/CSU (14d)]:[AfD (14d)]],"&gt;="&amp;0.05)</f>
        <v>1.0471204188481678</v>
      </c>
      <c r="V527" s="2">
        <f>1/(SUMIFS(Kombiniert[[#This Row],[CDU/CSU (14d)]:[AfD (14d)]],Kombiniert[[#This Row],[CDU/CSU (14d)]:[AfD (14d)]],"&gt;="&amp;0.05)-Kombiniert[[#This Row],[FDP (14d)]])</f>
        <v>1.1552346570397114</v>
      </c>
    </row>
    <row r="528" spans="1:22" x14ac:dyDescent="0.35">
      <c r="A528" s="1">
        <v>43498</v>
      </c>
      <c r="B528" s="2">
        <v>0.32</v>
      </c>
      <c r="C528" s="2">
        <v>0.15</v>
      </c>
      <c r="D528" s="2">
        <v>0.19</v>
      </c>
      <c r="E528" s="2">
        <v>0.09</v>
      </c>
      <c r="F528" s="2">
        <v>0.08</v>
      </c>
      <c r="G528" s="2">
        <v>0.12</v>
      </c>
      <c r="H528" s="2">
        <v>0.05</v>
      </c>
      <c r="I528" s="2">
        <v>2501</v>
      </c>
      <c r="J528" s="2" t="s">
        <v>497</v>
      </c>
      <c r="K528" t="s">
        <v>417</v>
      </c>
      <c r="L528" s="1">
        <f>Kombiniert[[#This Row],[Date]]-13</f>
        <v>43485</v>
      </c>
      <c r="M528" s="8">
        <f>AVERAGEIFS(Kombiniert[CDU/CSU],Kombiniert[Date],"&gt;="&amp;Kombiniert[[#This Row],[Von]],Kombiniert[Date],"&lt;="&amp;Kombiniert[[#This Row],[Date]])</f>
        <v>0.30590909090909091</v>
      </c>
      <c r="N528" s="3">
        <f>AVERAGEIFS(Kombiniert[SPD],Kombiniert[Date],"&gt;="&amp;Kombiniert[[#This Row],[Von]],Kombiniert[Date],"&lt;="&amp;Kombiniert[[#This Row],[Date]])</f>
        <v>0.14909090909090908</v>
      </c>
      <c r="O528" s="8">
        <f>AVERAGEIFS(Kombiniert[GRÜNE],Kombiniert[Date],"&gt;="&amp;Kombiniert[[#This Row],[Von]],Kombiniert[Date],"&lt;="&amp;Kombiniert[[#This Row],[Date]])</f>
        <v>0.18954545454545454</v>
      </c>
      <c r="P528" s="8">
        <f>AVERAGEIFS(Kombiniert[FDP],Kombiniert[Date],"&gt;="&amp;Kombiniert[[#This Row],[Von]],Kombiniert[Date],"&lt;="&amp;Kombiniert[[#This Row],[Date]])</f>
        <v>8.9999999999999983E-2</v>
      </c>
      <c r="Q528" s="8">
        <f>AVERAGEIFS(Kombiniert[LINKE],Kombiniert[Date],"&gt;="&amp;Kombiniert[[#This Row],[Von]],Kombiniert[Date],"&lt;="&amp;Kombiniert[[#This Row],[Date]])</f>
        <v>8.8181818181818167E-2</v>
      </c>
      <c r="R528" s="8">
        <f>AVERAGEIFS(Kombiniert[AfD],Kombiniert[Date],"&gt;="&amp;Kombiniert[[#This Row],[Von]],Kombiniert[Date],"&lt;="&amp;Kombiniert[[#This Row],[Date]])</f>
        <v>0.13363636363636366</v>
      </c>
      <c r="S528" s="8">
        <f>AVERAGEIFS(Kombiniert[Sonstige],Kombiniert[Date],"&gt;="&amp;Kombiniert[[#This Row],[Von]],Kombiniert[Date],"&lt;="&amp;Kombiniert[[#This Row],[Date]])</f>
        <v>4.3636363636363626E-2</v>
      </c>
      <c r="T528" s="4">
        <f>SUMIFS(Kombiniert[Befragte],Kombiniert[Date],"&gt;="&amp;Kombiniert[[#This Row],[Von]],Kombiniert[Date],"&lt;="&amp;Kombiniert[[#This Row],[Date]])</f>
        <v>18719</v>
      </c>
      <c r="U528" s="2">
        <f>1/SUMIFS(Kombiniert[[#This Row],[CDU/CSU (14d)]:[AfD (14d)]],Kombiniert[[#This Row],[CDU/CSU (14d)]:[AfD (14d)]],"&gt;="&amp;0.05)</f>
        <v>1.0456273764258557</v>
      </c>
      <c r="V528" s="2">
        <f>1/(SUMIFS(Kombiniert[[#This Row],[CDU/CSU (14d)]:[AfD (14d)]],Kombiniert[[#This Row],[CDU/CSU (14d)]:[AfD (14d)]],"&gt;="&amp;0.05)-Kombiniert[[#This Row],[FDP (14d)]])</f>
        <v>1.1542497376705143</v>
      </c>
    </row>
    <row r="529" spans="1:22" x14ac:dyDescent="0.35">
      <c r="A529" s="1">
        <v>43491</v>
      </c>
      <c r="B529" s="2">
        <v>0.32</v>
      </c>
      <c r="C529" s="2">
        <v>0.14000000000000001</v>
      </c>
      <c r="D529" s="2">
        <v>0.2</v>
      </c>
      <c r="E529" s="2">
        <v>0.09</v>
      </c>
      <c r="F529" s="2">
        <v>0.09</v>
      </c>
      <c r="G529" s="2">
        <v>0.11</v>
      </c>
      <c r="H529" s="2">
        <v>0.05</v>
      </c>
      <c r="I529" s="2">
        <v>2501</v>
      </c>
      <c r="J529" s="2" t="s">
        <v>498</v>
      </c>
      <c r="K529" t="s">
        <v>417</v>
      </c>
      <c r="L529" s="1">
        <f>Kombiniert[[#This Row],[Date]]-13</f>
        <v>43478</v>
      </c>
      <c r="M529" s="8">
        <f>AVERAGEIFS(Kombiniert[CDU/CSU],Kombiniert[Date],"&gt;="&amp;Kombiniert[[#This Row],[Von]],Kombiniert[Date],"&lt;="&amp;Kombiniert[[#This Row],[Date]])</f>
        <v>0.30450000000000005</v>
      </c>
      <c r="N529" s="3">
        <f>AVERAGEIFS(Kombiniert[SPD],Kombiniert[Date],"&gt;="&amp;Kombiniert[[#This Row],[Von]],Kombiniert[Date],"&lt;="&amp;Kombiniert[[#This Row],[Date]])</f>
        <v>0.14749999999999999</v>
      </c>
      <c r="O529" s="8">
        <f>AVERAGEIFS(Kombiniert[GRÜNE],Kombiniert[Date],"&gt;="&amp;Kombiniert[[#This Row],[Von]],Kombiniert[Date],"&lt;="&amp;Kombiniert[[#This Row],[Date]])</f>
        <v>0.19049999999999997</v>
      </c>
      <c r="P529" s="8">
        <f>AVERAGEIFS(Kombiniert[FDP],Kombiniert[Date],"&gt;="&amp;Kombiniert[[#This Row],[Von]],Kombiniert[Date],"&lt;="&amp;Kombiniert[[#This Row],[Date]])</f>
        <v>8.9499999999999982E-2</v>
      </c>
      <c r="Q529" s="8">
        <f>AVERAGEIFS(Kombiniert[LINKE],Kombiniert[Date],"&gt;="&amp;Kombiniert[[#This Row],[Von]],Kombiniert[Date],"&lt;="&amp;Kombiniert[[#This Row],[Date]])</f>
        <v>8.9499999999999996E-2</v>
      </c>
      <c r="R529" s="8">
        <f>AVERAGEIFS(Kombiniert[AfD],Kombiniert[Date],"&gt;="&amp;Kombiniert[[#This Row],[Von]],Kombiniert[Date],"&lt;="&amp;Kombiniert[[#This Row],[Date]])</f>
        <v>0.13250000000000001</v>
      </c>
      <c r="S529" s="8">
        <f>AVERAGEIFS(Kombiniert[Sonstige],Kombiniert[Date],"&gt;="&amp;Kombiniert[[#This Row],[Von]],Kombiniert[Date],"&lt;="&amp;Kombiniert[[#This Row],[Date]])</f>
        <v>4.5999999999999992E-2</v>
      </c>
      <c r="T529" s="4">
        <f>SUMIFS(Kombiniert[Befragte],Kombiniert[Date],"&gt;="&amp;Kombiniert[[#This Row],[Von]],Kombiniert[Date],"&lt;="&amp;Kombiniert[[#This Row],[Date]])</f>
        <v>17129</v>
      </c>
      <c r="U529" s="2">
        <f>1/SUMIFS(Kombiniert[[#This Row],[CDU/CSU (14d)]:[AfD (14d)]],Kombiniert[[#This Row],[CDU/CSU (14d)]:[AfD (14d)]],"&gt;="&amp;0.05)</f>
        <v>1.0482180293501047</v>
      </c>
      <c r="V529" s="2">
        <f>1/(SUMIFS(Kombiniert[[#This Row],[CDU/CSU (14d)]:[AfD (14d)]],Kombiniert[[#This Row],[CDU/CSU (14d)]:[AfD (14d)]],"&gt;="&amp;0.05)-Kombiniert[[#This Row],[FDP (14d)]])</f>
        <v>1.1567379988432618</v>
      </c>
    </row>
    <row r="530" spans="1:22" x14ac:dyDescent="0.35">
      <c r="A530" s="1">
        <v>43484</v>
      </c>
      <c r="B530" s="2">
        <v>0.32</v>
      </c>
      <c r="C530" s="2">
        <v>0.15</v>
      </c>
      <c r="D530" s="2">
        <v>0.19</v>
      </c>
      <c r="E530" s="2">
        <v>0.09</v>
      </c>
      <c r="F530" s="2">
        <v>0.08</v>
      </c>
      <c r="G530" s="2">
        <v>0.12</v>
      </c>
      <c r="H530" s="2">
        <v>0.05</v>
      </c>
      <c r="I530" s="2">
        <v>2503</v>
      </c>
      <c r="J530" s="2" t="s">
        <v>499</v>
      </c>
      <c r="K530" t="s">
        <v>417</v>
      </c>
      <c r="L530" s="1">
        <f>Kombiniert[[#This Row],[Date]]-13</f>
        <v>43471</v>
      </c>
      <c r="M530" s="8">
        <f>AVERAGEIFS(Kombiniert[CDU/CSU],Kombiniert[Date],"&gt;="&amp;Kombiniert[[#This Row],[Von]],Kombiniert[Date],"&lt;="&amp;Kombiniert[[#This Row],[Date]])</f>
        <v>0.30249999999999999</v>
      </c>
      <c r="N530" s="3">
        <f>AVERAGEIFS(Kombiniert[SPD],Kombiniert[Date],"&gt;="&amp;Kombiniert[[#This Row],[Von]],Kombiniert[Date],"&lt;="&amp;Kombiniert[[#This Row],[Date]])</f>
        <v>0.14812499999999998</v>
      </c>
      <c r="O530" s="8">
        <f>AVERAGEIFS(Kombiniert[GRÜNE],Kombiniert[Date],"&gt;="&amp;Kombiniert[[#This Row],[Von]],Kombiniert[Date],"&lt;="&amp;Kombiniert[[#This Row],[Date]])</f>
        <v>0.18749999999999997</v>
      </c>
      <c r="P530" s="8">
        <f>AVERAGEIFS(Kombiniert[FDP],Kombiniert[Date],"&gt;="&amp;Kombiniert[[#This Row],[Von]],Kombiniert[Date],"&lt;="&amp;Kombiniert[[#This Row],[Date]])</f>
        <v>8.8124999999999995E-2</v>
      </c>
      <c r="Q530" s="8">
        <f>AVERAGEIFS(Kombiniert[LINKE],Kombiniert[Date],"&gt;="&amp;Kombiniert[[#This Row],[Von]],Kombiniert[Date],"&lt;="&amp;Kombiniert[[#This Row],[Date]])</f>
        <v>9.0624999999999997E-2</v>
      </c>
      <c r="R530" s="8">
        <f>AVERAGEIFS(Kombiniert[AfD],Kombiniert[Date],"&gt;="&amp;Kombiniert[[#This Row],[Von]],Kombiniert[Date],"&lt;="&amp;Kombiniert[[#This Row],[Date]])</f>
        <v>0.136875</v>
      </c>
      <c r="S530" s="8">
        <f>AVERAGEIFS(Kombiniert[Sonstige],Kombiniert[Date],"&gt;="&amp;Kombiniert[[#This Row],[Von]],Kombiniert[Date],"&lt;="&amp;Kombiniert[[#This Row],[Date]])</f>
        <v>4.6249999999999999E-2</v>
      </c>
      <c r="T530" s="4">
        <f>SUMIFS(Kombiniert[Befragte],Kombiniert[Date],"&gt;="&amp;Kombiniert[[#This Row],[Von]],Kombiniert[Date],"&lt;="&amp;Kombiniert[[#This Row],[Date]])</f>
        <v>15275</v>
      </c>
      <c r="U530" s="2">
        <f>1/SUMIFS(Kombiniert[[#This Row],[CDU/CSU (14d)]:[AfD (14d)]],Kombiniert[[#This Row],[CDU/CSU (14d)]:[AfD (14d)]],"&gt;="&amp;0.05)</f>
        <v>1.0484927916120579</v>
      </c>
      <c r="V530" s="2">
        <f>1/(SUMIFS(Kombiniert[[#This Row],[CDU/CSU (14d)]:[AfD (14d)]],Kombiniert[[#This Row],[CDU/CSU (14d)]:[AfD (14d)]],"&gt;="&amp;0.05)-Kombiniert[[#This Row],[FDP (14d)]])</f>
        <v>1.1552346570397114</v>
      </c>
    </row>
    <row r="531" spans="1:22" x14ac:dyDescent="0.35">
      <c r="A531" s="1">
        <v>43477</v>
      </c>
      <c r="B531" s="2">
        <v>0.32</v>
      </c>
      <c r="C531" s="2">
        <v>0.15</v>
      </c>
      <c r="D531" s="2">
        <v>0.19</v>
      </c>
      <c r="E531" s="2">
        <v>0.09</v>
      </c>
      <c r="F531" s="2">
        <v>0.08</v>
      </c>
      <c r="G531" s="2">
        <v>0.12</v>
      </c>
      <c r="H531" s="2">
        <v>0.05</v>
      </c>
      <c r="I531" s="2">
        <v>2504</v>
      </c>
      <c r="J531" s="2" t="s">
        <v>500</v>
      </c>
      <c r="K531" t="s">
        <v>417</v>
      </c>
      <c r="L531" s="1">
        <f>Kombiniert[[#This Row],[Date]]-13</f>
        <v>43464</v>
      </c>
      <c r="M531" s="8">
        <f>AVERAGEIFS(Kombiniert[CDU/CSU],Kombiniert[Date],"&gt;="&amp;Kombiniert[[#This Row],[Von]],Kombiniert[Date],"&lt;="&amp;Kombiniert[[#This Row],[Date]])</f>
        <v>0.30285714285714288</v>
      </c>
      <c r="N531" s="3">
        <f>AVERAGEIFS(Kombiniert[SPD],Kombiniert[Date],"&gt;="&amp;Kombiniert[[#This Row],[Von]],Kombiniert[Date],"&lt;="&amp;Kombiniert[[#This Row],[Date]])</f>
        <v>0.14857142857142858</v>
      </c>
      <c r="O531" s="8">
        <f>AVERAGEIFS(Kombiniert[GRÜNE],Kombiniert[Date],"&gt;="&amp;Kombiniert[[#This Row],[Von]],Kombiniert[Date],"&lt;="&amp;Kombiniert[[#This Row],[Date]])</f>
        <v>0.18857142857142856</v>
      </c>
      <c r="P531" s="8">
        <f>AVERAGEIFS(Kombiniert[FDP],Kombiniert[Date],"&gt;="&amp;Kombiniert[[#This Row],[Von]],Kombiniert[Date],"&lt;="&amp;Kombiniert[[#This Row],[Date]])</f>
        <v>8.8571428571428565E-2</v>
      </c>
      <c r="Q531" s="8">
        <f>AVERAGEIFS(Kombiniert[LINKE],Kombiniert[Date],"&gt;="&amp;Kombiniert[[#This Row],[Von]],Kombiniert[Date],"&lt;="&amp;Kombiniert[[#This Row],[Date]])</f>
        <v>9.1428571428571415E-2</v>
      </c>
      <c r="R531" s="8">
        <f>AVERAGEIFS(Kombiniert[AfD],Kombiniert[Date],"&gt;="&amp;Kombiniert[[#This Row],[Von]],Kombiniert[Date],"&lt;="&amp;Kombiniert[[#This Row],[Date]])</f>
        <v>0.13571428571428573</v>
      </c>
      <c r="S531" s="8">
        <f>AVERAGEIFS(Kombiniert[Sonstige],Kombiniert[Date],"&gt;="&amp;Kombiniert[[#This Row],[Von]],Kombiniert[Date],"&lt;="&amp;Kombiniert[[#This Row],[Date]])</f>
        <v>4.4285714285714282E-2</v>
      </c>
      <c r="T531" s="4">
        <f>SUMIFS(Kombiniert[Befragte],Kombiniert[Date],"&gt;="&amp;Kombiniert[[#This Row],[Von]],Kombiniert[Date],"&lt;="&amp;Kombiniert[[#This Row],[Date]])</f>
        <v>11825</v>
      </c>
      <c r="U531" s="2">
        <f>1/SUMIFS(Kombiniert[[#This Row],[CDU/CSU (14d)]:[AfD (14d)]],Kombiniert[[#This Row],[CDU/CSU (14d)]:[AfD (14d)]],"&gt;="&amp;0.05)</f>
        <v>1.0463378176382661</v>
      </c>
      <c r="V531" s="2">
        <f>1/(SUMIFS(Kombiniert[[#This Row],[CDU/CSU (14d)]:[AfD (14d)]],Kombiniert[[#This Row],[CDU/CSU (14d)]:[AfD (14d)]],"&gt;="&amp;0.05)-Kombiniert[[#This Row],[FDP (14d)]])</f>
        <v>1.1532125205930805</v>
      </c>
    </row>
    <row r="532" spans="1:22" x14ac:dyDescent="0.35">
      <c r="A532" s="1">
        <v>43470</v>
      </c>
      <c r="B532" s="2">
        <v>0.32</v>
      </c>
      <c r="C532" s="2">
        <v>0.15</v>
      </c>
      <c r="D532" s="2">
        <v>0.19</v>
      </c>
      <c r="E532" s="2">
        <v>0.08</v>
      </c>
      <c r="F532" s="2">
        <v>0.09</v>
      </c>
      <c r="G532" s="2">
        <v>0.12</v>
      </c>
      <c r="H532" s="2">
        <v>0.05</v>
      </c>
      <c r="I532" s="2">
        <v>1503</v>
      </c>
      <c r="J532" s="2" t="s">
        <v>501</v>
      </c>
      <c r="K532" t="s">
        <v>417</v>
      </c>
      <c r="L532" s="1">
        <f>Kombiniert[[#This Row],[Date]]-13</f>
        <v>43457</v>
      </c>
      <c r="M532" s="8">
        <f>AVERAGEIFS(Kombiniert[CDU/CSU],Kombiniert[Date],"&gt;="&amp;Kombiniert[[#This Row],[Von]],Kombiniert[Date],"&lt;="&amp;Kombiniert[[#This Row],[Date]])</f>
        <v>0.30333333333333329</v>
      </c>
      <c r="N532" s="3">
        <f>AVERAGEIFS(Kombiniert[SPD],Kombiniert[Date],"&gt;="&amp;Kombiniert[[#This Row],[Von]],Kombiniert[Date],"&lt;="&amp;Kombiniert[[#This Row],[Date]])</f>
        <v>0.15333333333333332</v>
      </c>
      <c r="O532" s="8">
        <f>AVERAGEIFS(Kombiniert[GRÜNE],Kombiniert[Date],"&gt;="&amp;Kombiniert[[#This Row],[Von]],Kombiniert[Date],"&lt;="&amp;Kombiniert[[#This Row],[Date]])</f>
        <v>0.18333333333333335</v>
      </c>
      <c r="P532" s="8">
        <f>AVERAGEIFS(Kombiniert[FDP],Kombiniert[Date],"&gt;="&amp;Kombiniert[[#This Row],[Von]],Kombiniert[Date],"&lt;="&amp;Kombiniert[[#This Row],[Date]])</f>
        <v>8.666666666666667E-2</v>
      </c>
      <c r="Q532" s="8">
        <f>AVERAGEIFS(Kombiniert[LINKE],Kombiniert[Date],"&gt;="&amp;Kombiniert[[#This Row],[Von]],Kombiniert[Date],"&lt;="&amp;Kombiniert[[#This Row],[Date]])</f>
        <v>9.6666666666666679E-2</v>
      </c>
      <c r="R532" s="8">
        <f>AVERAGEIFS(Kombiniert[AfD],Kombiniert[Date],"&gt;="&amp;Kombiniert[[#This Row],[Von]],Kombiniert[Date],"&lt;="&amp;Kombiniert[[#This Row],[Date]])</f>
        <v>0.13333333333333333</v>
      </c>
      <c r="S532" s="8">
        <f>AVERAGEIFS(Kombiniert[Sonstige],Kombiniert[Date],"&gt;="&amp;Kombiniert[[#This Row],[Von]],Kombiniert[Date],"&lt;="&amp;Kombiniert[[#This Row],[Date]])</f>
        <v>4.3333333333333335E-2</v>
      </c>
      <c r="T532" s="4">
        <f>SUMIFS(Kombiniert[Befragte],Kombiniert[Date],"&gt;="&amp;Kombiniert[[#This Row],[Von]],Kombiniert[Date],"&lt;="&amp;Kombiniert[[#This Row],[Date]])</f>
        <v>4194</v>
      </c>
      <c r="U532" s="2">
        <f>1/SUMIFS(Kombiniert[[#This Row],[CDU/CSU (14d)]:[AfD (14d)]],Kombiniert[[#This Row],[CDU/CSU (14d)]:[AfD (14d)]],"&gt;="&amp;0.05)</f>
        <v>1.0452961672473868</v>
      </c>
      <c r="V532" s="2">
        <f>1/(SUMIFS(Kombiniert[[#This Row],[CDU/CSU (14d)]:[AfD (14d)]],Kombiniert[[#This Row],[CDU/CSU (14d)]:[AfD (14d)]],"&gt;="&amp;0.05)-Kombiniert[[#This Row],[FDP (14d)]])</f>
        <v>1.149425287356322</v>
      </c>
    </row>
    <row r="533" spans="1:22" x14ac:dyDescent="0.35">
      <c r="A533" s="1">
        <v>43456</v>
      </c>
      <c r="B533" s="2">
        <v>0.31</v>
      </c>
      <c r="C533" s="2">
        <v>0.14000000000000001</v>
      </c>
      <c r="D533" s="2">
        <v>0.2</v>
      </c>
      <c r="E533" s="2">
        <v>0.08</v>
      </c>
      <c r="F533" s="2">
        <v>0.08</v>
      </c>
      <c r="G533" s="2">
        <v>0.13</v>
      </c>
      <c r="H533" s="2">
        <v>0.06</v>
      </c>
      <c r="I533" s="2">
        <v>2504</v>
      </c>
      <c r="J533" s="2" t="s">
        <v>502</v>
      </c>
      <c r="K533" t="s">
        <v>417</v>
      </c>
      <c r="L533" s="1">
        <f>Kombiniert[[#This Row],[Date]]-13</f>
        <v>43443</v>
      </c>
      <c r="M533" s="8">
        <f>AVERAGEIFS(Kombiniert[CDU/CSU],Kombiniert[Date],"&gt;="&amp;Kombiniert[[#This Row],[Von]],Kombiniert[Date],"&lt;="&amp;Kombiniert[[#This Row],[Date]])</f>
        <v>0.30083333333333334</v>
      </c>
      <c r="N533" s="3">
        <f>AVERAGEIFS(Kombiniert[SPD],Kombiniert[Date],"&gt;="&amp;Kombiniert[[#This Row],[Von]],Kombiniert[Date],"&lt;="&amp;Kombiniert[[#This Row],[Date]])</f>
        <v>0.14791666666666667</v>
      </c>
      <c r="O533" s="8">
        <f>AVERAGEIFS(Kombiniert[GRÜNE],Kombiniert[Date],"&gt;="&amp;Kombiniert[[#This Row],[Von]],Kombiniert[Date],"&lt;="&amp;Kombiniert[[#This Row],[Date]])</f>
        <v>0.18999999999999997</v>
      </c>
      <c r="P533" s="8">
        <f>AVERAGEIFS(Kombiniert[FDP],Kombiniert[Date],"&gt;="&amp;Kombiniert[[#This Row],[Von]],Kombiniert[Date],"&lt;="&amp;Kombiniert[[#This Row],[Date]])</f>
        <v>8.5000000000000006E-2</v>
      </c>
      <c r="Q533" s="8">
        <f>AVERAGEIFS(Kombiniert[LINKE],Kombiniert[Date],"&gt;="&amp;Kombiniert[[#This Row],[Von]],Kombiniert[Date],"&lt;="&amp;Kombiniert[[#This Row],[Date]])</f>
        <v>8.7083333333333332E-2</v>
      </c>
      <c r="R533" s="8">
        <f>AVERAGEIFS(Kombiniert[AfD],Kombiniert[Date],"&gt;="&amp;Kombiniert[[#This Row],[Von]],Kombiniert[Date],"&lt;="&amp;Kombiniert[[#This Row],[Date]])</f>
        <v>0.13999999999999999</v>
      </c>
      <c r="S533" s="8">
        <f>AVERAGEIFS(Kombiniert[Sonstige],Kombiniert[Date],"&gt;="&amp;Kombiniert[[#This Row],[Von]],Kombiniert[Date],"&lt;="&amp;Kombiniert[[#This Row],[Date]])</f>
        <v>4.9166666666666671E-2</v>
      </c>
      <c r="T533" s="4">
        <f>SUMIFS(Kombiniert[Befragte],Kombiniert[Date],"&gt;="&amp;Kombiniert[[#This Row],[Von]],Kombiniert[Date],"&lt;="&amp;Kombiniert[[#This Row],[Date]])</f>
        <v>20172</v>
      </c>
      <c r="U533" s="2">
        <f>1/SUMIFS(Kombiniert[[#This Row],[CDU/CSU (14d)]:[AfD (14d)]],Kombiniert[[#This Row],[CDU/CSU (14d)]:[AfD (14d)]],"&gt;="&amp;0.05)</f>
        <v>1.05170902716915</v>
      </c>
      <c r="V533" s="2">
        <f>1/(SUMIFS(Kombiniert[[#This Row],[CDU/CSU (14d)]:[AfD (14d)]],Kombiniert[[#This Row],[CDU/CSU (14d)]:[AfD (14d)]],"&gt;="&amp;0.05)-Kombiniert[[#This Row],[FDP (14d)]])</f>
        <v>1.1549566891241581</v>
      </c>
    </row>
    <row r="534" spans="1:22" x14ac:dyDescent="0.35">
      <c r="A534" s="1">
        <v>43449</v>
      </c>
      <c r="B534" s="2">
        <v>0.32</v>
      </c>
      <c r="C534" s="2">
        <v>0.15</v>
      </c>
      <c r="D534" s="2">
        <v>0.19</v>
      </c>
      <c r="E534" s="2">
        <v>0.08</v>
      </c>
      <c r="F534" s="2">
        <v>0.08</v>
      </c>
      <c r="G534" s="2">
        <v>0.12</v>
      </c>
      <c r="H534" s="2">
        <v>0.06</v>
      </c>
      <c r="I534" s="2">
        <v>2507</v>
      </c>
      <c r="J534" s="2" t="s">
        <v>503</v>
      </c>
      <c r="K534" t="s">
        <v>417</v>
      </c>
      <c r="L534" s="1">
        <f>Kombiniert[[#This Row],[Date]]-13</f>
        <v>43436</v>
      </c>
      <c r="M534" s="8">
        <f>AVERAGEIFS(Kombiniert[CDU/CSU],Kombiniert[Date],"&gt;="&amp;Kombiniert[[#This Row],[Von]],Kombiniert[Date],"&lt;="&amp;Kombiniert[[#This Row],[Date]])</f>
        <v>0.29954545454545456</v>
      </c>
      <c r="N534" s="3">
        <f>AVERAGEIFS(Kombiniert[SPD],Kombiniert[Date],"&gt;="&amp;Kombiniert[[#This Row],[Von]],Kombiniert[Date],"&lt;="&amp;Kombiniert[[#This Row],[Date]])</f>
        <v>0.14499999999999999</v>
      </c>
      <c r="O534" s="8">
        <f>AVERAGEIFS(Kombiniert[GRÜNE],Kombiniert[Date],"&gt;="&amp;Kombiniert[[#This Row],[Von]],Kombiniert[Date],"&lt;="&amp;Kombiniert[[#This Row],[Date]])</f>
        <v>0.19272727272727269</v>
      </c>
      <c r="P534" s="8">
        <f>AVERAGEIFS(Kombiniert[FDP],Kombiniert[Date],"&gt;="&amp;Kombiniert[[#This Row],[Von]],Kombiniert[Date],"&lt;="&amp;Kombiniert[[#This Row],[Date]])</f>
        <v>8.4090909090909091E-2</v>
      </c>
      <c r="Q534" s="8">
        <f>AVERAGEIFS(Kombiniert[LINKE],Kombiniert[Date],"&gt;="&amp;Kombiniert[[#This Row],[Von]],Kombiniert[Date],"&lt;="&amp;Kombiniert[[#This Row],[Date]])</f>
        <v>8.7272727272727266E-2</v>
      </c>
      <c r="R534" s="8">
        <f>AVERAGEIFS(Kombiniert[AfD],Kombiniert[Date],"&gt;="&amp;Kombiniert[[#This Row],[Von]],Kombiniert[Date],"&lt;="&amp;Kombiniert[[#This Row],[Date]])</f>
        <v>0.13999999999999999</v>
      </c>
      <c r="S534" s="8">
        <f>AVERAGEIFS(Kombiniert[Sonstige],Kombiniert[Date],"&gt;="&amp;Kombiniert[[#This Row],[Von]],Kombiniert[Date],"&lt;="&amp;Kombiniert[[#This Row],[Date]])</f>
        <v>5.1363636363636368E-2</v>
      </c>
      <c r="T534" s="4">
        <f>SUMIFS(Kombiniert[Befragte],Kombiniert[Date],"&gt;="&amp;Kombiniert[[#This Row],[Von]],Kombiniert[Date],"&lt;="&amp;Kombiniert[[#This Row],[Date]])</f>
        <v>19424</v>
      </c>
      <c r="U534" s="2">
        <f>1/SUMIFS(Kombiniert[[#This Row],[CDU/CSU (14d)]:[AfD (14d)]],Kombiniert[[#This Row],[CDU/CSU (14d)]:[AfD (14d)]],"&gt;="&amp;0.05)</f>
        <v>1.0541447053186392</v>
      </c>
      <c r="V534" s="2">
        <f>1/(SUMIFS(Kombiniert[[#This Row],[CDU/CSU (14d)]:[AfD (14d)]],Kombiniert[[#This Row],[CDU/CSU (14d)]:[AfD (14d)]],"&gt;="&amp;0.05)-Kombiniert[[#This Row],[FDP (14d)]])</f>
        <v>1.1566771819137751</v>
      </c>
    </row>
    <row r="535" spans="1:22" x14ac:dyDescent="0.35">
      <c r="A535" s="1">
        <v>43444</v>
      </c>
      <c r="B535" s="2">
        <v>0.32</v>
      </c>
      <c r="C535" s="2">
        <v>0.14000000000000001</v>
      </c>
      <c r="D535" s="2">
        <v>0.19</v>
      </c>
      <c r="E535" s="2">
        <v>0.08</v>
      </c>
      <c r="F535" s="2">
        <v>0.08</v>
      </c>
      <c r="G535" s="2">
        <v>0.13</v>
      </c>
      <c r="H535" s="2">
        <v>0.06</v>
      </c>
      <c r="I535" s="2">
        <v>1506</v>
      </c>
      <c r="J535" s="2" t="s">
        <v>504</v>
      </c>
      <c r="K535" t="s">
        <v>417</v>
      </c>
      <c r="L535" s="1">
        <f>Kombiniert[[#This Row],[Date]]-13</f>
        <v>43431</v>
      </c>
      <c r="M535" s="8">
        <f>AVERAGEIFS(Kombiniert[CDU/CSU],Kombiniert[Date],"&gt;="&amp;Kombiniert[[#This Row],[Von]],Kombiniert[Date],"&lt;="&amp;Kombiniert[[#This Row],[Date]])</f>
        <v>0.28590909090909095</v>
      </c>
      <c r="N535" s="3">
        <f>AVERAGEIFS(Kombiniert[SPD],Kombiniert[Date],"&gt;="&amp;Kombiniert[[#This Row],[Von]],Kombiniert[Date],"&lt;="&amp;Kombiniert[[#This Row],[Date]])</f>
        <v>0.14590909090909088</v>
      </c>
      <c r="O535" s="8">
        <f>AVERAGEIFS(Kombiniert[GRÜNE],Kombiniert[Date],"&gt;="&amp;Kombiniert[[#This Row],[Von]],Kombiniert[Date],"&lt;="&amp;Kombiniert[[#This Row],[Date]])</f>
        <v>0.19727272727272727</v>
      </c>
      <c r="P535" s="8">
        <f>AVERAGEIFS(Kombiniert[FDP],Kombiniert[Date],"&gt;="&amp;Kombiniert[[#This Row],[Von]],Kombiniert[Date],"&lt;="&amp;Kombiniert[[#This Row],[Date]])</f>
        <v>8.9090909090909082E-2</v>
      </c>
      <c r="Q535" s="8">
        <f>AVERAGEIFS(Kombiniert[LINKE],Kombiniert[Date],"&gt;="&amp;Kombiniert[[#This Row],[Von]],Kombiniert[Date],"&lt;="&amp;Kombiniert[[#This Row],[Date]])</f>
        <v>8.9090909090909082E-2</v>
      </c>
      <c r="R535" s="8">
        <f>AVERAGEIFS(Kombiniert[AfD],Kombiniert[Date],"&gt;="&amp;Kombiniert[[#This Row],[Von]],Kombiniert[Date],"&lt;="&amp;Kombiniert[[#This Row],[Date]])</f>
        <v>0.14227272727272727</v>
      </c>
      <c r="S535" s="8">
        <f>AVERAGEIFS(Kombiniert[Sonstige],Kombiniert[Date],"&gt;="&amp;Kombiniert[[#This Row],[Von]],Kombiniert[Date],"&lt;="&amp;Kombiniert[[#This Row],[Date]])</f>
        <v>5.045454545454546E-2</v>
      </c>
      <c r="T535" s="4">
        <f>SUMIFS(Kombiniert[Befragte],Kombiniert[Date],"&gt;="&amp;Kombiniert[[#This Row],[Von]],Kombiniert[Date],"&lt;="&amp;Kombiniert[[#This Row],[Date]])</f>
        <v>19509</v>
      </c>
      <c r="U535" s="2">
        <f>1/SUMIFS(Kombiniert[[#This Row],[CDU/CSU (14d)]:[AfD (14d)]],Kombiniert[[#This Row],[CDU/CSU (14d)]:[AfD (14d)]],"&gt;="&amp;0.05)</f>
        <v>1.0531354715174723</v>
      </c>
      <c r="V535" s="2">
        <f>1/(SUMIFS(Kombiniert[[#This Row],[CDU/CSU (14d)]:[AfD (14d)]],Kombiniert[[#This Row],[CDU/CSU (14d)]:[AfD (14d)]],"&gt;="&amp;0.05)-Kombiniert[[#This Row],[FDP (14d)]])</f>
        <v>1.1621764395139988</v>
      </c>
    </row>
    <row r="536" spans="1:22" x14ac:dyDescent="0.35">
      <c r="A536" s="1">
        <v>43441</v>
      </c>
      <c r="B536" s="2">
        <v>0.28999999999999998</v>
      </c>
      <c r="C536" s="2">
        <v>0.14000000000000001</v>
      </c>
      <c r="D536" s="2">
        <v>0.22</v>
      </c>
      <c r="E536" s="2">
        <v>0.08</v>
      </c>
      <c r="F536" s="2">
        <v>0.08</v>
      </c>
      <c r="G536" s="2">
        <v>0.13</v>
      </c>
      <c r="H536" s="2">
        <v>0.06</v>
      </c>
      <c r="I536" s="2">
        <v>2006</v>
      </c>
      <c r="J536" s="2" t="s">
        <v>505</v>
      </c>
      <c r="K536" t="s">
        <v>417</v>
      </c>
      <c r="L536" s="1">
        <f>Kombiniert[[#This Row],[Date]]-13</f>
        <v>43428</v>
      </c>
      <c r="M536" s="8">
        <f>AVERAGEIFS(Kombiniert[CDU/CSU],Kombiniert[Date],"&gt;="&amp;Kombiniert[[#This Row],[Von]],Kombiniert[Date],"&lt;="&amp;Kombiniert[[#This Row],[Date]])</f>
        <v>0.27727272727272728</v>
      </c>
      <c r="N536" s="3">
        <f>AVERAGEIFS(Kombiniert[SPD],Kombiniert[Date],"&gt;="&amp;Kombiniert[[#This Row],[Von]],Kombiniert[Date],"&lt;="&amp;Kombiniert[[#This Row],[Date]])</f>
        <v>0.14499999999999999</v>
      </c>
      <c r="O536" s="8">
        <f>AVERAGEIFS(Kombiniert[GRÜNE],Kombiniert[Date],"&gt;="&amp;Kombiniert[[#This Row],[Von]],Kombiniert[Date],"&lt;="&amp;Kombiniert[[#This Row],[Date]])</f>
        <v>0.20454545454545456</v>
      </c>
      <c r="P536" s="8">
        <f>AVERAGEIFS(Kombiniert[FDP],Kombiniert[Date],"&gt;="&amp;Kombiniert[[#This Row],[Von]],Kombiniert[Date],"&lt;="&amp;Kombiniert[[#This Row],[Date]])</f>
        <v>8.8636363636363624E-2</v>
      </c>
      <c r="Q536" s="8">
        <f>AVERAGEIFS(Kombiniert[LINKE],Kombiniert[Date],"&gt;="&amp;Kombiniert[[#This Row],[Von]],Kombiniert[Date],"&lt;="&amp;Kombiniert[[#This Row],[Date]])</f>
        <v>8.9090909090909082E-2</v>
      </c>
      <c r="R536" s="8">
        <f>AVERAGEIFS(Kombiniert[AfD],Kombiniert[Date],"&gt;="&amp;Kombiniert[[#This Row],[Von]],Kombiniert[Date],"&lt;="&amp;Kombiniert[[#This Row],[Date]])</f>
        <v>0.14499999999999999</v>
      </c>
      <c r="S536" s="8">
        <f>AVERAGEIFS(Kombiniert[Sonstige],Kombiniert[Date],"&gt;="&amp;Kombiniert[[#This Row],[Von]],Kombiniert[Date],"&lt;="&amp;Kombiniert[[#This Row],[Date]])</f>
        <v>5.045454545454546E-2</v>
      </c>
      <c r="T536" s="4">
        <f>SUMIFS(Kombiniert[Befragte],Kombiniert[Date],"&gt;="&amp;Kombiniert[[#This Row],[Von]],Kombiniert[Date],"&lt;="&amp;Kombiniert[[#This Row],[Date]])</f>
        <v>20417</v>
      </c>
      <c r="U536" s="2">
        <f>1/SUMIFS(Kombiniert[[#This Row],[CDU/CSU (14d)]:[AfD (14d)]],Kombiniert[[#This Row],[CDU/CSU (14d)]:[AfD (14d)]],"&gt;="&amp;0.05)</f>
        <v>1.0531354715174723</v>
      </c>
      <c r="V536" s="2">
        <f>1/(SUMIFS(Kombiniert[[#This Row],[CDU/CSU (14d)]:[AfD (14d)]],Kombiniert[[#This Row],[CDU/CSU (14d)]:[AfD (14d)]],"&gt;="&amp;0.05)-Kombiniert[[#This Row],[FDP (14d)]])</f>
        <v>1.1615628299894403</v>
      </c>
    </row>
    <row r="537" spans="1:22" x14ac:dyDescent="0.35">
      <c r="A537" s="1">
        <v>43435</v>
      </c>
      <c r="B537" s="2">
        <v>0.27</v>
      </c>
      <c r="C537" s="2">
        <v>0.14000000000000001</v>
      </c>
      <c r="D537" s="2">
        <v>0.22</v>
      </c>
      <c r="E537" s="2">
        <v>0.09</v>
      </c>
      <c r="F537" s="2">
        <v>0.08</v>
      </c>
      <c r="G537" s="2">
        <v>0.14000000000000001</v>
      </c>
      <c r="H537" s="2">
        <v>0.06</v>
      </c>
      <c r="I537" s="2">
        <v>2505</v>
      </c>
      <c r="J537" s="2" t="s">
        <v>506</v>
      </c>
      <c r="K537" t="s">
        <v>417</v>
      </c>
      <c r="L537" s="1">
        <f>Kombiniert[[#This Row],[Date]]-13</f>
        <v>43422</v>
      </c>
      <c r="M537" s="8">
        <f>AVERAGEIFS(Kombiniert[CDU/CSU],Kombiniert[Date],"&gt;="&amp;Kombiniert[[#This Row],[Von]],Kombiniert[Date],"&lt;="&amp;Kombiniert[[#This Row],[Date]])</f>
        <v>0.27100000000000002</v>
      </c>
      <c r="N537" s="3">
        <f>AVERAGEIFS(Kombiniert[SPD],Kombiniert[Date],"&gt;="&amp;Kombiniert[[#This Row],[Von]],Kombiniert[Date],"&lt;="&amp;Kombiniert[[#This Row],[Date]])</f>
        <v>0.14649999999999999</v>
      </c>
      <c r="O537" s="8">
        <f>AVERAGEIFS(Kombiniert[GRÜNE],Kombiniert[Date],"&gt;="&amp;Kombiniert[[#This Row],[Von]],Kombiniert[Date],"&lt;="&amp;Kombiniert[[#This Row],[Date]])</f>
        <v>0.20699999999999999</v>
      </c>
      <c r="P537" s="8">
        <f>AVERAGEIFS(Kombiniert[FDP],Kombiniert[Date],"&gt;="&amp;Kombiniert[[#This Row],[Von]],Kombiniert[Date],"&lt;="&amp;Kombiniert[[#This Row],[Date]])</f>
        <v>8.9499999999999982E-2</v>
      </c>
      <c r="Q537" s="8">
        <f>AVERAGEIFS(Kombiniert[LINKE],Kombiniert[Date],"&gt;="&amp;Kombiniert[[#This Row],[Von]],Kombiniert[Date],"&lt;="&amp;Kombiniert[[#This Row],[Date]])</f>
        <v>0.09</v>
      </c>
      <c r="R537" s="8">
        <f>AVERAGEIFS(Kombiniert[AfD],Kombiniert[Date],"&gt;="&amp;Kombiniert[[#This Row],[Von]],Kombiniert[Date],"&lt;="&amp;Kombiniert[[#This Row],[Date]])</f>
        <v>0.14799999999999999</v>
      </c>
      <c r="S537" s="8">
        <f>AVERAGEIFS(Kombiniert[Sonstige],Kombiniert[Date],"&gt;="&amp;Kombiniert[[#This Row],[Von]],Kombiniert[Date],"&lt;="&amp;Kombiniert[[#This Row],[Date]])</f>
        <v>4.7999999999999994E-2</v>
      </c>
      <c r="T537" s="4">
        <f>SUMIFS(Kombiniert[Befragte],Kombiniert[Date],"&gt;="&amp;Kombiniert[[#This Row],[Von]],Kombiniert[Date],"&lt;="&amp;Kombiniert[[#This Row],[Date]])</f>
        <v>18223</v>
      </c>
      <c r="U537" s="2">
        <f>1/SUMIFS(Kombiniert[[#This Row],[CDU/CSU (14d)]:[AfD (14d)]],Kombiniert[[#This Row],[CDU/CSU (14d)]:[AfD (14d)]],"&gt;="&amp;0.05)</f>
        <v>1.0504201680672269</v>
      </c>
      <c r="V537" s="2">
        <f>1/(SUMIFS(Kombiniert[[#This Row],[CDU/CSU (14d)]:[AfD (14d)]],Kombiniert[[#This Row],[CDU/CSU (14d)]:[AfD (14d)]],"&gt;="&amp;0.05)-Kombiniert[[#This Row],[FDP (14d)]])</f>
        <v>1.1594202898550725</v>
      </c>
    </row>
    <row r="538" spans="1:22" x14ac:dyDescent="0.35">
      <c r="A538" s="1">
        <v>43428</v>
      </c>
      <c r="B538" s="2">
        <v>0.27</v>
      </c>
      <c r="C538" s="2">
        <v>0.14000000000000001</v>
      </c>
      <c r="D538" s="2">
        <v>0.23</v>
      </c>
      <c r="E538" s="2">
        <v>0.09</v>
      </c>
      <c r="F538" s="2">
        <v>0.08</v>
      </c>
      <c r="G538" s="2">
        <v>0.14000000000000001</v>
      </c>
      <c r="H538" s="2">
        <v>0.05</v>
      </c>
      <c r="I538" s="2">
        <v>2507</v>
      </c>
      <c r="J538" s="2" t="s">
        <v>507</v>
      </c>
      <c r="K538" t="s">
        <v>417</v>
      </c>
      <c r="L538" s="1">
        <f>Kombiniert[[#This Row],[Date]]-13</f>
        <v>43415</v>
      </c>
      <c r="M538" s="8">
        <f>AVERAGEIFS(Kombiniert[CDU/CSU],Kombiniert[Date],"&gt;="&amp;Kombiniert[[#This Row],[Von]],Kombiniert[Date],"&lt;="&amp;Kombiniert[[#This Row],[Date]])</f>
        <v>0.26444444444444443</v>
      </c>
      <c r="N538" s="3">
        <f>AVERAGEIFS(Kombiniert[SPD],Kombiniert[Date],"&gt;="&amp;Kombiniert[[#This Row],[Von]],Kombiniert[Date],"&lt;="&amp;Kombiniert[[#This Row],[Date]])</f>
        <v>0.14277777777777778</v>
      </c>
      <c r="O538" s="8">
        <f>AVERAGEIFS(Kombiniert[GRÜNE],Kombiniert[Date],"&gt;="&amp;Kombiniert[[#This Row],[Von]],Kombiniert[Date],"&lt;="&amp;Kombiniert[[#This Row],[Date]])</f>
        <v>0.21777777777777776</v>
      </c>
      <c r="P538" s="8">
        <f>AVERAGEIFS(Kombiniert[FDP],Kombiniert[Date],"&gt;="&amp;Kombiniert[[#This Row],[Von]],Kombiniert[Date],"&lt;="&amp;Kombiniert[[#This Row],[Date]])</f>
        <v>8.7222222222222201E-2</v>
      </c>
      <c r="Q538" s="8">
        <f>AVERAGEIFS(Kombiniert[LINKE],Kombiniert[Date],"&gt;="&amp;Kombiniert[[#This Row],[Von]],Kombiniert[Date],"&lt;="&amp;Kombiniert[[#This Row],[Date]])</f>
        <v>9.1111111111111087E-2</v>
      </c>
      <c r="R538" s="8">
        <f>AVERAGEIFS(Kombiniert[AfD],Kombiniert[Date],"&gt;="&amp;Kombiniert[[#This Row],[Von]],Kombiniert[Date],"&lt;="&amp;Kombiniert[[#This Row],[Date]])</f>
        <v>0.14555555555555555</v>
      </c>
      <c r="S538" s="8">
        <f>AVERAGEIFS(Kombiniert[Sonstige],Kombiniert[Date],"&gt;="&amp;Kombiniert[[#This Row],[Von]],Kombiniert[Date],"&lt;="&amp;Kombiniert[[#This Row],[Date]])</f>
        <v>5.1111111111111107E-2</v>
      </c>
      <c r="T538" s="4">
        <f>SUMIFS(Kombiniert[Befragte],Kombiniert[Date],"&gt;="&amp;Kombiniert[[#This Row],[Von]],Kombiniert[Date],"&lt;="&amp;Kombiniert[[#This Row],[Date]])</f>
        <v>18821</v>
      </c>
      <c r="U538" s="2">
        <f>1/SUMIFS(Kombiniert[[#This Row],[CDU/CSU (14d)]:[AfD (14d)]],Kombiniert[[#This Row],[CDU/CSU (14d)]:[AfD (14d)]],"&gt;="&amp;0.05)</f>
        <v>1.053864168618267</v>
      </c>
      <c r="V538" s="2">
        <f>1/(SUMIFS(Kombiniert[[#This Row],[CDU/CSU (14d)]:[AfD (14d)]],Kombiniert[[#This Row],[CDU/CSU (14d)]:[AfD (14d)]],"&gt;="&amp;0.05)-Kombiniert[[#This Row],[FDP (14d)]])</f>
        <v>1.1605415860735011</v>
      </c>
    </row>
    <row r="539" spans="1:22" x14ac:dyDescent="0.35">
      <c r="A539" s="1">
        <v>43421</v>
      </c>
      <c r="B539" s="2">
        <v>0.28000000000000003</v>
      </c>
      <c r="C539" s="2">
        <v>0.14000000000000001</v>
      </c>
      <c r="D539" s="2">
        <v>0.23</v>
      </c>
      <c r="E539" s="2">
        <v>0.09</v>
      </c>
      <c r="F539" s="2">
        <v>0.09</v>
      </c>
      <c r="G539" s="2">
        <v>0.12</v>
      </c>
      <c r="H539" s="2">
        <v>0.05</v>
      </c>
      <c r="I539" s="2">
        <v>2503</v>
      </c>
      <c r="J539" s="2" t="s">
        <v>508</v>
      </c>
      <c r="K539" t="s">
        <v>417</v>
      </c>
      <c r="L539" s="1">
        <f>Kombiniert[[#This Row],[Date]]-13</f>
        <v>43408</v>
      </c>
      <c r="M539" s="8">
        <f>AVERAGEIFS(Kombiniert[CDU/CSU],Kombiniert[Date],"&gt;="&amp;Kombiniert[[#This Row],[Von]],Kombiniert[Date],"&lt;="&amp;Kombiniert[[#This Row],[Date]])</f>
        <v>0.26</v>
      </c>
      <c r="N539" s="3">
        <f>AVERAGEIFS(Kombiniert[SPD],Kombiniert[Date],"&gt;="&amp;Kombiniert[[#This Row],[Von]],Kombiniert[Date],"&lt;="&amp;Kombiniert[[#This Row],[Date]])</f>
        <v>0.14166666666666666</v>
      </c>
      <c r="O539" s="8">
        <f>AVERAGEIFS(Kombiniert[GRÜNE],Kombiniert[Date],"&gt;="&amp;Kombiniert[[#This Row],[Von]],Kombiniert[Date],"&lt;="&amp;Kombiniert[[#This Row],[Date]])</f>
        <v>0.21555555555555556</v>
      </c>
      <c r="P539" s="8">
        <f>AVERAGEIFS(Kombiniert[FDP],Kombiniert[Date],"&gt;="&amp;Kombiniert[[#This Row],[Von]],Kombiniert[Date],"&lt;="&amp;Kombiniert[[#This Row],[Date]])</f>
        <v>8.8888888888888865E-2</v>
      </c>
      <c r="Q539" s="8">
        <f>AVERAGEIFS(Kombiniert[LINKE],Kombiniert[Date],"&gt;="&amp;Kombiniert[[#This Row],[Von]],Kombiniert[Date],"&lt;="&amp;Kombiniert[[#This Row],[Date]])</f>
        <v>9.4444444444444428E-2</v>
      </c>
      <c r="R539" s="8">
        <f>AVERAGEIFS(Kombiniert[AfD],Kombiniert[Date],"&gt;="&amp;Kombiniert[[#This Row],[Von]],Kombiniert[Date],"&lt;="&amp;Kombiniert[[#This Row],[Date]])</f>
        <v>0.14666666666666667</v>
      </c>
      <c r="S539" s="8">
        <f>AVERAGEIFS(Kombiniert[Sonstige],Kombiniert[Date],"&gt;="&amp;Kombiniert[[#This Row],[Von]],Kombiniert[Date],"&lt;="&amp;Kombiniert[[#This Row],[Date]])</f>
        <v>5.2777777777777771E-2</v>
      </c>
      <c r="T539" s="4">
        <f>SUMIFS(Kombiniert[Befragte],Kombiniert[Date],"&gt;="&amp;Kombiniert[[#This Row],[Von]],Kombiniert[Date],"&lt;="&amp;Kombiniert[[#This Row],[Date]])</f>
        <v>18013</v>
      </c>
      <c r="U539" s="2">
        <f>1/SUMIFS(Kombiniert[[#This Row],[CDU/CSU (14d)]:[AfD (14d)]],Kombiniert[[#This Row],[CDU/CSU (14d)]:[AfD (14d)]],"&gt;="&amp;0.05)</f>
        <v>1.0557184750733137</v>
      </c>
      <c r="V539" s="2">
        <f>1/(SUMIFS(Kombiniert[[#This Row],[CDU/CSU (14d)]:[AfD (14d)]],Kombiniert[[#This Row],[CDU/CSU (14d)]:[AfD (14d)]],"&gt;="&amp;0.05)-Kombiniert[[#This Row],[FDP (14d)]])</f>
        <v>1.1650485436893205</v>
      </c>
    </row>
    <row r="540" spans="1:22" x14ac:dyDescent="0.35">
      <c r="A540" s="1">
        <v>43415</v>
      </c>
      <c r="B540" s="2">
        <v>0.27</v>
      </c>
      <c r="C540" s="2">
        <v>0.14000000000000001</v>
      </c>
      <c r="D540" s="2">
        <v>0.23</v>
      </c>
      <c r="E540" s="2">
        <v>0.09</v>
      </c>
      <c r="F540" s="2">
        <v>0.09</v>
      </c>
      <c r="G540" s="2">
        <v>0.13</v>
      </c>
      <c r="H540" s="2">
        <v>0.05</v>
      </c>
      <c r="I540" s="2">
        <v>2504</v>
      </c>
      <c r="J540" s="2" t="s">
        <v>509</v>
      </c>
      <c r="K540" t="s">
        <v>417</v>
      </c>
      <c r="L540" s="1">
        <f>Kombiniert[[#This Row],[Date]]-13</f>
        <v>43402</v>
      </c>
      <c r="M540" s="8">
        <f>AVERAGEIFS(Kombiniert[CDU/CSU],Kombiniert[Date],"&gt;="&amp;Kombiniert[[#This Row],[Von]],Kombiniert[Date],"&lt;="&amp;Kombiniert[[#This Row],[Date]])</f>
        <v>0.25687500000000002</v>
      </c>
      <c r="N540" s="3">
        <f>AVERAGEIFS(Kombiniert[SPD],Kombiniert[Date],"&gt;="&amp;Kombiniert[[#This Row],[Von]],Kombiniert[Date],"&lt;="&amp;Kombiniert[[#This Row],[Date]])</f>
        <v>0.13937500000000003</v>
      </c>
      <c r="O540" s="8">
        <f>AVERAGEIFS(Kombiniert[GRÜNE],Kombiniert[Date],"&gt;="&amp;Kombiniert[[#This Row],[Von]],Kombiniert[Date],"&lt;="&amp;Kombiniert[[#This Row],[Date]])</f>
        <v>0.215</v>
      </c>
      <c r="P540" s="8">
        <f>AVERAGEIFS(Kombiniert[FDP],Kombiniert[Date],"&gt;="&amp;Kombiniert[[#This Row],[Von]],Kombiniert[Date],"&lt;="&amp;Kombiniert[[#This Row],[Date]])</f>
        <v>9.1874999999999984E-2</v>
      </c>
      <c r="Q540" s="8">
        <f>AVERAGEIFS(Kombiniert[LINKE],Kombiniert[Date],"&gt;="&amp;Kombiniert[[#This Row],[Von]],Kombiniert[Date],"&lt;="&amp;Kombiniert[[#This Row],[Date]])</f>
        <v>9.7499999999999989E-2</v>
      </c>
      <c r="R540" s="8">
        <f>AVERAGEIFS(Kombiniert[AfD],Kombiniert[Date],"&gt;="&amp;Kombiniert[[#This Row],[Von]],Kombiniert[Date],"&lt;="&amp;Kombiniert[[#This Row],[Date]])</f>
        <v>0.14874999999999999</v>
      </c>
      <c r="S540" s="8">
        <f>AVERAGEIFS(Kombiniert[Sonstige],Kombiniert[Date],"&gt;="&amp;Kombiniert[[#This Row],[Von]],Kombiniert[Date],"&lt;="&amp;Kombiniert[[#This Row],[Date]])</f>
        <v>5.0624999999999989E-2</v>
      </c>
      <c r="T540" s="4">
        <f>SUMIFS(Kombiniert[Befragte],Kombiniert[Date],"&gt;="&amp;Kombiniert[[#This Row],[Von]],Kombiniert[Date],"&lt;="&amp;Kombiniert[[#This Row],[Date]])</f>
        <v>16316</v>
      </c>
      <c r="U540" s="2">
        <f>1/SUMIFS(Kombiniert[[#This Row],[CDU/CSU (14d)]:[AfD (14d)]],Kombiniert[[#This Row],[CDU/CSU (14d)]:[AfD (14d)]],"&gt;="&amp;0.05)</f>
        <v>1.053324555628703</v>
      </c>
      <c r="V540" s="2">
        <f>1/(SUMIFS(Kombiniert[[#This Row],[CDU/CSU (14d)]:[AfD (14d)]],Kombiniert[[#This Row],[CDU/CSU (14d)]:[AfD (14d)]],"&gt;="&amp;0.05)-Kombiniert[[#This Row],[FDP (14d)]])</f>
        <v>1.1661807580174925</v>
      </c>
    </row>
    <row r="541" spans="1:22" x14ac:dyDescent="0.35">
      <c r="A541" s="1">
        <v>43407</v>
      </c>
      <c r="B541" s="2">
        <v>0.27</v>
      </c>
      <c r="C541" s="2">
        <v>0.13</v>
      </c>
      <c r="D541" s="2">
        <v>0.24</v>
      </c>
      <c r="E541" s="2">
        <v>0.09</v>
      </c>
      <c r="F541" s="2">
        <v>0.09</v>
      </c>
      <c r="G541" s="2">
        <v>0.13</v>
      </c>
      <c r="H541" s="2">
        <v>0.05</v>
      </c>
      <c r="I541" s="2">
        <v>2502</v>
      </c>
      <c r="J541" s="2" t="s">
        <v>510</v>
      </c>
      <c r="K541" t="s">
        <v>417</v>
      </c>
      <c r="L541" s="1">
        <f>Kombiniert[[#This Row],[Date]]-13</f>
        <v>43394</v>
      </c>
      <c r="M541" s="8">
        <f>AVERAGEIFS(Kombiniert[CDU/CSU],Kombiniert[Date],"&gt;="&amp;Kombiniert[[#This Row],[Von]],Kombiniert[Date],"&lt;="&amp;Kombiniert[[#This Row],[Date]])</f>
        <v>0.255</v>
      </c>
      <c r="N541" s="3">
        <f>AVERAGEIFS(Kombiniert[SPD],Kombiniert[Date],"&gt;="&amp;Kombiniert[[#This Row],[Von]],Kombiniert[Date],"&lt;="&amp;Kombiniert[[#This Row],[Date]])</f>
        <v>0.14166666666666669</v>
      </c>
      <c r="O541" s="8">
        <f>AVERAGEIFS(Kombiniert[GRÜNE],Kombiniert[Date],"&gt;="&amp;Kombiniert[[#This Row],[Von]],Kombiniert[Date],"&lt;="&amp;Kombiniert[[#This Row],[Date]])</f>
        <v>0.20833333333333334</v>
      </c>
      <c r="P541" s="8">
        <f>AVERAGEIFS(Kombiniert[FDP],Kombiniert[Date],"&gt;="&amp;Kombiniert[[#This Row],[Von]],Kombiniert[Date],"&lt;="&amp;Kombiniert[[#This Row],[Date]])</f>
        <v>9.2499999999999985E-2</v>
      </c>
      <c r="Q541" s="8">
        <f>AVERAGEIFS(Kombiniert[LINKE],Kombiniert[Date],"&gt;="&amp;Kombiniert[[#This Row],[Von]],Kombiniert[Date],"&lt;="&amp;Kombiniert[[#This Row],[Date]])</f>
        <v>0.10083333333333333</v>
      </c>
      <c r="R541" s="8">
        <f>AVERAGEIFS(Kombiniert[AfD],Kombiniert[Date],"&gt;="&amp;Kombiniert[[#This Row],[Von]],Kombiniert[Date],"&lt;="&amp;Kombiniert[[#This Row],[Date]])</f>
        <v>0.15250000000000002</v>
      </c>
      <c r="S541" s="8">
        <f>AVERAGEIFS(Kombiniert[Sonstige],Kombiniert[Date],"&gt;="&amp;Kombiniert[[#This Row],[Von]],Kombiniert[Date],"&lt;="&amp;Kombiniert[[#This Row],[Date]])</f>
        <v>4.9166666666666671E-2</v>
      </c>
      <c r="T541" s="4">
        <f>SUMIFS(Kombiniert[Befragte],Kombiniert[Date],"&gt;="&amp;Kombiniert[[#This Row],[Von]],Kombiniert[Date],"&lt;="&amp;Kombiniert[[#This Row],[Date]])</f>
        <v>12844</v>
      </c>
      <c r="U541" s="2">
        <f>1/SUMIFS(Kombiniert[[#This Row],[CDU/CSU (14d)]:[AfD (14d)]],Kombiniert[[#This Row],[CDU/CSU (14d)]:[AfD (14d)]],"&gt;="&amp;0.05)</f>
        <v>1.0517090271691498</v>
      </c>
      <c r="V541" s="2">
        <f>1/(SUMIFS(Kombiniert[[#This Row],[CDU/CSU (14d)]:[AfD (14d)]],Kombiniert[[#This Row],[CDU/CSU (14d)]:[AfD (14d)]],"&gt;="&amp;0.05)-Kombiniert[[#This Row],[FDP (14d)]])</f>
        <v>1.1650485436893203</v>
      </c>
    </row>
    <row r="542" spans="1:22" x14ac:dyDescent="0.35">
      <c r="A542" s="1">
        <v>43400</v>
      </c>
      <c r="B542" s="2">
        <v>0.26</v>
      </c>
      <c r="C542" s="2">
        <v>0.14000000000000001</v>
      </c>
      <c r="D542" s="2">
        <v>0.21</v>
      </c>
      <c r="E542" s="2">
        <v>0.09</v>
      </c>
      <c r="F542" s="2">
        <v>0.1</v>
      </c>
      <c r="G542" s="2">
        <v>0.14000000000000001</v>
      </c>
      <c r="H542" s="2">
        <v>0.06</v>
      </c>
      <c r="I542" s="2">
        <v>2509</v>
      </c>
      <c r="J542" s="2" t="s">
        <v>511</v>
      </c>
      <c r="K542" t="s">
        <v>417</v>
      </c>
      <c r="L542" s="1">
        <f>Kombiniert[[#This Row],[Date]]-13</f>
        <v>43387</v>
      </c>
      <c r="M542" s="8">
        <f>AVERAGEIFS(Kombiniert[CDU/CSU],Kombiniert[Date],"&gt;="&amp;Kombiniert[[#This Row],[Von]],Kombiniert[Date],"&lt;="&amp;Kombiniert[[#This Row],[Date]])</f>
        <v>0.26166666666666666</v>
      </c>
      <c r="N542" s="3">
        <f>AVERAGEIFS(Kombiniert[SPD],Kombiniert[Date],"&gt;="&amp;Kombiniert[[#This Row],[Von]],Kombiniert[Date],"&lt;="&amp;Kombiniert[[#This Row],[Date]])</f>
        <v>0.15</v>
      </c>
      <c r="O542" s="8">
        <f>AVERAGEIFS(Kombiniert[GRÜNE],Kombiniert[Date],"&gt;="&amp;Kombiniert[[#This Row],[Von]],Kombiniert[Date],"&lt;="&amp;Kombiniert[[#This Row],[Date]])</f>
        <v>0.18999999999999997</v>
      </c>
      <c r="P542" s="8">
        <f>AVERAGEIFS(Kombiniert[FDP],Kombiniert[Date],"&gt;="&amp;Kombiniert[[#This Row],[Von]],Kombiniert[Date],"&lt;="&amp;Kombiniert[[#This Row],[Date]])</f>
        <v>9.3333333333333324E-2</v>
      </c>
      <c r="Q542" s="8">
        <f>AVERAGEIFS(Kombiniert[LINKE],Kombiniert[Date],"&gt;="&amp;Kombiniert[[#This Row],[Von]],Kombiniert[Date],"&lt;="&amp;Kombiniert[[#This Row],[Date]])</f>
        <v>9.7777777777777769E-2</v>
      </c>
      <c r="R542" s="8">
        <f>AVERAGEIFS(Kombiniert[AfD],Kombiniert[Date],"&gt;="&amp;Kombiniert[[#This Row],[Von]],Kombiniert[Date],"&lt;="&amp;Kombiniert[[#This Row],[Date]])</f>
        <v>0.15777777777777777</v>
      </c>
      <c r="S542" s="8">
        <f>AVERAGEIFS(Kombiniert[Sonstige],Kombiniert[Date],"&gt;="&amp;Kombiniert[[#This Row],[Von]],Kombiniert[Date],"&lt;="&amp;Kombiniert[[#This Row],[Date]])</f>
        <v>4.9444444444444451E-2</v>
      </c>
      <c r="T542" s="4">
        <f>SUMIFS(Kombiniert[Befragte],Kombiniert[Date],"&gt;="&amp;Kombiniert[[#This Row],[Von]],Kombiniert[Date],"&lt;="&amp;Kombiniert[[#This Row],[Date]])</f>
        <v>16063</v>
      </c>
      <c r="U542" s="2">
        <f>1/SUMIFS(Kombiniert[[#This Row],[CDU/CSU (14d)]:[AfD (14d)]],Kombiniert[[#This Row],[CDU/CSU (14d)]:[AfD (14d)]],"&gt;="&amp;0.05)</f>
        <v>1.0520163646990066</v>
      </c>
      <c r="V542" s="2">
        <f>1/(SUMIFS(Kombiniert[[#This Row],[CDU/CSU (14d)]:[AfD (14d)]],Kombiniert[[#This Row],[CDU/CSU (14d)]:[AfD (14d)]],"&gt;="&amp;0.05)-Kombiniert[[#This Row],[FDP (14d)]])</f>
        <v>1.1665586519766691</v>
      </c>
    </row>
    <row r="543" spans="1:22" x14ac:dyDescent="0.35">
      <c r="A543" s="1">
        <v>43393</v>
      </c>
      <c r="B543" s="2">
        <v>0.27</v>
      </c>
      <c r="C543" s="2">
        <v>0.14000000000000001</v>
      </c>
      <c r="D543" s="2">
        <v>0.21</v>
      </c>
      <c r="E543" s="2">
        <v>0.09</v>
      </c>
      <c r="F543" s="2">
        <v>0.09</v>
      </c>
      <c r="G543" s="2">
        <v>0.15</v>
      </c>
      <c r="H543" s="2">
        <v>0.05</v>
      </c>
      <c r="I543" s="2">
        <v>2502</v>
      </c>
      <c r="J543" s="2" t="s">
        <v>512</v>
      </c>
      <c r="K543" t="s">
        <v>417</v>
      </c>
      <c r="L543" s="1">
        <f>Kombiniert[[#This Row],[Date]]-13</f>
        <v>43380</v>
      </c>
      <c r="M543" s="8">
        <f>AVERAGEIFS(Kombiniert[CDU/CSU],Kombiniert[Date],"&gt;="&amp;Kombiniert[[#This Row],[Von]],Kombiniert[Date],"&lt;="&amp;Kombiniert[[#This Row],[Date]])</f>
        <v>0.26590909090909098</v>
      </c>
      <c r="N543" s="3">
        <f>AVERAGEIFS(Kombiniert[SPD],Kombiniert[Date],"&gt;="&amp;Kombiniert[[#This Row],[Von]],Kombiniert[Date],"&lt;="&amp;Kombiniert[[#This Row],[Date]])</f>
        <v>0.15454545454545454</v>
      </c>
      <c r="O543" s="8">
        <f>AVERAGEIFS(Kombiniert[GRÜNE],Kombiniert[Date],"&gt;="&amp;Kombiniert[[#This Row],[Von]],Kombiniert[Date],"&lt;="&amp;Kombiniert[[#This Row],[Date]])</f>
        <v>0.17727272727272722</v>
      </c>
      <c r="P543" s="8">
        <f>AVERAGEIFS(Kombiniert[FDP],Kombiniert[Date],"&gt;="&amp;Kombiniert[[#This Row],[Von]],Kombiniert[Date],"&lt;="&amp;Kombiniert[[#This Row],[Date]])</f>
        <v>9.454545454545453E-2</v>
      </c>
      <c r="Q543" s="8">
        <f>AVERAGEIFS(Kombiniert[LINKE],Kombiniert[Date],"&gt;="&amp;Kombiniert[[#This Row],[Von]],Kombiniert[Date],"&lt;="&amp;Kombiniert[[#This Row],[Date]])</f>
        <v>9.8636363636363633E-2</v>
      </c>
      <c r="R543" s="8">
        <f>AVERAGEIFS(Kombiniert[AfD],Kombiniert[Date],"&gt;="&amp;Kombiniert[[#This Row],[Von]],Kombiniert[Date],"&lt;="&amp;Kombiniert[[#This Row],[Date]])</f>
        <v>0.15999999999999998</v>
      </c>
      <c r="S543" s="8">
        <f>AVERAGEIFS(Kombiniert[Sonstige],Kombiniert[Date],"&gt;="&amp;Kombiniert[[#This Row],[Von]],Kombiniert[Date],"&lt;="&amp;Kombiniert[[#This Row],[Date]])</f>
        <v>4.9090909090909095E-2</v>
      </c>
      <c r="T543" s="4">
        <f>SUMIFS(Kombiniert[Befragte],Kombiniert[Date],"&gt;="&amp;Kombiniert[[#This Row],[Von]],Kombiniert[Date],"&lt;="&amp;Kombiniert[[#This Row],[Date]])</f>
        <v>18560</v>
      </c>
      <c r="U543" s="2">
        <f>1/SUMIFS(Kombiniert[[#This Row],[CDU/CSU (14d)]:[AfD (14d)]],Kombiniert[[#This Row],[CDU/CSU (14d)]:[AfD (14d)]],"&gt;="&amp;0.05)</f>
        <v>1.0516252390057361</v>
      </c>
      <c r="V543" s="2">
        <f>1/(SUMIFS(Kombiniert[[#This Row],[CDU/CSU (14d)]:[AfD (14d)]],Kombiniert[[#This Row],[CDU/CSU (14d)]:[AfD (14d)]],"&gt;="&amp;0.05)-Kombiniert[[#This Row],[FDP (14d)]])</f>
        <v>1.167728237791932</v>
      </c>
    </row>
    <row r="544" spans="1:22" x14ac:dyDescent="0.35">
      <c r="A544" s="1">
        <v>43386</v>
      </c>
      <c r="B544" s="2">
        <v>0.28000000000000003</v>
      </c>
      <c r="C544" s="2">
        <v>0.16</v>
      </c>
      <c r="D544" s="2">
        <v>0.19</v>
      </c>
      <c r="E544" s="2">
        <v>0.09</v>
      </c>
      <c r="F544" s="2">
        <v>0.09</v>
      </c>
      <c r="G544" s="2">
        <v>0.14000000000000001</v>
      </c>
      <c r="H544" s="2">
        <v>0.05</v>
      </c>
      <c r="I544" s="2">
        <v>2504</v>
      </c>
      <c r="J544" s="2" t="s">
        <v>513</v>
      </c>
      <c r="K544" t="s">
        <v>417</v>
      </c>
      <c r="L544" s="1">
        <f>Kombiniert[[#This Row],[Date]]-13</f>
        <v>43373</v>
      </c>
      <c r="M544" s="8">
        <f>AVERAGEIFS(Kombiniert[CDU/CSU],Kombiniert[Date],"&gt;="&amp;Kombiniert[[#This Row],[Von]],Kombiniert[Date],"&lt;="&amp;Kombiniert[[#This Row],[Date]])</f>
        <v>0.26750000000000002</v>
      </c>
      <c r="N544" s="3">
        <f>AVERAGEIFS(Kombiniert[SPD],Kombiniert[Date],"&gt;="&amp;Kombiniert[[#This Row],[Von]],Kombiniert[Date],"&lt;="&amp;Kombiniert[[#This Row],[Date]])</f>
        <v>0.16</v>
      </c>
      <c r="O544" s="8">
        <f>AVERAGEIFS(Kombiniert[GRÜNE],Kombiniert[Date],"&gt;="&amp;Kombiniert[[#This Row],[Von]],Kombiniert[Date],"&lt;="&amp;Kombiniert[[#This Row],[Date]])</f>
        <v>0.16562499999999999</v>
      </c>
      <c r="P544" s="8">
        <f>AVERAGEIFS(Kombiniert[FDP],Kombiniert[Date],"&gt;="&amp;Kombiniert[[#This Row],[Von]],Kombiniert[Date],"&lt;="&amp;Kombiniert[[#This Row],[Date]])</f>
        <v>9.4999999999999987E-2</v>
      </c>
      <c r="Q544" s="8">
        <f>AVERAGEIFS(Kombiniert[LINKE],Kombiniert[Date],"&gt;="&amp;Kombiniert[[#This Row],[Von]],Kombiniert[Date],"&lt;="&amp;Kombiniert[[#This Row],[Date]])</f>
        <v>0.10312499999999999</v>
      </c>
      <c r="R544" s="8">
        <f>AVERAGEIFS(Kombiniert[AfD],Kombiniert[Date],"&gt;="&amp;Kombiniert[[#This Row],[Von]],Kombiniert[Date],"&lt;="&amp;Kombiniert[[#This Row],[Date]])</f>
        <v>0.16187500000000002</v>
      </c>
      <c r="S544" s="8">
        <f>AVERAGEIFS(Kombiniert[Sonstige],Kombiniert[Date],"&gt;="&amp;Kombiniert[[#This Row],[Von]],Kombiniert[Date],"&lt;="&amp;Kombiniert[[#This Row],[Date]])</f>
        <v>4.6875E-2</v>
      </c>
      <c r="T544" s="4">
        <f>SUMIFS(Kombiniert[Befragte],Kombiniert[Date],"&gt;="&amp;Kombiniert[[#This Row],[Von]],Kombiniert[Date],"&lt;="&amp;Kombiniert[[#This Row],[Date]])</f>
        <v>14530</v>
      </c>
      <c r="U544" s="2">
        <f>1/SUMIFS(Kombiniert[[#This Row],[CDU/CSU (14d)]:[AfD (14d)]],Kombiniert[[#This Row],[CDU/CSU (14d)]:[AfD (14d)]],"&gt;="&amp;0.05)</f>
        <v>1.0491803278688525</v>
      </c>
      <c r="V544" s="2">
        <f>1/(SUMIFS(Kombiniert[[#This Row],[CDU/CSU (14d)]:[AfD (14d)]],Kombiniert[[#This Row],[CDU/CSU (14d)]:[AfD (14d)]],"&gt;="&amp;0.05)-Kombiniert[[#This Row],[FDP (14d)]])</f>
        <v>1.1653313911143481</v>
      </c>
    </row>
    <row r="545" spans="1:22" x14ac:dyDescent="0.35">
      <c r="A545" s="1">
        <v>43379</v>
      </c>
      <c r="B545" s="2">
        <v>0.28000000000000003</v>
      </c>
      <c r="C545" s="2">
        <v>0.16</v>
      </c>
      <c r="D545" s="2">
        <v>0.18</v>
      </c>
      <c r="E545" s="2">
        <v>0.09</v>
      </c>
      <c r="F545" s="2">
        <v>0.1</v>
      </c>
      <c r="G545" s="2">
        <v>0.14000000000000001</v>
      </c>
      <c r="H545" s="2">
        <v>0.05</v>
      </c>
      <c r="I545" s="2">
        <v>2002</v>
      </c>
      <c r="J545" s="2" t="s">
        <v>514</v>
      </c>
      <c r="K545" t="s">
        <v>417</v>
      </c>
      <c r="L545" s="1">
        <f>Kombiniert[[#This Row],[Date]]-13</f>
        <v>43366</v>
      </c>
      <c r="M545" s="8">
        <f>AVERAGEIFS(Kombiniert[CDU/CSU],Kombiniert[Date],"&gt;="&amp;Kombiniert[[#This Row],[Von]],Kombiniert[Date],"&lt;="&amp;Kombiniert[[#This Row],[Date]])</f>
        <v>0.27222222222222225</v>
      </c>
      <c r="N545" s="3">
        <f>AVERAGEIFS(Kombiniert[SPD],Kombiniert[Date],"&gt;="&amp;Kombiniert[[#This Row],[Von]],Kombiniert[Date],"&lt;="&amp;Kombiniert[[#This Row],[Date]])</f>
        <v>0.16333333333333333</v>
      </c>
      <c r="O545" s="8">
        <f>AVERAGEIFS(Kombiniert[GRÜNE],Kombiniert[Date],"&gt;="&amp;Kombiniert[[#This Row],[Von]],Kombiniert[Date],"&lt;="&amp;Kombiniert[[#This Row],[Date]])</f>
        <v>0.15666666666666668</v>
      </c>
      <c r="P545" s="8">
        <f>AVERAGEIFS(Kombiniert[FDP],Kombiniert[Date],"&gt;="&amp;Kombiniert[[#This Row],[Von]],Kombiniert[Date],"&lt;="&amp;Kombiniert[[#This Row],[Date]])</f>
        <v>9.2222222222222219E-2</v>
      </c>
      <c r="Q545" s="8">
        <f>AVERAGEIFS(Kombiniert[LINKE],Kombiniert[Date],"&gt;="&amp;Kombiniert[[#This Row],[Von]],Kombiniert[Date],"&lt;="&amp;Kombiniert[[#This Row],[Date]])</f>
        <v>0.10555555555555556</v>
      </c>
      <c r="R545" s="8">
        <f>AVERAGEIFS(Kombiniert[AfD],Kombiniert[Date],"&gt;="&amp;Kombiniert[[#This Row],[Von]],Kombiniert[Date],"&lt;="&amp;Kombiniert[[#This Row],[Date]])</f>
        <v>0.16722222222222222</v>
      </c>
      <c r="S545" s="8">
        <f>AVERAGEIFS(Kombiniert[Sonstige],Kombiniert[Date],"&gt;="&amp;Kombiniert[[#This Row],[Von]],Kombiniert[Date],"&lt;="&amp;Kombiniert[[#This Row],[Date]])</f>
        <v>4.2777777777777783E-2</v>
      </c>
      <c r="T545" s="4">
        <f>SUMIFS(Kombiniert[Befragte],Kombiniert[Date],"&gt;="&amp;Kombiniert[[#This Row],[Von]],Kombiniert[Date],"&lt;="&amp;Kombiniert[[#This Row],[Date]])</f>
        <v>15781</v>
      </c>
      <c r="U545" s="2">
        <f>1/SUMIFS(Kombiniert[[#This Row],[CDU/CSU (14d)]:[AfD (14d)]],Kombiniert[[#This Row],[CDU/CSU (14d)]:[AfD (14d)]],"&gt;="&amp;0.05)</f>
        <v>1.044689495066744</v>
      </c>
      <c r="V545" s="2">
        <f>1/(SUMIFS(Kombiniert[[#This Row],[CDU/CSU (14d)]:[AfD (14d)]],Kombiniert[[#This Row],[CDU/CSU (14d)]:[AfD (14d)]],"&gt;="&amp;0.05)-Kombiniert[[#This Row],[FDP (14d)]])</f>
        <v>1.1560693641618498</v>
      </c>
    </row>
    <row r="546" spans="1:22" x14ac:dyDescent="0.35">
      <c r="A546" s="1">
        <v>43372</v>
      </c>
      <c r="B546" s="2">
        <v>0.28000000000000003</v>
      </c>
      <c r="C546" s="2">
        <v>0.16</v>
      </c>
      <c r="D546" s="2">
        <v>0.17</v>
      </c>
      <c r="E546" s="2">
        <v>0.09</v>
      </c>
      <c r="F546" s="2">
        <v>0.1</v>
      </c>
      <c r="G546" s="2">
        <v>0.15</v>
      </c>
      <c r="H546" s="2">
        <v>0.05</v>
      </c>
      <c r="I546" s="2">
        <v>2501</v>
      </c>
      <c r="J546" s="2" t="s">
        <v>515</v>
      </c>
      <c r="K546" t="s">
        <v>417</v>
      </c>
      <c r="L546" s="1">
        <f>Kombiniert[[#This Row],[Date]]-13</f>
        <v>43359</v>
      </c>
      <c r="M546" s="8">
        <f>AVERAGEIFS(Kombiniert[CDU/CSU],Kombiniert[Date],"&gt;="&amp;Kombiniert[[#This Row],[Von]],Kombiniert[Date],"&lt;="&amp;Kombiniert[[#This Row],[Date]])</f>
        <v>0.27958333333333335</v>
      </c>
      <c r="N546" s="3">
        <f>AVERAGEIFS(Kombiniert[SPD],Kombiniert[Date],"&gt;="&amp;Kombiniert[[#This Row],[Von]],Kombiniert[Date],"&lt;="&amp;Kombiniert[[#This Row],[Date]])</f>
        <v>0.16833333333333333</v>
      </c>
      <c r="O546" s="8">
        <f>AVERAGEIFS(Kombiniert[GRÜNE],Kombiniert[Date],"&gt;="&amp;Kombiniert[[#This Row],[Von]],Kombiniert[Date],"&lt;="&amp;Kombiniert[[#This Row],[Date]])</f>
        <v>0.1479166666666667</v>
      </c>
      <c r="P546" s="8">
        <f>AVERAGEIFS(Kombiniert[FDP],Kombiniert[Date],"&gt;="&amp;Kombiniert[[#This Row],[Von]],Kombiniert[Date],"&lt;="&amp;Kombiniert[[#This Row],[Date]])</f>
        <v>9.1249999999999998E-2</v>
      </c>
      <c r="Q546" s="8">
        <f>AVERAGEIFS(Kombiniert[LINKE],Kombiniert[Date],"&gt;="&amp;Kombiniert[[#This Row],[Von]],Kombiniert[Date],"&lt;="&amp;Kombiniert[[#This Row],[Date]])</f>
        <v>0.10416666666666667</v>
      </c>
      <c r="R546" s="8">
        <f>AVERAGEIFS(Kombiniert[AfD],Kombiniert[Date],"&gt;="&amp;Kombiniert[[#This Row],[Von]],Kombiniert[Date],"&lt;="&amp;Kombiniert[[#This Row],[Date]])</f>
        <v>0.16750000000000001</v>
      </c>
      <c r="S546" s="8">
        <f>AVERAGEIFS(Kombiniert[Sonstige],Kombiniert[Date],"&gt;="&amp;Kombiniert[[#This Row],[Von]],Kombiniert[Date],"&lt;="&amp;Kombiniert[[#This Row],[Date]])</f>
        <v>4.1250000000000002E-2</v>
      </c>
      <c r="T546" s="4">
        <f>SUMIFS(Kombiniert[Befragte],Kombiniert[Date],"&gt;="&amp;Kombiniert[[#This Row],[Von]],Kombiniert[Date],"&lt;="&amp;Kombiniert[[#This Row],[Date]])</f>
        <v>20480</v>
      </c>
      <c r="U546" s="2">
        <f>1/SUMIFS(Kombiniert[[#This Row],[CDU/CSU (14d)]:[AfD (14d)]],Kombiniert[[#This Row],[CDU/CSU (14d)]:[AfD (14d)]],"&gt;="&amp;0.05)</f>
        <v>1.043024771838331</v>
      </c>
      <c r="V546" s="2">
        <f>1/(SUMIFS(Kombiniert[[#This Row],[CDU/CSU (14d)]:[AfD (14d)]],Kombiniert[[#This Row],[CDU/CSU (14d)]:[AfD (14d)]],"&gt;="&amp;0.05)-Kombiniert[[#This Row],[FDP (14d)]])</f>
        <v>1.1527377521613831</v>
      </c>
    </row>
    <row r="547" spans="1:22" x14ac:dyDescent="0.35">
      <c r="A547" s="1">
        <v>43365</v>
      </c>
      <c r="B547" s="2">
        <v>0.28000000000000003</v>
      </c>
      <c r="C547" s="2">
        <v>0.17</v>
      </c>
      <c r="D547" s="2">
        <v>0.16</v>
      </c>
      <c r="E547" s="2">
        <v>0.09</v>
      </c>
      <c r="F547" s="2">
        <v>0.1</v>
      </c>
      <c r="G547" s="2">
        <v>0.15</v>
      </c>
      <c r="H547" s="2">
        <v>0.05</v>
      </c>
      <c r="I547" s="2">
        <v>2502</v>
      </c>
      <c r="J547" s="2" t="s">
        <v>516</v>
      </c>
      <c r="K547" t="s">
        <v>417</v>
      </c>
      <c r="L547" s="1">
        <f>Kombiniert[[#This Row],[Date]]-13</f>
        <v>43352</v>
      </c>
      <c r="M547" s="8">
        <f>AVERAGEIFS(Kombiniert[CDU/CSU],Kombiniert[Date],"&gt;="&amp;Kombiniert[[#This Row],[Von]],Kombiniert[Date],"&lt;="&amp;Kombiniert[[#This Row],[Date]])</f>
        <v>0.28954545454545449</v>
      </c>
      <c r="N547" s="3">
        <f>AVERAGEIFS(Kombiniert[SPD],Kombiniert[Date],"&gt;="&amp;Kombiniert[[#This Row],[Von]],Kombiniert[Date],"&lt;="&amp;Kombiniert[[#This Row],[Date]])</f>
        <v>0.17636363636363633</v>
      </c>
      <c r="O547" s="8">
        <f>AVERAGEIFS(Kombiniert[GRÜNE],Kombiniert[Date],"&gt;="&amp;Kombiniert[[#This Row],[Von]],Kombiniert[Date],"&lt;="&amp;Kombiniert[[#This Row],[Date]])</f>
        <v>0.14318181818181819</v>
      </c>
      <c r="P547" s="8">
        <f>AVERAGEIFS(Kombiniert[FDP],Kombiniert[Date],"&gt;="&amp;Kombiniert[[#This Row],[Von]],Kombiniert[Date],"&lt;="&amp;Kombiniert[[#This Row],[Date]])</f>
        <v>8.7727272727272709E-2</v>
      </c>
      <c r="Q547" s="8">
        <f>AVERAGEIFS(Kombiniert[LINKE],Kombiniert[Date],"&gt;="&amp;Kombiniert[[#This Row],[Von]],Kombiniert[Date],"&lt;="&amp;Kombiniert[[#This Row],[Date]])</f>
        <v>9.9090909090909077E-2</v>
      </c>
      <c r="R547" s="8">
        <f>AVERAGEIFS(Kombiniert[AfD],Kombiniert[Date],"&gt;="&amp;Kombiniert[[#This Row],[Von]],Kombiniert[Date],"&lt;="&amp;Kombiniert[[#This Row],[Date]])</f>
        <v>0.15954545454545455</v>
      </c>
      <c r="S547" s="8">
        <f>AVERAGEIFS(Kombiniert[Sonstige],Kombiniert[Date],"&gt;="&amp;Kombiniert[[#This Row],[Von]],Kombiniert[Date],"&lt;="&amp;Kombiniert[[#This Row],[Date]])</f>
        <v>4.4545454545454548E-2</v>
      </c>
      <c r="T547" s="4">
        <f>SUMIFS(Kombiniert[Befragte],Kombiniert[Date],"&gt;="&amp;Kombiniert[[#This Row],[Von]],Kombiniert[Date],"&lt;="&amp;Kombiniert[[#This Row],[Date]])</f>
        <v>19126</v>
      </c>
      <c r="U547" s="2">
        <f>1/SUMIFS(Kombiniert[[#This Row],[CDU/CSU (14d)]:[AfD (14d)]],Kombiniert[[#This Row],[CDU/CSU (14d)]:[AfD (14d)]],"&gt;="&amp;0.05)</f>
        <v>1.0466222645099905</v>
      </c>
      <c r="V547" s="2">
        <f>1/(SUMIFS(Kombiniert[[#This Row],[CDU/CSU (14d)]:[AfD (14d)]],Kombiniert[[#This Row],[CDU/CSU (14d)]:[AfD (14d)]],"&gt;="&amp;0.05)-Kombiniert[[#This Row],[FDP (14d)]])</f>
        <v>1.1524358302776323</v>
      </c>
    </row>
    <row r="548" spans="1:22" x14ac:dyDescent="0.35">
      <c r="A548" s="1">
        <v>43358</v>
      </c>
      <c r="B548" s="2">
        <v>0.3</v>
      </c>
      <c r="C548" s="2">
        <v>0.18</v>
      </c>
      <c r="D548" s="2">
        <v>0.16</v>
      </c>
      <c r="E548" s="2">
        <v>0.08</v>
      </c>
      <c r="F548" s="2">
        <v>0.1</v>
      </c>
      <c r="G548" s="2">
        <v>0.13</v>
      </c>
      <c r="H548" s="2">
        <v>0.05</v>
      </c>
      <c r="I548" s="2">
        <v>2507</v>
      </c>
      <c r="J548" s="2" t="s">
        <v>517</v>
      </c>
      <c r="K548" t="s">
        <v>417</v>
      </c>
      <c r="L548" s="1">
        <f>Kombiniert[[#This Row],[Date]]-13</f>
        <v>43345</v>
      </c>
      <c r="M548" s="8">
        <f>AVERAGEIFS(Kombiniert[CDU/CSU],Kombiniert[Date],"&gt;="&amp;Kombiniert[[#This Row],[Von]],Kombiniert[Date],"&lt;="&amp;Kombiniert[[#This Row],[Date]])</f>
        <v>0.29388888888888892</v>
      </c>
      <c r="N548" s="3">
        <f>AVERAGEIFS(Kombiniert[SPD],Kombiniert[Date],"&gt;="&amp;Kombiniert[[#This Row],[Von]],Kombiniert[Date],"&lt;="&amp;Kombiniert[[#This Row],[Date]])</f>
        <v>0.17444444444444443</v>
      </c>
      <c r="O548" s="8">
        <f>AVERAGEIFS(Kombiniert[GRÜNE],Kombiniert[Date],"&gt;="&amp;Kombiniert[[#This Row],[Von]],Kombiniert[Date],"&lt;="&amp;Kombiniert[[#This Row],[Date]])</f>
        <v>0.14333333333333334</v>
      </c>
      <c r="P548" s="8">
        <f>AVERAGEIFS(Kombiniert[FDP],Kombiniert[Date],"&gt;="&amp;Kombiniert[[#This Row],[Von]],Kombiniert[Date],"&lt;="&amp;Kombiniert[[#This Row],[Date]])</f>
        <v>8.6111111111111097E-2</v>
      </c>
      <c r="Q548" s="8">
        <f>AVERAGEIFS(Kombiniert[LINKE],Kombiniert[Date],"&gt;="&amp;Kombiniert[[#This Row],[Von]],Kombiniert[Date],"&lt;="&amp;Kombiniert[[#This Row],[Date]])</f>
        <v>9.7222222222222224E-2</v>
      </c>
      <c r="R548" s="8">
        <f>AVERAGEIFS(Kombiniert[AfD],Kombiniert[Date],"&gt;="&amp;Kombiniert[[#This Row],[Von]],Kombiniert[Date],"&lt;="&amp;Kombiniert[[#This Row],[Date]])</f>
        <v>0.15388888888888888</v>
      </c>
      <c r="S548" s="8">
        <f>AVERAGEIFS(Kombiniert[Sonstige],Kombiniert[Date],"&gt;="&amp;Kombiniert[[#This Row],[Von]],Kombiniert[Date],"&lt;="&amp;Kombiniert[[#This Row],[Date]])</f>
        <v>5.1111111111111107E-2</v>
      </c>
      <c r="T548" s="4">
        <f>SUMIFS(Kombiniert[Befragte],Kombiniert[Date],"&gt;="&amp;Kombiniert[[#This Row],[Von]],Kombiniert[Date],"&lt;="&amp;Kombiniert[[#This Row],[Date]])</f>
        <v>17419</v>
      </c>
      <c r="U548" s="2">
        <f>1/SUMIFS(Kombiniert[[#This Row],[CDU/CSU (14d)]:[AfD (14d)]],Kombiniert[[#This Row],[CDU/CSU (14d)]:[AfD (14d)]],"&gt;="&amp;0.05)</f>
        <v>1.053864168618267</v>
      </c>
      <c r="V548" s="2">
        <f>1/(SUMIFS(Kombiniert[[#This Row],[CDU/CSU (14d)]:[AfD (14d)]],Kombiniert[[#This Row],[CDU/CSU (14d)]:[AfD (14d)]],"&gt;="&amp;0.05)-Kombiniert[[#This Row],[FDP (14d)]])</f>
        <v>1.1590470057952351</v>
      </c>
    </row>
    <row r="549" spans="1:22" x14ac:dyDescent="0.35">
      <c r="A549" s="1">
        <v>43351</v>
      </c>
      <c r="B549" s="2">
        <v>0.31</v>
      </c>
      <c r="C549" s="2">
        <v>0.16</v>
      </c>
      <c r="D549" s="2">
        <v>0.15</v>
      </c>
      <c r="E549" s="2">
        <v>0.09</v>
      </c>
      <c r="F549" s="2">
        <v>0.1</v>
      </c>
      <c r="G549" s="2">
        <v>0.14000000000000001</v>
      </c>
      <c r="H549" s="2">
        <v>0.05</v>
      </c>
      <c r="I549" s="2">
        <v>2507</v>
      </c>
      <c r="J549" s="2" t="s">
        <v>518</v>
      </c>
      <c r="K549" t="s">
        <v>417</v>
      </c>
      <c r="L549" s="1">
        <f>Kombiniert[[#This Row],[Date]]-13</f>
        <v>43338</v>
      </c>
      <c r="M549" s="8">
        <f>AVERAGEIFS(Kombiniert[CDU/CSU],Kombiniert[Date],"&gt;="&amp;Kombiniert[[#This Row],[Von]],Kombiniert[Date],"&lt;="&amp;Kombiniert[[#This Row],[Date]])</f>
        <v>0.29388888888888892</v>
      </c>
      <c r="N549" s="3">
        <f>AVERAGEIFS(Kombiniert[SPD],Kombiniert[Date],"&gt;="&amp;Kombiniert[[#This Row],[Von]],Kombiniert[Date],"&lt;="&amp;Kombiniert[[#This Row],[Date]])</f>
        <v>0.17166666666666666</v>
      </c>
      <c r="O549" s="8">
        <f>AVERAGEIFS(Kombiniert[GRÜNE],Kombiniert[Date],"&gt;="&amp;Kombiniert[[#This Row],[Von]],Kombiniert[Date],"&lt;="&amp;Kombiniert[[#This Row],[Date]])</f>
        <v>0.1411111111111111</v>
      </c>
      <c r="P549" s="8">
        <f>AVERAGEIFS(Kombiniert[FDP],Kombiniert[Date],"&gt;="&amp;Kombiniert[[#This Row],[Von]],Kombiniert[Date],"&lt;="&amp;Kombiniert[[#This Row],[Date]])</f>
        <v>8.8333333333333319E-2</v>
      </c>
      <c r="Q549" s="8">
        <f>AVERAGEIFS(Kombiniert[LINKE],Kombiniert[Date],"&gt;="&amp;Kombiniert[[#This Row],[Von]],Kombiniert[Date],"&lt;="&amp;Kombiniert[[#This Row],[Date]])</f>
        <v>9.6111111111111105E-2</v>
      </c>
      <c r="R549" s="8">
        <f>AVERAGEIFS(Kombiniert[AfD],Kombiniert[Date],"&gt;="&amp;Kombiniert[[#This Row],[Von]],Kombiniert[Date],"&lt;="&amp;Kombiniert[[#This Row],[Date]])</f>
        <v>0.15944444444444444</v>
      </c>
      <c r="S549" s="8">
        <f>AVERAGEIFS(Kombiniert[Sonstige],Kombiniert[Date],"&gt;="&amp;Kombiniert[[#This Row],[Von]],Kombiniert[Date],"&lt;="&amp;Kombiniert[[#This Row],[Date]])</f>
        <v>4.9444444444444444E-2</v>
      </c>
      <c r="T549" s="4">
        <f>SUMIFS(Kombiniert[Befragte],Kombiniert[Date],"&gt;="&amp;Kombiniert[[#This Row],[Von]],Kombiniert[Date],"&lt;="&amp;Kombiniert[[#This Row],[Date]])</f>
        <v>18276</v>
      </c>
      <c r="U549" s="2">
        <f>1/SUMIFS(Kombiniert[[#This Row],[CDU/CSU (14d)]:[AfD (14d)]],Kombiniert[[#This Row],[CDU/CSU (14d)]:[AfD (14d)]],"&gt;="&amp;0.05)</f>
        <v>1.0520163646990064</v>
      </c>
      <c r="V549" s="2">
        <f>1/(SUMIFS(Kombiniert[[#This Row],[CDU/CSU (14d)]:[AfD (14d)]],Kombiniert[[#This Row],[CDU/CSU (14d)]:[AfD (14d)]],"&gt;="&amp;0.05)-Kombiniert[[#This Row],[FDP (14d)]])</f>
        <v>1.1597938144329898</v>
      </c>
    </row>
    <row r="550" spans="1:22" x14ac:dyDescent="0.35">
      <c r="A550" s="1">
        <v>43344</v>
      </c>
      <c r="B550" s="2">
        <v>0.3</v>
      </c>
      <c r="C550" s="2">
        <v>0.17</v>
      </c>
      <c r="D550" s="2">
        <v>0.16</v>
      </c>
      <c r="E550" s="2">
        <v>0.08</v>
      </c>
      <c r="F550" s="2">
        <v>0.08</v>
      </c>
      <c r="G550" s="2">
        <v>0.16</v>
      </c>
      <c r="H550" s="2">
        <v>0.05</v>
      </c>
      <c r="I550" s="2">
        <v>2503</v>
      </c>
      <c r="J550" s="2" t="s">
        <v>519</v>
      </c>
      <c r="K550" t="s">
        <v>417</v>
      </c>
      <c r="L550" s="1">
        <f>Kombiniert[[#This Row],[Date]]-13</f>
        <v>43331</v>
      </c>
      <c r="M550" s="8">
        <f>AVERAGEIFS(Kombiniert[CDU/CSU],Kombiniert[Date],"&gt;="&amp;Kombiniert[[#This Row],[Von]],Kombiniert[Date],"&lt;="&amp;Kombiniert[[#This Row],[Date]])</f>
        <v>0.29333333333333339</v>
      </c>
      <c r="N550" s="3">
        <f>AVERAGEIFS(Kombiniert[SPD],Kombiniert[Date],"&gt;="&amp;Kombiniert[[#This Row],[Von]],Kombiniert[Date],"&lt;="&amp;Kombiniert[[#This Row],[Date]])</f>
        <v>0.17555555555555555</v>
      </c>
      <c r="O550" s="8">
        <f>AVERAGEIFS(Kombiniert[GRÜNE],Kombiniert[Date],"&gt;="&amp;Kombiniert[[#This Row],[Von]],Kombiniert[Date],"&lt;="&amp;Kombiniert[[#This Row],[Date]])</f>
        <v>0.14222222222222225</v>
      </c>
      <c r="P550" s="8">
        <f>AVERAGEIFS(Kombiniert[FDP],Kombiniert[Date],"&gt;="&amp;Kombiniert[[#This Row],[Von]],Kombiniert[Date],"&lt;="&amp;Kombiniert[[#This Row],[Date]])</f>
        <v>8.7777777777777774E-2</v>
      </c>
      <c r="Q550" s="8">
        <f>AVERAGEIFS(Kombiniert[LINKE],Kombiniert[Date],"&gt;="&amp;Kombiniert[[#This Row],[Von]],Kombiniert[Date],"&lt;="&amp;Kombiniert[[#This Row],[Date]])</f>
        <v>9.6111111111111105E-2</v>
      </c>
      <c r="R550" s="8">
        <f>AVERAGEIFS(Kombiniert[AfD],Kombiniert[Date],"&gt;="&amp;Kombiniert[[#This Row],[Von]],Kombiniert[Date],"&lt;="&amp;Kombiniert[[#This Row],[Date]])</f>
        <v>0.15833333333333333</v>
      </c>
      <c r="S550" s="8">
        <f>AVERAGEIFS(Kombiniert[Sonstige],Kombiniert[Date],"&gt;="&amp;Kombiniert[[#This Row],[Von]],Kombiniert[Date],"&lt;="&amp;Kombiniert[[#This Row],[Date]])</f>
        <v>4.6666666666666662E-2</v>
      </c>
      <c r="T550" s="4">
        <f>SUMIFS(Kombiniert[Befragte],Kombiniert[Date],"&gt;="&amp;Kombiniert[[#This Row],[Von]],Kombiniert[Date],"&lt;="&amp;Kombiniert[[#This Row],[Date]])</f>
        <v>18295</v>
      </c>
      <c r="U550" s="2">
        <f>1/SUMIFS(Kombiniert[[#This Row],[CDU/CSU (14d)]:[AfD (14d)]],Kombiniert[[#This Row],[CDU/CSU (14d)]:[AfD (14d)]],"&gt;="&amp;0.05)</f>
        <v>1.048951048951049</v>
      </c>
      <c r="V550" s="2">
        <f>1/(SUMIFS(Kombiniert[[#This Row],[CDU/CSU (14d)]:[AfD (14d)]],Kombiniert[[#This Row],[CDU/CSU (14d)]:[AfD (14d)]],"&gt;="&amp;0.05)-Kombiniert[[#This Row],[FDP (14d)]])</f>
        <v>1.1553273427471116</v>
      </c>
    </row>
    <row r="551" spans="1:22" x14ac:dyDescent="0.35">
      <c r="A551" s="1">
        <v>43337</v>
      </c>
      <c r="B551" s="2">
        <v>0.3</v>
      </c>
      <c r="C551" s="2">
        <v>0.18</v>
      </c>
      <c r="D551" s="2">
        <v>0.15</v>
      </c>
      <c r="E551" s="2">
        <v>0.08</v>
      </c>
      <c r="F551" s="2">
        <v>0.1</v>
      </c>
      <c r="G551" s="2">
        <v>0.14000000000000001</v>
      </c>
      <c r="H551" s="2">
        <v>0.05</v>
      </c>
      <c r="I551" s="2">
        <v>2502</v>
      </c>
      <c r="J551" s="2" t="s">
        <v>520</v>
      </c>
      <c r="K551" t="s">
        <v>417</v>
      </c>
      <c r="L551" s="1">
        <f>Kombiniert[[#This Row],[Date]]-13</f>
        <v>43324</v>
      </c>
      <c r="M551" s="8">
        <f>AVERAGEIFS(Kombiniert[CDU/CSU],Kombiniert[Date],"&gt;="&amp;Kombiniert[[#This Row],[Von]],Kombiniert[Date],"&lt;="&amp;Kombiniert[[#This Row],[Date]])</f>
        <v>0.29625000000000001</v>
      </c>
      <c r="N551" s="3">
        <f>AVERAGEIFS(Kombiniert[SPD],Kombiniert[Date],"&gt;="&amp;Kombiniert[[#This Row],[Von]],Kombiniert[Date],"&lt;="&amp;Kombiniert[[#This Row],[Date]])</f>
        <v>0.17874999999999999</v>
      </c>
      <c r="O551" s="8">
        <f>AVERAGEIFS(Kombiniert[GRÜNE],Kombiniert[Date],"&gt;="&amp;Kombiniert[[#This Row],[Von]],Kombiniert[Date],"&lt;="&amp;Kombiniert[[#This Row],[Date]])</f>
        <v>0.140625</v>
      </c>
      <c r="P551" s="8">
        <f>AVERAGEIFS(Kombiniert[FDP],Kombiniert[Date],"&gt;="&amp;Kombiniert[[#This Row],[Von]],Kombiniert[Date],"&lt;="&amp;Kombiniert[[#This Row],[Date]])</f>
        <v>8.9374999999999996E-2</v>
      </c>
      <c r="Q551" s="8">
        <f>AVERAGEIFS(Kombiniert[LINKE],Kombiniert[Date],"&gt;="&amp;Kombiniert[[#This Row],[Von]],Kombiniert[Date],"&lt;="&amp;Kombiniert[[#This Row],[Date]])</f>
        <v>9.8749999999999991E-2</v>
      </c>
      <c r="R551" s="8">
        <f>AVERAGEIFS(Kombiniert[AfD],Kombiniert[Date],"&gt;="&amp;Kombiniert[[#This Row],[Von]],Kombiniert[Date],"&lt;="&amp;Kombiniert[[#This Row],[Date]])</f>
        <v>0.15187500000000001</v>
      </c>
      <c r="S551" s="8">
        <f>AVERAGEIFS(Kombiniert[Sonstige],Kombiniert[Date],"&gt;="&amp;Kombiniert[[#This Row],[Von]],Kombiniert[Date],"&lt;="&amp;Kombiniert[[#This Row],[Date]])</f>
        <v>4.4374999999999998E-2</v>
      </c>
      <c r="T551" s="4">
        <f>SUMIFS(Kombiniert[Befragte],Kombiniert[Date],"&gt;="&amp;Kombiniert[[#This Row],[Von]],Kombiniert[Date],"&lt;="&amp;Kombiniert[[#This Row],[Date]])</f>
        <v>17343</v>
      </c>
      <c r="U551" s="2">
        <f>1/SUMIFS(Kombiniert[[#This Row],[CDU/CSU (14d)]:[AfD (14d)]],Kombiniert[[#This Row],[CDU/CSU (14d)]:[AfD (14d)]],"&gt;="&amp;0.05)</f>
        <v>1.0464355788096795</v>
      </c>
      <c r="V551" s="2">
        <f>1/(SUMIFS(Kombiniert[[#This Row],[CDU/CSU (14d)]:[AfD (14d)]],Kombiniert[[#This Row],[CDU/CSU (14d)]:[AfD (14d)]],"&gt;="&amp;0.05)-Kombiniert[[#This Row],[FDP (14d)]])</f>
        <v>1.1544011544011545</v>
      </c>
    </row>
    <row r="552" spans="1:22" x14ac:dyDescent="0.35">
      <c r="A552" s="1">
        <v>43330</v>
      </c>
      <c r="B552" s="2">
        <v>0.3</v>
      </c>
      <c r="C552" s="2">
        <v>0.18</v>
      </c>
      <c r="D552" s="2">
        <v>0.15</v>
      </c>
      <c r="E552" s="2">
        <v>0.09</v>
      </c>
      <c r="F552" s="2">
        <v>0.1</v>
      </c>
      <c r="G552" s="2">
        <v>0.14000000000000001</v>
      </c>
      <c r="H552" s="2">
        <v>0.04</v>
      </c>
      <c r="I552" s="2">
        <v>2503</v>
      </c>
      <c r="J552" s="2" t="s">
        <v>521</v>
      </c>
      <c r="K552" t="s">
        <v>417</v>
      </c>
      <c r="L552" s="1">
        <f>Kombiniert[[#This Row],[Date]]-13</f>
        <v>43317</v>
      </c>
      <c r="M552" s="8">
        <f>AVERAGEIFS(Kombiniert[CDU/CSU],Kombiniert[Date],"&gt;="&amp;Kombiniert[[#This Row],[Von]],Kombiniert[Date],"&lt;="&amp;Kombiniert[[#This Row],[Date]])</f>
        <v>0.30249999999999999</v>
      </c>
      <c r="N552" s="3">
        <f>AVERAGEIFS(Kombiniert[SPD],Kombiniert[Date],"&gt;="&amp;Kombiniert[[#This Row],[Von]],Kombiniert[Date],"&lt;="&amp;Kombiniert[[#This Row],[Date]])</f>
        <v>0.17812499999999998</v>
      </c>
      <c r="O552" s="8">
        <f>AVERAGEIFS(Kombiniert[GRÜNE],Kombiniert[Date],"&gt;="&amp;Kombiniert[[#This Row],[Von]],Kombiniert[Date],"&lt;="&amp;Kombiniert[[#This Row],[Date]])</f>
        <v>0.140625</v>
      </c>
      <c r="P552" s="8">
        <f>AVERAGEIFS(Kombiniert[FDP],Kombiniert[Date],"&gt;="&amp;Kombiniert[[#This Row],[Von]],Kombiniert[Date],"&lt;="&amp;Kombiniert[[#This Row],[Date]])</f>
        <v>8.8749999999999982E-2</v>
      </c>
      <c r="Q552" s="8">
        <f>AVERAGEIFS(Kombiniert[LINKE],Kombiniert[Date],"&gt;="&amp;Kombiniert[[#This Row],[Von]],Kombiniert[Date],"&lt;="&amp;Kombiniert[[#This Row],[Date]])</f>
        <v>9.7499999999999989E-2</v>
      </c>
      <c r="R552" s="8">
        <f>AVERAGEIFS(Kombiniert[AfD],Kombiniert[Date],"&gt;="&amp;Kombiniert[[#This Row],[Von]],Kombiniert[Date],"&lt;="&amp;Kombiniert[[#This Row],[Date]])</f>
        <v>0.15187499999999998</v>
      </c>
      <c r="S552" s="8">
        <f>AVERAGEIFS(Kombiniert[Sonstige],Kombiniert[Date],"&gt;="&amp;Kombiniert[[#This Row],[Von]],Kombiniert[Date],"&lt;="&amp;Kombiniert[[#This Row],[Date]])</f>
        <v>4.0625000000000001E-2</v>
      </c>
      <c r="T552" s="4">
        <f>SUMIFS(Kombiniert[Befragte],Kombiniert[Date],"&gt;="&amp;Kombiniert[[#This Row],[Von]],Kombiniert[Date],"&lt;="&amp;Kombiniert[[#This Row],[Date]])</f>
        <v>17171</v>
      </c>
      <c r="U552" s="2">
        <f>1/SUMIFS(Kombiniert[[#This Row],[CDU/CSU (14d)]:[AfD (14d)]],Kombiniert[[#This Row],[CDU/CSU (14d)]:[AfD (14d)]],"&gt;="&amp;0.05)</f>
        <v>1.0423452768729642</v>
      </c>
      <c r="V552" s="2">
        <f>1/(SUMIFS(Kombiniert[[#This Row],[CDU/CSU (14d)]:[AfD (14d)]],Kombiniert[[#This Row],[CDU/CSU (14d)]:[AfD (14d)]],"&gt;="&amp;0.05)-Kombiniert[[#This Row],[FDP (14d)]])</f>
        <v>1.1486001435750179</v>
      </c>
    </row>
    <row r="553" spans="1:22" x14ac:dyDescent="0.35">
      <c r="A553" s="1">
        <v>43323</v>
      </c>
      <c r="B553" s="2">
        <v>0.3</v>
      </c>
      <c r="C553" s="2">
        <v>0.18</v>
      </c>
      <c r="D553" s="2">
        <v>0.15</v>
      </c>
      <c r="E553" s="2">
        <v>0.1</v>
      </c>
      <c r="F553" s="2">
        <v>0.09</v>
      </c>
      <c r="G553" s="2">
        <v>0.14000000000000001</v>
      </c>
      <c r="H553" s="2">
        <v>0.04</v>
      </c>
      <c r="I553" s="2">
        <v>2505</v>
      </c>
      <c r="J553" s="2" t="s">
        <v>522</v>
      </c>
      <c r="K553" t="s">
        <v>417</v>
      </c>
      <c r="L553" s="1">
        <f>Kombiniert[[#This Row],[Date]]-13</f>
        <v>43310</v>
      </c>
      <c r="M553" s="8">
        <f>AVERAGEIFS(Kombiniert[CDU/CSU],Kombiniert[Date],"&gt;="&amp;Kombiniert[[#This Row],[Von]],Kombiniert[Date],"&lt;="&amp;Kombiniert[[#This Row],[Date]])</f>
        <v>0.30111111111111111</v>
      </c>
      <c r="N553" s="3">
        <f>AVERAGEIFS(Kombiniert[SPD],Kombiniert[Date],"&gt;="&amp;Kombiniert[[#This Row],[Von]],Kombiniert[Date],"&lt;="&amp;Kombiniert[[#This Row],[Date]])</f>
        <v>0.17666666666666664</v>
      </c>
      <c r="O553" s="8">
        <f>AVERAGEIFS(Kombiniert[GRÜNE],Kombiniert[Date],"&gt;="&amp;Kombiniert[[#This Row],[Von]],Kombiniert[Date],"&lt;="&amp;Kombiniert[[#This Row],[Date]])</f>
        <v>0.13944444444444443</v>
      </c>
      <c r="P553" s="8">
        <f>AVERAGEIFS(Kombiniert[FDP],Kombiniert[Date],"&gt;="&amp;Kombiniert[[#This Row],[Von]],Kombiniert[Date],"&lt;="&amp;Kombiniert[[#This Row],[Date]])</f>
        <v>8.7222222222222229E-2</v>
      </c>
      <c r="Q553" s="8">
        <f>AVERAGEIFS(Kombiniert[LINKE],Kombiniert[Date],"&gt;="&amp;Kombiniert[[#This Row],[Von]],Kombiniert[Date],"&lt;="&amp;Kombiniert[[#This Row],[Date]])</f>
        <v>9.6111111111111092E-2</v>
      </c>
      <c r="R553" s="8">
        <f>AVERAGEIFS(Kombiniert[AfD],Kombiniert[Date],"&gt;="&amp;Kombiniert[[#This Row],[Von]],Kombiniert[Date],"&lt;="&amp;Kombiniert[[#This Row],[Date]])</f>
        <v>0.15611111111111112</v>
      </c>
      <c r="S553" s="8">
        <f>AVERAGEIFS(Kombiniert[Sonstige],Kombiniert[Date],"&gt;="&amp;Kombiniert[[#This Row],[Von]],Kombiniert[Date],"&lt;="&amp;Kombiniert[[#This Row],[Date]])</f>
        <v>4.3333333333333328E-2</v>
      </c>
      <c r="T553" s="4">
        <f>SUMIFS(Kombiniert[Befragte],Kombiniert[Date],"&gt;="&amp;Kombiniert[[#This Row],[Von]],Kombiniert[Date],"&lt;="&amp;Kombiniert[[#This Row],[Date]])</f>
        <v>17970</v>
      </c>
      <c r="U553" s="2">
        <f>1/SUMIFS(Kombiniert[[#This Row],[CDU/CSU (14d)]:[AfD (14d)]],Kombiniert[[#This Row],[CDU/CSU (14d)]:[AfD (14d)]],"&gt;="&amp;0.05)</f>
        <v>1.0452961672473868</v>
      </c>
      <c r="V553" s="2">
        <f>1/(SUMIFS(Kombiniert[[#This Row],[CDU/CSU (14d)]:[AfD (14d)]],Kombiniert[[#This Row],[CDU/CSU (14d)]:[AfD (14d)]],"&gt;="&amp;0.05)-Kombiniert[[#This Row],[FDP (14d)]])</f>
        <v>1.1501597444089458</v>
      </c>
    </row>
    <row r="554" spans="1:22" x14ac:dyDescent="0.35">
      <c r="A554" s="1">
        <v>43316</v>
      </c>
      <c r="B554" s="2">
        <v>0.31</v>
      </c>
      <c r="C554" s="2">
        <v>0.18</v>
      </c>
      <c r="D554" s="2">
        <v>0.13</v>
      </c>
      <c r="E554" s="2">
        <v>0.1</v>
      </c>
      <c r="F554" s="2">
        <v>0.09</v>
      </c>
      <c r="G554" s="2">
        <v>0.14000000000000001</v>
      </c>
      <c r="H554" s="2">
        <v>0.05</v>
      </c>
      <c r="I554" s="2">
        <v>2508</v>
      </c>
      <c r="J554" s="2" t="s">
        <v>523</v>
      </c>
      <c r="K554" t="s">
        <v>417</v>
      </c>
      <c r="L554" s="1">
        <f>Kombiniert[[#This Row],[Date]]-13</f>
        <v>43303</v>
      </c>
      <c r="M554" s="8">
        <f>AVERAGEIFS(Kombiniert[CDU/CSU],Kombiniert[Date],"&gt;="&amp;Kombiniert[[#This Row],[Von]],Kombiniert[Date],"&lt;="&amp;Kombiniert[[#This Row],[Date]])</f>
        <v>0.29899999999999999</v>
      </c>
      <c r="N554" s="3">
        <f>AVERAGEIFS(Kombiniert[SPD],Kombiniert[Date],"&gt;="&amp;Kombiniert[[#This Row],[Von]],Kombiniert[Date],"&lt;="&amp;Kombiniert[[#This Row],[Date]])</f>
        <v>0.17799999999999999</v>
      </c>
      <c r="O554" s="8">
        <f>AVERAGEIFS(Kombiniert[GRÜNE],Kombiniert[Date],"&gt;="&amp;Kombiniert[[#This Row],[Von]],Kombiniert[Date],"&lt;="&amp;Kombiniert[[#This Row],[Date]])</f>
        <v>0.13400000000000004</v>
      </c>
      <c r="P554" s="8">
        <f>AVERAGEIFS(Kombiniert[FDP],Kombiniert[Date],"&gt;="&amp;Kombiniert[[#This Row],[Von]],Kombiniert[Date],"&lt;="&amp;Kombiniert[[#This Row],[Date]])</f>
        <v>8.7999999999999995E-2</v>
      </c>
      <c r="Q554" s="8">
        <f>AVERAGEIFS(Kombiniert[LINKE],Kombiniert[Date],"&gt;="&amp;Kombiniert[[#This Row],[Von]],Kombiniert[Date],"&lt;="&amp;Kombiniert[[#This Row],[Date]])</f>
        <v>9.5999999999999988E-2</v>
      </c>
      <c r="R554" s="8">
        <f>AVERAGEIFS(Kombiniert[AfD],Kombiniert[Date],"&gt;="&amp;Kombiniert[[#This Row],[Von]],Kombiniert[Date],"&lt;="&amp;Kombiniert[[#This Row],[Date]])</f>
        <v>0.159</v>
      </c>
      <c r="S554" s="8">
        <f>AVERAGEIFS(Kombiniert[Sonstige],Kombiniert[Date],"&gt;="&amp;Kombiniert[[#This Row],[Von]],Kombiniert[Date],"&lt;="&amp;Kombiniert[[#This Row],[Date]])</f>
        <v>4.5999999999999999E-2</v>
      </c>
      <c r="T554" s="4">
        <f>SUMIFS(Kombiniert[Befragte],Kombiniert[Date],"&gt;="&amp;Kombiniert[[#This Row],[Von]],Kombiniert[Date],"&lt;="&amp;Kombiniert[[#This Row],[Date]])</f>
        <v>18702</v>
      </c>
      <c r="U554" s="2">
        <f>1/SUMIFS(Kombiniert[[#This Row],[CDU/CSU (14d)]:[AfD (14d)]],Kombiniert[[#This Row],[CDU/CSU (14d)]:[AfD (14d)]],"&gt;="&amp;0.05)</f>
        <v>1.0482180293501049</v>
      </c>
      <c r="V554" s="2">
        <f>1/(SUMIFS(Kombiniert[[#This Row],[CDU/CSU (14d)]:[AfD (14d)]],Kombiniert[[#This Row],[CDU/CSU (14d)]:[AfD (14d)]],"&gt;="&amp;0.05)-Kombiniert[[#This Row],[FDP (14d)]])</f>
        <v>1.1547344110854503</v>
      </c>
    </row>
    <row r="555" spans="1:22" x14ac:dyDescent="0.35">
      <c r="A555" s="1">
        <v>43309</v>
      </c>
      <c r="B555" s="2">
        <v>0.32</v>
      </c>
      <c r="C555" s="2">
        <v>0.18</v>
      </c>
      <c r="D555" s="2">
        <v>0.13</v>
      </c>
      <c r="E555" s="2">
        <v>0.09</v>
      </c>
      <c r="F555" s="2">
        <v>0.09</v>
      </c>
      <c r="G555" s="2">
        <v>0.14000000000000001</v>
      </c>
      <c r="H555" s="2">
        <v>0.05</v>
      </c>
      <c r="I555" s="2">
        <v>2505</v>
      </c>
      <c r="J555" s="2" t="s">
        <v>524</v>
      </c>
      <c r="K555" t="s">
        <v>417</v>
      </c>
      <c r="L555" s="1">
        <f>Kombiniert[[#This Row],[Date]]-13</f>
        <v>43296</v>
      </c>
      <c r="M555" s="8">
        <f>AVERAGEIFS(Kombiniert[CDU/CSU],Kombiniert[Date],"&gt;="&amp;Kombiniert[[#This Row],[Von]],Kombiniert[Date],"&lt;="&amp;Kombiniert[[#This Row],[Date]])</f>
        <v>0.30055555555555558</v>
      </c>
      <c r="N555" s="3">
        <f>AVERAGEIFS(Kombiniert[SPD],Kombiniert[Date],"&gt;="&amp;Kombiniert[[#This Row],[Von]],Kombiniert[Date],"&lt;="&amp;Kombiniert[[#This Row],[Date]])</f>
        <v>0.18111111111111108</v>
      </c>
      <c r="O555" s="8">
        <f>AVERAGEIFS(Kombiniert[GRÜNE],Kombiniert[Date],"&gt;="&amp;Kombiniert[[#This Row],[Von]],Kombiniert[Date],"&lt;="&amp;Kombiniert[[#This Row],[Date]])</f>
        <v>0.12888888888888891</v>
      </c>
      <c r="P555" s="8">
        <f>AVERAGEIFS(Kombiniert[FDP],Kombiniert[Date],"&gt;="&amp;Kombiniert[[#This Row],[Von]],Kombiniert[Date],"&lt;="&amp;Kombiniert[[#This Row],[Date]])</f>
        <v>8.8888888888888878E-2</v>
      </c>
      <c r="Q555" s="8">
        <f>AVERAGEIFS(Kombiniert[LINKE],Kombiniert[Date],"&gt;="&amp;Kombiniert[[#This Row],[Von]],Kombiniert[Date],"&lt;="&amp;Kombiniert[[#This Row],[Date]])</f>
        <v>9.722222222222221E-2</v>
      </c>
      <c r="R555" s="8">
        <f>AVERAGEIFS(Kombiniert[AfD],Kombiniert[Date],"&gt;="&amp;Kombiniert[[#This Row],[Von]],Kombiniert[Date],"&lt;="&amp;Kombiniert[[#This Row],[Date]])</f>
        <v>0.15777777777777777</v>
      </c>
      <c r="S555" s="8">
        <f>AVERAGEIFS(Kombiniert[Sonstige],Kombiniert[Date],"&gt;="&amp;Kombiniert[[#This Row],[Von]],Kombiniert[Date],"&lt;="&amp;Kombiniert[[#This Row],[Date]])</f>
        <v>4.5555555555555544E-2</v>
      </c>
      <c r="T555" s="4">
        <f>SUMIFS(Kombiniert[Befragte],Kombiniert[Date],"&gt;="&amp;Kombiniert[[#This Row],[Von]],Kombiniert[Date],"&lt;="&amp;Kombiniert[[#This Row],[Date]])</f>
        <v>17489</v>
      </c>
      <c r="U555" s="2">
        <f>1/SUMIFS(Kombiniert[[#This Row],[CDU/CSU (14d)]:[AfD (14d)]],Kombiniert[[#This Row],[CDU/CSU (14d)]:[AfD (14d)]],"&gt;="&amp;0.05)</f>
        <v>1.0477299185098952</v>
      </c>
      <c r="V555" s="2">
        <f>1/(SUMIFS(Kombiniert[[#This Row],[CDU/CSU (14d)]:[AfD (14d)]],Kombiniert[[#This Row],[CDU/CSU (14d)]:[AfD (14d)]],"&gt;="&amp;0.05)-Kombiniert[[#This Row],[FDP (14d)]])</f>
        <v>1.1553273427471116</v>
      </c>
    </row>
    <row r="556" spans="1:22" x14ac:dyDescent="0.35">
      <c r="A556" s="1">
        <v>43302</v>
      </c>
      <c r="B556" s="2">
        <v>0.31</v>
      </c>
      <c r="C556" s="2">
        <v>0.18</v>
      </c>
      <c r="D556" s="2">
        <v>0.13</v>
      </c>
      <c r="E556" s="2">
        <v>0.08</v>
      </c>
      <c r="F556" s="2">
        <v>0.1</v>
      </c>
      <c r="G556" s="2">
        <v>0.15</v>
      </c>
      <c r="H556" s="2">
        <v>0.05</v>
      </c>
      <c r="I556" s="2">
        <v>2505</v>
      </c>
      <c r="J556" s="2" t="s">
        <v>525</v>
      </c>
      <c r="K556" t="s">
        <v>417</v>
      </c>
      <c r="L556" s="1">
        <f>Kombiniert[[#This Row],[Date]]-13</f>
        <v>43289</v>
      </c>
      <c r="M556" s="8">
        <f>AVERAGEIFS(Kombiniert[CDU/CSU],Kombiniert[Date],"&gt;="&amp;Kombiniert[[#This Row],[Von]],Kombiniert[Date],"&lt;="&amp;Kombiniert[[#This Row],[Date]])</f>
        <v>0.30166666666666669</v>
      </c>
      <c r="N556" s="3">
        <f>AVERAGEIFS(Kombiniert[SPD],Kombiniert[Date],"&gt;="&amp;Kombiniert[[#This Row],[Von]],Kombiniert[Date],"&lt;="&amp;Kombiniert[[#This Row],[Date]])</f>
        <v>0.17888888888888888</v>
      </c>
      <c r="O556" s="8">
        <f>AVERAGEIFS(Kombiniert[GRÜNE],Kombiniert[Date],"&gt;="&amp;Kombiniert[[#This Row],[Von]],Kombiniert[Date],"&lt;="&amp;Kombiniert[[#This Row],[Date]])</f>
        <v>0.12555555555555553</v>
      </c>
      <c r="P556" s="8">
        <f>AVERAGEIFS(Kombiniert[FDP],Kombiniert[Date],"&gt;="&amp;Kombiniert[[#This Row],[Von]],Kombiniert[Date],"&lt;="&amp;Kombiniert[[#This Row],[Date]])</f>
        <v>8.8333333333333333E-2</v>
      </c>
      <c r="Q556" s="8">
        <f>AVERAGEIFS(Kombiniert[LINKE],Kombiniert[Date],"&gt;="&amp;Kombiniert[[#This Row],[Von]],Kombiniert[Date],"&lt;="&amp;Kombiniert[[#This Row],[Date]])</f>
        <v>9.9999999999999992E-2</v>
      </c>
      <c r="R556" s="8">
        <f>AVERAGEIFS(Kombiniert[AfD],Kombiniert[Date],"&gt;="&amp;Kombiniert[[#This Row],[Von]],Kombiniert[Date],"&lt;="&amp;Kombiniert[[#This Row],[Date]])</f>
        <v>0.16000000000000003</v>
      </c>
      <c r="S556" s="8">
        <f>AVERAGEIFS(Kombiniert[Sonstige],Kombiniert[Date],"&gt;="&amp;Kombiniert[[#This Row],[Von]],Kombiniert[Date],"&lt;="&amp;Kombiniert[[#This Row],[Date]])</f>
        <v>4.5555555555555544E-2</v>
      </c>
      <c r="T556" s="4">
        <f>SUMIFS(Kombiniert[Befragte],Kombiniert[Date],"&gt;="&amp;Kombiniert[[#This Row],[Von]],Kombiniert[Date],"&lt;="&amp;Kombiniert[[#This Row],[Date]])</f>
        <v>17640</v>
      </c>
      <c r="U556" s="2">
        <f>1/SUMIFS(Kombiniert[[#This Row],[CDU/CSU (14d)]:[AfD (14d)]],Kombiniert[[#This Row],[CDU/CSU (14d)]:[AfD (14d)]],"&gt;="&amp;0.05)</f>
        <v>1.0477299185098952</v>
      </c>
      <c r="V556" s="2">
        <f>1/(SUMIFS(Kombiniert[[#This Row],[CDU/CSU (14d)]:[AfD (14d)]],Kombiniert[[#This Row],[CDU/CSU (14d)]:[AfD (14d)]],"&gt;="&amp;0.05)-Kombiniert[[#This Row],[FDP (14d)]])</f>
        <v>1.1545862732520848</v>
      </c>
    </row>
    <row r="557" spans="1:22" x14ac:dyDescent="0.35">
      <c r="A557" s="1">
        <v>43295</v>
      </c>
      <c r="B557" s="2">
        <v>0.31</v>
      </c>
      <c r="C557" s="2">
        <v>0.17</v>
      </c>
      <c r="D557" s="2">
        <v>0.13</v>
      </c>
      <c r="E557" s="2">
        <v>0.09</v>
      </c>
      <c r="F557" s="2">
        <v>0.09</v>
      </c>
      <c r="G557" s="2">
        <v>0.16</v>
      </c>
      <c r="H557" s="2">
        <v>0.05</v>
      </c>
      <c r="I557" s="2">
        <v>2505</v>
      </c>
      <c r="J557" s="2" t="s">
        <v>526</v>
      </c>
      <c r="K557" t="s">
        <v>417</v>
      </c>
      <c r="L557" s="1">
        <f>Kombiniert[[#This Row],[Date]]-13</f>
        <v>43282</v>
      </c>
      <c r="M557" s="8">
        <f>AVERAGEIFS(Kombiniert[CDU/CSU],Kombiniert[Date],"&gt;="&amp;Kombiniert[[#This Row],[Von]],Kombiniert[Date],"&lt;="&amp;Kombiniert[[#This Row],[Date]])</f>
        <v>0.30000000000000004</v>
      </c>
      <c r="N557" s="3">
        <f>AVERAGEIFS(Kombiniert[SPD],Kombiniert[Date],"&gt;="&amp;Kombiniert[[#This Row],[Von]],Kombiniert[Date],"&lt;="&amp;Kombiniert[[#This Row],[Date]])</f>
        <v>0.17555555555555555</v>
      </c>
      <c r="O557" s="8">
        <f>AVERAGEIFS(Kombiniert[GRÜNE],Kombiniert[Date],"&gt;="&amp;Kombiniert[[#This Row],[Von]],Kombiniert[Date],"&lt;="&amp;Kombiniert[[#This Row],[Date]])</f>
        <v>0.12666666666666668</v>
      </c>
      <c r="P557" s="8">
        <f>AVERAGEIFS(Kombiniert[FDP],Kombiniert[Date],"&gt;="&amp;Kombiniert[[#This Row],[Von]],Kombiniert[Date],"&lt;="&amp;Kombiniert[[#This Row],[Date]])</f>
        <v>8.8333333333333319E-2</v>
      </c>
      <c r="Q557" s="8">
        <f>AVERAGEIFS(Kombiniert[LINKE],Kombiniert[Date],"&gt;="&amp;Kombiniert[[#This Row],[Von]],Kombiniert[Date],"&lt;="&amp;Kombiniert[[#This Row],[Date]])</f>
        <v>9.8888888888888873E-2</v>
      </c>
      <c r="R557" s="8">
        <f>AVERAGEIFS(Kombiniert[AfD],Kombiniert[Date],"&gt;="&amp;Kombiniert[[#This Row],[Von]],Kombiniert[Date],"&lt;="&amp;Kombiniert[[#This Row],[Date]])</f>
        <v>0.16333333333333336</v>
      </c>
      <c r="S557" s="8">
        <f>AVERAGEIFS(Kombiniert[Sonstige],Kombiniert[Date],"&gt;="&amp;Kombiniert[[#This Row],[Von]],Kombiniert[Date],"&lt;="&amp;Kombiniert[[#This Row],[Date]])</f>
        <v>4.7222222222222214E-2</v>
      </c>
      <c r="T557" s="4">
        <f>SUMIFS(Kombiniert[Befragte],Kombiniert[Date],"&gt;="&amp;Kombiniert[[#This Row],[Von]],Kombiniert[Date],"&lt;="&amp;Kombiniert[[#This Row],[Date]])</f>
        <v>17270</v>
      </c>
      <c r="U557" s="2">
        <f>1/SUMIFS(Kombiniert[[#This Row],[CDU/CSU (14d)]:[AfD (14d)]],Kombiniert[[#This Row],[CDU/CSU (14d)]:[AfD (14d)]],"&gt;="&amp;0.05)</f>
        <v>1.0495626822157433</v>
      </c>
      <c r="V557" s="2">
        <f>1/(SUMIFS(Kombiniert[[#This Row],[CDU/CSU (14d)]:[AfD (14d)]],Kombiniert[[#This Row],[CDU/CSU (14d)]:[AfD (14d)]],"&gt;="&amp;0.05)-Kombiniert[[#This Row],[FDP (14d)]])</f>
        <v>1.1568123393316194</v>
      </c>
    </row>
    <row r="558" spans="1:22" x14ac:dyDescent="0.35">
      <c r="A558" s="1">
        <v>43288</v>
      </c>
      <c r="B558" s="2">
        <v>0.3</v>
      </c>
      <c r="C558" s="2">
        <v>0.17</v>
      </c>
      <c r="D558" s="2">
        <v>0.13</v>
      </c>
      <c r="E558" s="2">
        <v>0.1</v>
      </c>
      <c r="F558" s="2">
        <v>0.09</v>
      </c>
      <c r="G558" s="2">
        <v>0.16</v>
      </c>
      <c r="H558" s="2">
        <v>0.05</v>
      </c>
      <c r="I558" s="2">
        <v>2502</v>
      </c>
      <c r="J558" s="2" t="s">
        <v>300</v>
      </c>
      <c r="K558" t="s">
        <v>417</v>
      </c>
      <c r="L558" s="1">
        <f>Kombiniert[[#This Row],[Date]]-13</f>
        <v>43275</v>
      </c>
      <c r="M558" s="8">
        <f>AVERAGEIFS(Kombiniert[CDU/CSU],Kombiniert[Date],"&gt;="&amp;Kombiniert[[#This Row],[Von]],Kombiniert[Date],"&lt;="&amp;Kombiniert[[#This Row],[Date]])</f>
        <v>0.30454545454545451</v>
      </c>
      <c r="N558" s="3">
        <f>AVERAGEIFS(Kombiniert[SPD],Kombiniert[Date],"&gt;="&amp;Kombiniert[[#This Row],[Von]],Kombiniert[Date],"&lt;="&amp;Kombiniert[[#This Row],[Date]])</f>
        <v>0.17954545454545454</v>
      </c>
      <c r="O558" s="8">
        <f>AVERAGEIFS(Kombiniert[GRÜNE],Kombiniert[Date],"&gt;="&amp;Kombiniert[[#This Row],[Von]],Kombiniert[Date],"&lt;="&amp;Kombiniert[[#This Row],[Date]])</f>
        <v>0.12545454545454546</v>
      </c>
      <c r="P558" s="8">
        <f>AVERAGEIFS(Kombiniert[FDP],Kombiniert[Date],"&gt;="&amp;Kombiniert[[#This Row],[Von]],Kombiniert[Date],"&lt;="&amp;Kombiniert[[#This Row],[Date]])</f>
        <v>9.0909090909090884E-2</v>
      </c>
      <c r="Q558" s="8">
        <f>AVERAGEIFS(Kombiniert[LINKE],Kombiniert[Date],"&gt;="&amp;Kombiniert[[#This Row],[Von]],Kombiniert[Date],"&lt;="&amp;Kombiniert[[#This Row],[Date]])</f>
        <v>9.8181818181818162E-2</v>
      </c>
      <c r="R558" s="8">
        <f>AVERAGEIFS(Kombiniert[AfD],Kombiniert[Date],"&gt;="&amp;Kombiniert[[#This Row],[Von]],Kombiniert[Date],"&lt;="&amp;Kombiniert[[#This Row],[Date]])</f>
        <v>0.15409090909090908</v>
      </c>
      <c r="S558" s="8">
        <f>AVERAGEIFS(Kombiniert[Sonstige],Kombiniert[Date],"&gt;="&amp;Kombiniert[[#This Row],[Von]],Kombiniert[Date],"&lt;="&amp;Kombiniert[[#This Row],[Date]])</f>
        <v>4.7272727272727272E-2</v>
      </c>
      <c r="T558" s="4">
        <f>SUMIFS(Kombiniert[Befragte],Kombiniert[Date],"&gt;="&amp;Kombiniert[[#This Row],[Von]],Kombiniert[Date],"&lt;="&amp;Kombiniert[[#This Row],[Date]])</f>
        <v>20831</v>
      </c>
      <c r="U558" s="2">
        <f>1/SUMIFS(Kombiniert[[#This Row],[CDU/CSU (14d)]:[AfD (14d)]],Kombiniert[[#This Row],[CDU/CSU (14d)]:[AfD (14d)]],"&gt;="&amp;0.05)</f>
        <v>1.0496183206106871</v>
      </c>
      <c r="V558" s="2">
        <f>1/(SUMIFS(Kombiniert[[#This Row],[CDU/CSU (14d)]:[AfD (14d)]],Kombiniert[[#This Row],[CDU/CSU (14d)]:[AfD (14d)]],"&gt;="&amp;0.05)-Kombiniert[[#This Row],[FDP (14d)]])</f>
        <v>1.1603375527426161</v>
      </c>
    </row>
    <row r="559" spans="1:22" x14ac:dyDescent="0.35">
      <c r="A559" s="1">
        <v>43281</v>
      </c>
      <c r="B559" s="2">
        <v>0.31</v>
      </c>
      <c r="C559" s="2">
        <v>0.17</v>
      </c>
      <c r="D559" s="2">
        <v>0.12</v>
      </c>
      <c r="E559" s="2">
        <v>0.1</v>
      </c>
      <c r="F559" s="2">
        <v>0.1</v>
      </c>
      <c r="G559" s="2">
        <v>0.15</v>
      </c>
      <c r="H559" s="2">
        <v>0.05</v>
      </c>
      <c r="I559" s="2">
        <v>2508</v>
      </c>
      <c r="J559" s="2" t="s">
        <v>527</v>
      </c>
      <c r="K559" t="s">
        <v>417</v>
      </c>
      <c r="L559" s="1">
        <f>Kombiniert[[#This Row],[Date]]-13</f>
        <v>43268</v>
      </c>
      <c r="M559" s="8">
        <f>AVERAGEIFS(Kombiniert[CDU/CSU],Kombiniert[Date],"&gt;="&amp;Kombiniert[[#This Row],[Von]],Kombiniert[Date],"&lt;="&amp;Kombiniert[[#This Row],[Date]])</f>
        <v>0.309</v>
      </c>
      <c r="N559" s="3">
        <f>AVERAGEIFS(Kombiniert[SPD],Kombiniert[Date],"&gt;="&amp;Kombiniert[[#This Row],[Von]],Kombiniert[Date],"&lt;="&amp;Kombiniert[[#This Row],[Date]])</f>
        <v>0.1845</v>
      </c>
      <c r="O559" s="8">
        <f>AVERAGEIFS(Kombiniert[GRÜNE],Kombiniert[Date],"&gt;="&amp;Kombiniert[[#This Row],[Von]],Kombiniert[Date],"&lt;="&amp;Kombiniert[[#This Row],[Date]])</f>
        <v>0.121</v>
      </c>
      <c r="P559" s="8">
        <f>AVERAGEIFS(Kombiniert[FDP],Kombiniert[Date],"&gt;="&amp;Kombiniert[[#This Row],[Von]],Kombiniert[Date],"&lt;="&amp;Kombiniert[[#This Row],[Date]])</f>
        <v>9.0499999999999983E-2</v>
      </c>
      <c r="Q559" s="8">
        <f>AVERAGEIFS(Kombiniert[LINKE],Kombiniert[Date],"&gt;="&amp;Kombiniert[[#This Row],[Von]],Kombiniert[Date],"&lt;="&amp;Kombiniert[[#This Row],[Date]])</f>
        <v>0.10149999999999999</v>
      </c>
      <c r="R559" s="8">
        <f>AVERAGEIFS(Kombiniert[AfD],Kombiniert[Date],"&gt;="&amp;Kombiniert[[#This Row],[Von]],Kombiniert[Date],"&lt;="&amp;Kombiniert[[#This Row],[Date]])</f>
        <v>0.14899999999999999</v>
      </c>
      <c r="S559" s="8">
        <f>AVERAGEIFS(Kombiniert[Sonstige],Kombiniert[Date],"&gt;="&amp;Kombiniert[[#This Row],[Von]],Kombiniert[Date],"&lt;="&amp;Kombiniert[[#This Row],[Date]])</f>
        <v>4.4499999999999998E-2</v>
      </c>
      <c r="T559" s="4">
        <f>SUMIFS(Kombiniert[Befragte],Kombiniert[Date],"&gt;="&amp;Kombiniert[[#This Row],[Von]],Kombiniert[Date],"&lt;="&amp;Kombiniert[[#This Row],[Date]])</f>
        <v>18516</v>
      </c>
      <c r="U559" s="2">
        <f>1/SUMIFS(Kombiniert[[#This Row],[CDU/CSU (14d)]:[AfD (14d)]],Kombiniert[[#This Row],[CDU/CSU (14d)]:[AfD (14d)]],"&gt;="&amp;0.05)</f>
        <v>1.0465724751439036</v>
      </c>
      <c r="V559" s="2">
        <f>1/(SUMIFS(Kombiniert[[#This Row],[CDU/CSU (14d)]:[AfD (14d)]],Kombiniert[[#This Row],[CDU/CSU (14d)]:[AfD (14d)]],"&gt;="&amp;0.05)-Kombiniert[[#This Row],[FDP (14d)]])</f>
        <v>1.1560693641618496</v>
      </c>
    </row>
    <row r="560" spans="1:22" x14ac:dyDescent="0.35">
      <c r="A560" s="1">
        <v>43275</v>
      </c>
      <c r="B560" s="2">
        <v>0.3</v>
      </c>
      <c r="C560" s="2">
        <v>0.17</v>
      </c>
      <c r="D560" s="2">
        <v>0.13</v>
      </c>
      <c r="E560" s="2">
        <v>0.09</v>
      </c>
      <c r="F560" s="2">
        <v>0.1</v>
      </c>
      <c r="G560" s="2">
        <v>0.15</v>
      </c>
      <c r="H560" s="2">
        <v>0.06</v>
      </c>
      <c r="I560" s="2">
        <v>2503</v>
      </c>
      <c r="J560" s="2" t="s">
        <v>528</v>
      </c>
      <c r="K560" t="s">
        <v>417</v>
      </c>
      <c r="L560" s="1">
        <f>Kombiniert[[#This Row],[Date]]-13</f>
        <v>43262</v>
      </c>
      <c r="M560" s="8">
        <f>AVERAGEIFS(Kombiniert[CDU/CSU],Kombiniert[Date],"&gt;="&amp;Kombiniert[[#This Row],[Von]],Kombiniert[Date],"&lt;="&amp;Kombiniert[[#This Row],[Date]])</f>
        <v>0.31333333333333335</v>
      </c>
      <c r="N560" s="3">
        <f>AVERAGEIFS(Kombiniert[SPD],Kombiniert[Date],"&gt;="&amp;Kombiniert[[#This Row],[Von]],Kombiniert[Date],"&lt;="&amp;Kombiniert[[#This Row],[Date]])</f>
        <v>0.18</v>
      </c>
      <c r="O560" s="8">
        <f>AVERAGEIFS(Kombiniert[GRÜNE],Kombiniert[Date],"&gt;="&amp;Kombiniert[[#This Row],[Von]],Kombiniert[Date],"&lt;="&amp;Kombiniert[[#This Row],[Date]])</f>
        <v>0.12000000000000001</v>
      </c>
      <c r="P560" s="8">
        <f>AVERAGEIFS(Kombiniert[FDP],Kombiniert[Date],"&gt;="&amp;Kombiniert[[#This Row],[Von]],Kombiniert[Date],"&lt;="&amp;Kombiniert[[#This Row],[Date]])</f>
        <v>8.7222222222222201E-2</v>
      </c>
      <c r="Q560" s="8">
        <f>AVERAGEIFS(Kombiniert[LINKE],Kombiniert[Date],"&gt;="&amp;Kombiniert[[#This Row],[Von]],Kombiniert[Date],"&lt;="&amp;Kombiniert[[#This Row],[Date]])</f>
        <v>0.10166666666666666</v>
      </c>
      <c r="R560" s="8">
        <f>AVERAGEIFS(Kombiniert[AfD],Kombiniert[Date],"&gt;="&amp;Kombiniert[[#This Row],[Von]],Kombiniert[Date],"&lt;="&amp;Kombiniert[[#This Row],[Date]])</f>
        <v>0.14888888888888888</v>
      </c>
      <c r="S560" s="8">
        <f>AVERAGEIFS(Kombiniert[Sonstige],Kombiniert[Date],"&gt;="&amp;Kombiniert[[#This Row],[Von]],Kombiniert[Date],"&lt;="&amp;Kombiniert[[#This Row],[Date]])</f>
        <v>4.8888888888888891E-2</v>
      </c>
      <c r="T560" s="4">
        <f>SUMIFS(Kombiniert[Befragte],Kombiniert[Date],"&gt;="&amp;Kombiniert[[#This Row],[Von]],Kombiniert[Date],"&lt;="&amp;Kombiniert[[#This Row],[Date]])</f>
        <v>16534</v>
      </c>
      <c r="U560" s="2">
        <f>1/SUMIFS(Kombiniert[[#This Row],[CDU/CSU (14d)]:[AfD (14d)]],Kombiniert[[#This Row],[CDU/CSU (14d)]:[AfD (14d)]],"&gt;="&amp;0.05)</f>
        <v>1.0514018691588785</v>
      </c>
      <c r="V560" s="2">
        <f>1/(SUMIFS(Kombiniert[[#This Row],[CDU/CSU (14d)]:[AfD (14d)]],Kombiniert[[#This Row],[CDU/CSU (14d)]:[AfD (14d)]],"&gt;="&amp;0.05)-Kombiniert[[#This Row],[FDP (14d)]])</f>
        <v>1.157556270096463</v>
      </c>
    </row>
    <row r="561" spans="1:22" x14ac:dyDescent="0.35">
      <c r="A561" s="1">
        <v>43267</v>
      </c>
      <c r="B561" s="2">
        <v>0.3</v>
      </c>
      <c r="C561" s="2">
        <v>0.16</v>
      </c>
      <c r="D561" s="2">
        <v>0.14000000000000001</v>
      </c>
      <c r="E561" s="2">
        <v>0.1</v>
      </c>
      <c r="F561" s="2">
        <v>0.09</v>
      </c>
      <c r="G561" s="2">
        <v>0.15</v>
      </c>
      <c r="H561" s="2">
        <v>0.06</v>
      </c>
      <c r="I561" s="2">
        <v>1001</v>
      </c>
      <c r="J561" s="2" t="s">
        <v>529</v>
      </c>
      <c r="K561" t="s">
        <v>417</v>
      </c>
      <c r="L561" s="1">
        <f>Kombiniert[[#This Row],[Date]]-13</f>
        <v>43254</v>
      </c>
      <c r="M561" s="8">
        <f>AVERAGEIFS(Kombiniert[CDU/CSU],Kombiniert[Date],"&gt;="&amp;Kombiniert[[#This Row],[Von]],Kombiniert[Date],"&lt;="&amp;Kombiniert[[#This Row],[Date]])</f>
        <v>0.32111111111111112</v>
      </c>
      <c r="N561" s="3">
        <f>AVERAGEIFS(Kombiniert[SPD],Kombiniert[Date],"&gt;="&amp;Kombiniert[[#This Row],[Von]],Kombiniert[Date],"&lt;="&amp;Kombiniert[[#This Row],[Date]])</f>
        <v>0.17888888888888885</v>
      </c>
      <c r="O561" s="8">
        <f>AVERAGEIFS(Kombiniert[GRÜNE],Kombiniert[Date],"&gt;="&amp;Kombiniert[[#This Row],[Von]],Kombiniert[Date],"&lt;="&amp;Kombiniert[[#This Row],[Date]])</f>
        <v>0.12111111111111111</v>
      </c>
      <c r="P561" s="8">
        <f>AVERAGEIFS(Kombiniert[FDP],Kombiniert[Date],"&gt;="&amp;Kombiniert[[#This Row],[Von]],Kombiniert[Date],"&lt;="&amp;Kombiniert[[#This Row],[Date]])</f>
        <v>8.4444444444444419E-2</v>
      </c>
      <c r="Q561" s="8">
        <f>AVERAGEIFS(Kombiniert[LINKE],Kombiniert[Date],"&gt;="&amp;Kombiniert[[#This Row],[Von]],Kombiniert[Date],"&lt;="&amp;Kombiniert[[#This Row],[Date]])</f>
        <v>0.10277777777777777</v>
      </c>
      <c r="R561" s="8">
        <f>AVERAGEIFS(Kombiniert[AfD],Kombiniert[Date],"&gt;="&amp;Kombiniert[[#This Row],[Von]],Kombiniert[Date],"&lt;="&amp;Kombiniert[[#This Row],[Date]])</f>
        <v>0.14444444444444446</v>
      </c>
      <c r="S561" s="8">
        <f>AVERAGEIFS(Kombiniert[Sonstige],Kombiniert[Date],"&gt;="&amp;Kombiniert[[#This Row],[Von]],Kombiniert[Date],"&lt;="&amp;Kombiniert[[#This Row],[Date]])</f>
        <v>4.7222222222222221E-2</v>
      </c>
      <c r="T561" s="4">
        <f>SUMIFS(Kombiniert[Befragte],Kombiniert[Date],"&gt;="&amp;Kombiniert[[#This Row],[Von]],Kombiniert[Date],"&lt;="&amp;Kombiniert[[#This Row],[Date]])</f>
        <v>16161</v>
      </c>
      <c r="U561" s="2">
        <f>1/SUMIFS(Kombiniert[[#This Row],[CDU/CSU (14d)]:[AfD (14d)]],Kombiniert[[#This Row],[CDU/CSU (14d)]:[AfD (14d)]],"&gt;="&amp;0.05)</f>
        <v>1.0495626822157433</v>
      </c>
      <c r="V561" s="2">
        <f>1/(SUMIFS(Kombiniert[[#This Row],[CDU/CSU (14d)]:[AfD (14d)]],Kombiniert[[#This Row],[CDU/CSU (14d)]:[AfD (14d)]],"&gt;="&amp;0.05)-Kombiniert[[#This Row],[FDP (14d)]])</f>
        <v>1.1516314779270633</v>
      </c>
    </row>
    <row r="562" spans="1:22" x14ac:dyDescent="0.35">
      <c r="A562" s="1">
        <v>43267</v>
      </c>
      <c r="B562" s="2">
        <v>0.34</v>
      </c>
      <c r="C562" s="2">
        <v>0.18</v>
      </c>
      <c r="D562" s="2">
        <v>0.12</v>
      </c>
      <c r="E562" s="2">
        <v>0.09</v>
      </c>
      <c r="F562" s="2">
        <v>0.08</v>
      </c>
      <c r="G562" s="2">
        <v>0.13</v>
      </c>
      <c r="H562" s="2">
        <v>0.06</v>
      </c>
      <c r="I562" s="2">
        <v>1501</v>
      </c>
      <c r="J562" s="2" t="s">
        <v>530</v>
      </c>
      <c r="K562" t="s">
        <v>417</v>
      </c>
      <c r="L562" s="1">
        <f>Kombiniert[[#This Row],[Date]]-13</f>
        <v>43254</v>
      </c>
      <c r="M562" s="8">
        <f>AVERAGEIFS(Kombiniert[CDU/CSU],Kombiniert[Date],"&gt;="&amp;Kombiniert[[#This Row],[Von]],Kombiniert[Date],"&lt;="&amp;Kombiniert[[#This Row],[Date]])</f>
        <v>0.32111111111111112</v>
      </c>
      <c r="N562" s="3">
        <f>AVERAGEIFS(Kombiniert[SPD],Kombiniert[Date],"&gt;="&amp;Kombiniert[[#This Row],[Von]],Kombiniert[Date],"&lt;="&amp;Kombiniert[[#This Row],[Date]])</f>
        <v>0.17888888888888885</v>
      </c>
      <c r="O562" s="8">
        <f>AVERAGEIFS(Kombiniert[GRÜNE],Kombiniert[Date],"&gt;="&amp;Kombiniert[[#This Row],[Von]],Kombiniert[Date],"&lt;="&amp;Kombiniert[[#This Row],[Date]])</f>
        <v>0.12111111111111111</v>
      </c>
      <c r="P562" s="8">
        <f>AVERAGEIFS(Kombiniert[FDP],Kombiniert[Date],"&gt;="&amp;Kombiniert[[#This Row],[Von]],Kombiniert[Date],"&lt;="&amp;Kombiniert[[#This Row],[Date]])</f>
        <v>8.4444444444444419E-2</v>
      </c>
      <c r="Q562" s="8">
        <f>AVERAGEIFS(Kombiniert[LINKE],Kombiniert[Date],"&gt;="&amp;Kombiniert[[#This Row],[Von]],Kombiniert[Date],"&lt;="&amp;Kombiniert[[#This Row],[Date]])</f>
        <v>0.10277777777777777</v>
      </c>
      <c r="R562" s="8">
        <f>AVERAGEIFS(Kombiniert[AfD],Kombiniert[Date],"&gt;="&amp;Kombiniert[[#This Row],[Von]],Kombiniert[Date],"&lt;="&amp;Kombiniert[[#This Row],[Date]])</f>
        <v>0.14444444444444446</v>
      </c>
      <c r="S562" s="8">
        <f>AVERAGEIFS(Kombiniert[Sonstige],Kombiniert[Date],"&gt;="&amp;Kombiniert[[#This Row],[Von]],Kombiniert[Date],"&lt;="&amp;Kombiniert[[#This Row],[Date]])</f>
        <v>4.7222222222222221E-2</v>
      </c>
      <c r="T562" s="4">
        <f>SUMIFS(Kombiniert[Befragte],Kombiniert[Date],"&gt;="&amp;Kombiniert[[#This Row],[Von]],Kombiniert[Date],"&lt;="&amp;Kombiniert[[#This Row],[Date]])</f>
        <v>16161</v>
      </c>
      <c r="U562" s="2">
        <f>1/SUMIFS(Kombiniert[[#This Row],[CDU/CSU (14d)]:[AfD (14d)]],Kombiniert[[#This Row],[CDU/CSU (14d)]:[AfD (14d)]],"&gt;="&amp;0.05)</f>
        <v>1.0495626822157433</v>
      </c>
      <c r="V562" s="2">
        <f>1/(SUMIFS(Kombiniert[[#This Row],[CDU/CSU (14d)]:[AfD (14d)]],Kombiniert[[#This Row],[CDU/CSU (14d)]:[AfD (14d)]],"&gt;="&amp;0.05)-Kombiniert[[#This Row],[FDP (14d)]])</f>
        <v>1.1516314779270633</v>
      </c>
    </row>
    <row r="563" spans="1:22" x14ac:dyDescent="0.35">
      <c r="A563" s="1">
        <v>43260</v>
      </c>
      <c r="B563" s="2">
        <v>0.33</v>
      </c>
      <c r="C563" s="2">
        <v>0.18</v>
      </c>
      <c r="D563" s="2">
        <v>0.12</v>
      </c>
      <c r="E563" s="2">
        <v>0.09</v>
      </c>
      <c r="F563" s="2">
        <v>0.1</v>
      </c>
      <c r="G563" s="2">
        <v>0.13</v>
      </c>
      <c r="H563" s="2">
        <v>0.05</v>
      </c>
      <c r="I563" s="2">
        <v>2504</v>
      </c>
      <c r="J563" s="2" t="s">
        <v>531</v>
      </c>
      <c r="K563" t="s">
        <v>417</v>
      </c>
      <c r="L563" s="1">
        <f>Kombiniert[[#This Row],[Date]]-13</f>
        <v>43247</v>
      </c>
      <c r="M563" s="8">
        <f>AVERAGEIFS(Kombiniert[CDU/CSU],Kombiniert[Date],"&gt;="&amp;Kombiniert[[#This Row],[Von]],Kombiniert[Date],"&lt;="&amp;Kombiniert[[#This Row],[Date]])</f>
        <v>0.32666666666666666</v>
      </c>
      <c r="N563" s="3">
        <f>AVERAGEIFS(Kombiniert[SPD],Kombiniert[Date],"&gt;="&amp;Kombiniert[[#This Row],[Von]],Kombiniert[Date],"&lt;="&amp;Kombiniert[[#This Row],[Date]])</f>
        <v>0.17999999999999997</v>
      </c>
      <c r="O563" s="8">
        <f>AVERAGEIFS(Kombiniert[GRÜNE],Kombiniert[Date],"&gt;="&amp;Kombiniert[[#This Row],[Von]],Kombiniert[Date],"&lt;="&amp;Kombiniert[[#This Row],[Date]])</f>
        <v>0.12055555555555555</v>
      </c>
      <c r="P563" s="8">
        <f>AVERAGEIFS(Kombiniert[FDP],Kombiniert[Date],"&gt;="&amp;Kombiniert[[#This Row],[Von]],Kombiniert[Date],"&lt;="&amp;Kombiniert[[#This Row],[Date]])</f>
        <v>8.1111111111111106E-2</v>
      </c>
      <c r="Q563" s="8">
        <f>AVERAGEIFS(Kombiniert[LINKE],Kombiniert[Date],"&gt;="&amp;Kombiniert[[#This Row],[Von]],Kombiniert[Date],"&lt;="&amp;Kombiniert[[#This Row],[Date]])</f>
        <v>0.10722222222222222</v>
      </c>
      <c r="R563" s="8">
        <f>AVERAGEIFS(Kombiniert[AfD],Kombiniert[Date],"&gt;="&amp;Kombiniert[[#This Row],[Von]],Kombiniert[Date],"&lt;="&amp;Kombiniert[[#This Row],[Date]])</f>
        <v>0.14277777777777778</v>
      </c>
      <c r="S563" s="8">
        <f>AVERAGEIFS(Kombiniert[Sonstige],Kombiniert[Date],"&gt;="&amp;Kombiniert[[#This Row],[Von]],Kombiniert[Date],"&lt;="&amp;Kombiniert[[#This Row],[Date]])</f>
        <v>4.1666666666666664E-2</v>
      </c>
      <c r="T563" s="4">
        <f>SUMIFS(Kombiniert[Befragte],Kombiniert[Date],"&gt;="&amp;Kombiniert[[#This Row],[Von]],Kombiniert[Date],"&lt;="&amp;Kombiniert[[#This Row],[Date]])</f>
        <v>17328</v>
      </c>
      <c r="U563" s="2">
        <f>1/SUMIFS(Kombiniert[[#This Row],[CDU/CSU (14d)]:[AfD (14d)]],Kombiniert[[#This Row],[CDU/CSU (14d)]:[AfD (14d)]],"&gt;="&amp;0.05)</f>
        <v>1.0434782608695652</v>
      </c>
      <c r="V563" s="2">
        <f>1/(SUMIFS(Kombiniert[[#This Row],[CDU/CSU (14d)]:[AfD (14d)]],Kombiniert[[#This Row],[CDU/CSU (14d)]:[AfD (14d)]],"&gt;="&amp;0.05)-Kombiniert[[#This Row],[FDP (14d)]])</f>
        <v>1.1399620012666245</v>
      </c>
    </row>
    <row r="564" spans="1:22" x14ac:dyDescent="0.35">
      <c r="A564" s="1">
        <v>43253</v>
      </c>
      <c r="B564" s="2">
        <v>0.34</v>
      </c>
      <c r="C564" s="2">
        <v>0.18</v>
      </c>
      <c r="D564" s="2">
        <v>0.12</v>
      </c>
      <c r="E564" s="2">
        <v>0.08</v>
      </c>
      <c r="F564" s="2">
        <v>0.1</v>
      </c>
      <c r="G564" s="2">
        <v>0.13</v>
      </c>
      <c r="H564" s="2">
        <v>0.05</v>
      </c>
      <c r="I564" s="2">
        <v>2506</v>
      </c>
      <c r="J564" s="2" t="s">
        <v>532</v>
      </c>
      <c r="K564" t="s">
        <v>417</v>
      </c>
      <c r="L564" s="1">
        <f>Kombiniert[[#This Row],[Date]]-13</f>
        <v>43240</v>
      </c>
      <c r="M564" s="8">
        <f>AVERAGEIFS(Kombiniert[CDU/CSU],Kombiniert[Date],"&gt;="&amp;Kombiniert[[#This Row],[Von]],Kombiniert[Date],"&lt;="&amp;Kombiniert[[#This Row],[Date]])</f>
        <v>0.32785714285714285</v>
      </c>
      <c r="N564" s="3">
        <f>AVERAGEIFS(Kombiniert[SPD],Kombiniert[Date],"&gt;="&amp;Kombiniert[[#This Row],[Von]],Kombiniert[Date],"&lt;="&amp;Kombiniert[[#This Row],[Date]])</f>
        <v>0.17357142857142854</v>
      </c>
      <c r="O564" s="8">
        <f>AVERAGEIFS(Kombiniert[GRÜNE],Kombiniert[Date],"&gt;="&amp;Kombiniert[[#This Row],[Von]],Kombiniert[Date],"&lt;="&amp;Kombiniert[[#This Row],[Date]])</f>
        <v>0.12142857142857143</v>
      </c>
      <c r="P564" s="8">
        <f>AVERAGEIFS(Kombiniert[FDP],Kombiniert[Date],"&gt;="&amp;Kombiniert[[#This Row],[Von]],Kombiniert[Date],"&lt;="&amp;Kombiniert[[#This Row],[Date]])</f>
        <v>0.08</v>
      </c>
      <c r="Q564" s="8">
        <f>AVERAGEIFS(Kombiniert[LINKE],Kombiniert[Date],"&gt;="&amp;Kombiniert[[#This Row],[Von]],Kombiniert[Date],"&lt;="&amp;Kombiniert[[#This Row],[Date]])</f>
        <v>0.10857142857142857</v>
      </c>
      <c r="R564" s="8">
        <f>AVERAGEIFS(Kombiniert[AfD],Kombiniert[Date],"&gt;="&amp;Kombiniert[[#This Row],[Von]],Kombiniert[Date],"&lt;="&amp;Kombiniert[[#This Row],[Date]])</f>
        <v>0.14571428571428571</v>
      </c>
      <c r="S564" s="8">
        <f>AVERAGEIFS(Kombiniert[Sonstige],Kombiniert[Date],"&gt;="&amp;Kombiniert[[#This Row],[Von]],Kombiniert[Date],"&lt;="&amp;Kombiniert[[#This Row],[Date]])</f>
        <v>4.2857142857142864E-2</v>
      </c>
      <c r="T564" s="4">
        <f>SUMIFS(Kombiniert[Befragte],Kombiniert[Date],"&gt;="&amp;Kombiniert[[#This Row],[Von]],Kombiniert[Date],"&lt;="&amp;Kombiniert[[#This Row],[Date]])</f>
        <v>13513</v>
      </c>
      <c r="U564" s="2">
        <f>1/SUMIFS(Kombiniert[[#This Row],[CDU/CSU (14d)]:[AfD (14d)]],Kombiniert[[#This Row],[CDU/CSU (14d)]:[AfD (14d)]],"&gt;="&amp;0.05)</f>
        <v>1.0447761194029852</v>
      </c>
      <c r="V564" s="2">
        <f>1/(SUMIFS(Kombiniert[[#This Row],[CDU/CSU (14d)]:[AfD (14d)]],Kombiniert[[#This Row],[CDU/CSU (14d)]:[AfD (14d)]],"&gt;="&amp;0.05)-Kombiniert[[#This Row],[FDP (14d)]])</f>
        <v>1.1400651465798048</v>
      </c>
    </row>
    <row r="565" spans="1:22" x14ac:dyDescent="0.35">
      <c r="A565" s="1">
        <v>43247</v>
      </c>
      <c r="B565" s="2">
        <v>0.33</v>
      </c>
      <c r="C565" s="2">
        <v>0.18</v>
      </c>
      <c r="D565" s="2">
        <v>0.13</v>
      </c>
      <c r="E565" s="2">
        <v>0.08</v>
      </c>
      <c r="F565" s="2">
        <v>0.1</v>
      </c>
      <c r="G565" s="2">
        <v>0.13</v>
      </c>
      <c r="H565" s="2">
        <v>0.05</v>
      </c>
      <c r="I565" s="2">
        <v>2002</v>
      </c>
      <c r="J565" s="2" t="s">
        <v>533</v>
      </c>
      <c r="K565" t="s">
        <v>417</v>
      </c>
      <c r="L565" s="1">
        <f>Kombiniert[[#This Row],[Date]]-13</f>
        <v>43234</v>
      </c>
      <c r="M565" s="8">
        <f>AVERAGEIFS(Kombiniert[CDU/CSU],Kombiniert[Date],"&gt;="&amp;Kombiniert[[#This Row],[Von]],Kombiniert[Date],"&lt;="&amp;Kombiniert[[#This Row],[Date]])</f>
        <v>0.33200000000000002</v>
      </c>
      <c r="N565" s="3">
        <f>AVERAGEIFS(Kombiniert[SPD],Kombiniert[Date],"&gt;="&amp;Kombiniert[[#This Row],[Von]],Kombiniert[Date],"&lt;="&amp;Kombiniert[[#This Row],[Date]])</f>
        <v>0.17649999999999996</v>
      </c>
      <c r="O565" s="8">
        <f>AVERAGEIFS(Kombiniert[GRÜNE],Kombiniert[Date],"&gt;="&amp;Kombiniert[[#This Row],[Von]],Kombiniert[Date],"&lt;="&amp;Kombiniert[[#This Row],[Date]])</f>
        <v>0.122</v>
      </c>
      <c r="P565" s="8">
        <f>AVERAGEIFS(Kombiniert[FDP],Kombiniert[Date],"&gt;="&amp;Kombiniert[[#This Row],[Von]],Kombiniert[Date],"&lt;="&amp;Kombiniert[[#This Row],[Date]])</f>
        <v>8.3999999999999991E-2</v>
      </c>
      <c r="Q565" s="8">
        <f>AVERAGEIFS(Kombiniert[LINKE],Kombiniert[Date],"&gt;="&amp;Kombiniert[[#This Row],[Von]],Kombiniert[Date],"&lt;="&amp;Kombiniert[[#This Row],[Date]])</f>
        <v>0.10100000000000001</v>
      </c>
      <c r="R565" s="8">
        <f>AVERAGEIFS(Kombiniert[AfD],Kombiniert[Date],"&gt;="&amp;Kombiniert[[#This Row],[Von]],Kombiniert[Date],"&lt;="&amp;Kombiniert[[#This Row],[Date]])</f>
        <v>0.13850000000000001</v>
      </c>
      <c r="S565" s="8">
        <f>AVERAGEIFS(Kombiniert[Sonstige],Kombiniert[Date],"&gt;="&amp;Kombiniert[[#This Row],[Von]],Kombiniert[Date],"&lt;="&amp;Kombiniert[[#This Row],[Date]])</f>
        <v>4.5999999999999999E-2</v>
      </c>
      <c r="T565" s="4">
        <f>SUMIFS(Kombiniert[Befragte],Kombiniert[Date],"&gt;="&amp;Kombiniert[[#This Row],[Von]],Kombiniert[Date],"&lt;="&amp;Kombiniert[[#This Row],[Date]])</f>
        <v>17087</v>
      </c>
      <c r="U565" s="2">
        <f>1/SUMIFS(Kombiniert[[#This Row],[CDU/CSU (14d)]:[AfD (14d)]],Kombiniert[[#This Row],[CDU/CSU (14d)]:[AfD (14d)]],"&gt;="&amp;0.05)</f>
        <v>1.0482180293501049</v>
      </c>
      <c r="V565" s="2">
        <f>1/(SUMIFS(Kombiniert[[#This Row],[CDU/CSU (14d)]:[AfD (14d)]],Kombiniert[[#This Row],[CDU/CSU (14d)]:[AfD (14d)]],"&gt;="&amp;0.05)-Kombiniert[[#This Row],[FDP (14d)]])</f>
        <v>1.1494252873563218</v>
      </c>
    </row>
    <row r="566" spans="1:22" x14ac:dyDescent="0.35">
      <c r="A566" s="1">
        <v>43239</v>
      </c>
      <c r="B566" s="2">
        <v>0.33</v>
      </c>
      <c r="C566" s="2">
        <v>0.18</v>
      </c>
      <c r="D566" s="2">
        <v>0.12</v>
      </c>
      <c r="E566" s="2">
        <v>0.09</v>
      </c>
      <c r="F566" s="2">
        <v>0.09</v>
      </c>
      <c r="G566" s="2">
        <v>0.13</v>
      </c>
      <c r="H566" s="2">
        <v>0.06</v>
      </c>
      <c r="I566" s="2">
        <v>2502</v>
      </c>
      <c r="J566" s="2" t="s">
        <v>534</v>
      </c>
      <c r="K566" t="s">
        <v>417</v>
      </c>
      <c r="L566" s="1">
        <f>Kombiniert[[#This Row],[Date]]-13</f>
        <v>43226</v>
      </c>
      <c r="M566" s="8">
        <f>AVERAGEIFS(Kombiniert[CDU/CSU],Kombiniert[Date],"&gt;="&amp;Kombiniert[[#This Row],[Von]],Kombiniert[Date],"&lt;="&amp;Kombiniert[[#This Row],[Date]])</f>
        <v>0.33181818181818185</v>
      </c>
      <c r="N566" s="3">
        <f>AVERAGEIFS(Kombiniert[SPD],Kombiniert[Date],"&gt;="&amp;Kombiniert[[#This Row],[Von]],Kombiniert[Date],"&lt;="&amp;Kombiniert[[#This Row],[Date]])</f>
        <v>0.17636363636363633</v>
      </c>
      <c r="O566" s="8">
        <f>AVERAGEIFS(Kombiniert[GRÜNE],Kombiniert[Date],"&gt;="&amp;Kombiniert[[#This Row],[Von]],Kombiniert[Date],"&lt;="&amp;Kombiniert[[#This Row],[Date]])</f>
        <v>0.12181818181818181</v>
      </c>
      <c r="P566" s="8">
        <f>AVERAGEIFS(Kombiniert[FDP],Kombiniert[Date],"&gt;="&amp;Kombiniert[[#This Row],[Von]],Kombiniert[Date],"&lt;="&amp;Kombiniert[[#This Row],[Date]])</f>
        <v>8.4999999999999978E-2</v>
      </c>
      <c r="Q566" s="8">
        <f>AVERAGEIFS(Kombiniert[LINKE],Kombiniert[Date],"&gt;="&amp;Kombiniert[[#This Row],[Von]],Kombiniert[Date],"&lt;="&amp;Kombiniert[[#This Row],[Date]])</f>
        <v>9.8636363636363633E-2</v>
      </c>
      <c r="R566" s="8">
        <f>AVERAGEIFS(Kombiniert[AfD],Kombiniert[Date],"&gt;="&amp;Kombiniert[[#This Row],[Von]],Kombiniert[Date],"&lt;="&amp;Kombiniert[[#This Row],[Date]])</f>
        <v>0.13954545454545456</v>
      </c>
      <c r="S566" s="8">
        <f>AVERAGEIFS(Kombiniert[Sonstige],Kombiniert[Date],"&gt;="&amp;Kombiniert[[#This Row],[Von]],Kombiniert[Date],"&lt;="&amp;Kombiniert[[#This Row],[Date]])</f>
        <v>4.6818181818181821E-2</v>
      </c>
      <c r="T566" s="4">
        <f>SUMIFS(Kombiniert[Befragte],Kombiniert[Date],"&gt;="&amp;Kombiniert[[#This Row],[Von]],Kombiniert[Date],"&lt;="&amp;Kombiniert[[#This Row],[Date]])</f>
        <v>18160</v>
      </c>
      <c r="U566" s="2">
        <f>1/SUMIFS(Kombiniert[[#This Row],[CDU/CSU (14d)]:[AfD (14d)]],Kombiniert[[#This Row],[CDU/CSU (14d)]:[AfD (14d)]],"&gt;="&amp;0.05)</f>
        <v>1.0491177873152122</v>
      </c>
      <c r="V566" s="2">
        <f>1/(SUMIFS(Kombiniert[[#This Row],[CDU/CSU (14d)]:[AfD (14d)]],Kombiniert[[#This Row],[CDU/CSU (14d)]:[AfD (14d)]],"&gt;="&amp;0.05)-Kombiniert[[#This Row],[FDP (14d)]])</f>
        <v>1.1518324607329844</v>
      </c>
    </row>
    <row r="567" spans="1:22" x14ac:dyDescent="0.35">
      <c r="A567" s="1">
        <v>43232</v>
      </c>
      <c r="B567" s="2">
        <v>0.34</v>
      </c>
      <c r="C567" s="2">
        <v>0.17</v>
      </c>
      <c r="D567" s="2">
        <v>0.13</v>
      </c>
      <c r="E567" s="2">
        <v>0.08</v>
      </c>
      <c r="F567" s="2">
        <v>0.1</v>
      </c>
      <c r="G567" s="2">
        <v>0.13</v>
      </c>
      <c r="H567" s="2">
        <v>0.05</v>
      </c>
      <c r="I567" s="2">
        <v>2004</v>
      </c>
      <c r="J567" s="2" t="s">
        <v>535</v>
      </c>
      <c r="K567" t="s">
        <v>417</v>
      </c>
      <c r="L567" s="1">
        <f>Kombiniert[[#This Row],[Date]]-13</f>
        <v>43219</v>
      </c>
      <c r="M567" s="8">
        <f>AVERAGEIFS(Kombiniert[CDU/CSU],Kombiniert[Date],"&gt;="&amp;Kombiniert[[#This Row],[Von]],Kombiniert[Date],"&lt;="&amp;Kombiniert[[#This Row],[Date]])</f>
        <v>0.33214285714285718</v>
      </c>
      <c r="N567" s="3">
        <f>AVERAGEIFS(Kombiniert[SPD],Kombiniert[Date],"&gt;="&amp;Kombiniert[[#This Row],[Von]],Kombiniert[Date],"&lt;="&amp;Kombiniert[[#This Row],[Date]])</f>
        <v>0.17285714285714282</v>
      </c>
      <c r="O567" s="8">
        <f>AVERAGEIFS(Kombiniert[GRÜNE],Kombiniert[Date],"&gt;="&amp;Kombiniert[[#This Row],[Von]],Kombiniert[Date],"&lt;="&amp;Kombiniert[[#This Row],[Date]])</f>
        <v>0.12</v>
      </c>
      <c r="P567" s="8">
        <f>AVERAGEIFS(Kombiniert[FDP],Kombiniert[Date],"&gt;="&amp;Kombiniert[[#This Row],[Von]],Kombiniert[Date],"&lt;="&amp;Kombiniert[[#This Row],[Date]])</f>
        <v>8.4999999999999992E-2</v>
      </c>
      <c r="Q567" s="8">
        <f>AVERAGEIFS(Kombiniert[LINKE],Kombiniert[Date],"&gt;="&amp;Kombiniert[[#This Row],[Von]],Kombiniert[Date],"&lt;="&amp;Kombiniert[[#This Row],[Date]])</f>
        <v>9.9999999999999992E-2</v>
      </c>
      <c r="R567" s="8">
        <f>AVERAGEIFS(Kombiniert[AfD],Kombiniert[Date],"&gt;="&amp;Kombiniert[[#This Row],[Von]],Kombiniert[Date],"&lt;="&amp;Kombiniert[[#This Row],[Date]])</f>
        <v>0.14285714285714285</v>
      </c>
      <c r="S567" s="8">
        <f>AVERAGEIFS(Kombiniert[Sonstige],Kombiniert[Date],"&gt;="&amp;Kombiniert[[#This Row],[Von]],Kombiniert[Date],"&lt;="&amp;Kombiniert[[#This Row],[Date]])</f>
        <v>4.7142857142857139E-2</v>
      </c>
      <c r="T567" s="4">
        <f>SUMIFS(Kombiniert[Befragte],Kombiniert[Date],"&gt;="&amp;Kombiniert[[#This Row],[Von]],Kombiniert[Date],"&lt;="&amp;Kombiniert[[#This Row],[Date]])</f>
        <v>12672</v>
      </c>
      <c r="U567" s="2">
        <f>1/SUMIFS(Kombiniert[[#This Row],[CDU/CSU (14d)]:[AfD (14d)]],Kombiniert[[#This Row],[CDU/CSU (14d)]:[AfD (14d)]],"&gt;="&amp;0.05)</f>
        <v>1.0494752623688155</v>
      </c>
      <c r="V567" s="2">
        <f>1/(SUMIFS(Kombiniert[[#This Row],[CDU/CSU (14d)]:[AfD (14d)]],Kombiniert[[#This Row],[CDU/CSU (14d)]:[AfD (14d)]],"&gt;="&amp;0.05)-Kombiniert[[#This Row],[FDP (14d)]])</f>
        <v>1.1522633744855966</v>
      </c>
    </row>
    <row r="568" spans="1:22" x14ac:dyDescent="0.35">
      <c r="A568" s="1">
        <v>43225</v>
      </c>
      <c r="B568" s="2">
        <v>0.34</v>
      </c>
      <c r="C568" s="2">
        <v>0.18</v>
      </c>
      <c r="D568" s="2">
        <v>0.11</v>
      </c>
      <c r="E568" s="2">
        <v>0.09</v>
      </c>
      <c r="F568" s="2">
        <v>0.1</v>
      </c>
      <c r="G568" s="2">
        <v>0.13</v>
      </c>
      <c r="H568" s="2">
        <v>0.05</v>
      </c>
      <c r="I568" s="2">
        <v>2003</v>
      </c>
      <c r="J568" s="2" t="s">
        <v>536</v>
      </c>
      <c r="K568" t="s">
        <v>417</v>
      </c>
      <c r="L568" s="1">
        <f>Kombiniert[[#This Row],[Date]]-13</f>
        <v>43212</v>
      </c>
      <c r="M568" s="8">
        <f>AVERAGEIFS(Kombiniert[CDU/CSU],Kombiniert[Date],"&gt;="&amp;Kombiniert[[#This Row],[Von]],Kombiniert[Date],"&lt;="&amp;Kombiniert[[#This Row],[Date]])</f>
        <v>0.33227272727272728</v>
      </c>
      <c r="N568" s="3">
        <f>AVERAGEIFS(Kombiniert[SPD],Kombiniert[Date],"&gt;="&amp;Kombiniert[[#This Row],[Von]],Kombiniert[Date],"&lt;="&amp;Kombiniert[[#This Row],[Date]])</f>
        <v>0.18045454545454542</v>
      </c>
      <c r="O568" s="8">
        <f>AVERAGEIFS(Kombiniert[GRÜNE],Kombiniert[Date],"&gt;="&amp;Kombiniert[[#This Row],[Von]],Kombiniert[Date],"&lt;="&amp;Kombiniert[[#This Row],[Date]])</f>
        <v>0.12045454545454547</v>
      </c>
      <c r="P568" s="8">
        <f>AVERAGEIFS(Kombiniert[FDP],Kombiniert[Date],"&gt;="&amp;Kombiniert[[#This Row],[Von]],Kombiniert[Date],"&lt;="&amp;Kombiniert[[#This Row],[Date]])</f>
        <v>8.863636363636361E-2</v>
      </c>
      <c r="Q568" s="8">
        <f>AVERAGEIFS(Kombiniert[LINKE],Kombiniert[Date],"&gt;="&amp;Kombiniert[[#This Row],[Von]],Kombiniert[Date],"&lt;="&amp;Kombiniert[[#This Row],[Date]])</f>
        <v>0.10181818181818182</v>
      </c>
      <c r="R568" s="8">
        <f>AVERAGEIFS(Kombiniert[AfD],Kombiniert[Date],"&gt;="&amp;Kombiniert[[#This Row],[Von]],Kombiniert[Date],"&lt;="&amp;Kombiniert[[#This Row],[Date]])</f>
        <v>0.13545454545454547</v>
      </c>
      <c r="S568" s="8">
        <f>AVERAGEIFS(Kombiniert[Sonstige],Kombiniert[Date],"&gt;="&amp;Kombiniert[[#This Row],[Von]],Kombiniert[Date],"&lt;="&amp;Kombiniert[[#This Row],[Date]])</f>
        <v>4.0909090909090902E-2</v>
      </c>
      <c r="T568" s="4">
        <f>SUMIFS(Kombiniert[Befragte],Kombiniert[Date],"&gt;="&amp;Kombiniert[[#This Row],[Von]],Kombiniert[Date],"&lt;="&amp;Kombiniert[[#This Row],[Date]])</f>
        <v>20200</v>
      </c>
      <c r="U568" s="2">
        <f>1/SUMIFS(Kombiniert[[#This Row],[CDU/CSU (14d)]:[AfD (14d)]],Kombiniert[[#This Row],[CDU/CSU (14d)]:[AfD (14d)]],"&gt;="&amp;0.05)</f>
        <v>1.0426540284360188</v>
      </c>
      <c r="V568" s="2">
        <f>1/(SUMIFS(Kombiniert[[#This Row],[CDU/CSU (14d)]:[AfD (14d)]],Kombiniert[[#This Row],[CDU/CSU (14d)]:[AfD (14d)]],"&gt;="&amp;0.05)-Kombiniert[[#This Row],[FDP (14d)]])</f>
        <v>1.1488250652741514</v>
      </c>
    </row>
    <row r="569" spans="1:22" x14ac:dyDescent="0.35">
      <c r="A569" s="1">
        <v>43218</v>
      </c>
      <c r="B569" s="2">
        <v>0.34</v>
      </c>
      <c r="C569" s="2">
        <v>0.17</v>
      </c>
      <c r="D569" s="2">
        <v>0.13</v>
      </c>
      <c r="E569" s="2">
        <v>0.09</v>
      </c>
      <c r="F569" s="2">
        <v>0.1</v>
      </c>
      <c r="G569" s="2">
        <v>0.12</v>
      </c>
      <c r="H569" s="2">
        <v>0.05</v>
      </c>
      <c r="I569" s="2">
        <v>2507</v>
      </c>
      <c r="J569" s="2" t="s">
        <v>537</v>
      </c>
      <c r="K569" t="s">
        <v>417</v>
      </c>
      <c r="L569" s="1">
        <f>Kombiniert[[#This Row],[Date]]-13</f>
        <v>43205</v>
      </c>
      <c r="M569" s="8">
        <f>AVERAGEIFS(Kombiniert[CDU/CSU],Kombiniert[Date],"&gt;="&amp;Kombiniert[[#This Row],[Von]],Kombiniert[Date],"&lt;="&amp;Kombiniert[[#This Row],[Date]])</f>
        <v>0.32818181818181819</v>
      </c>
      <c r="N569" s="3">
        <f>AVERAGEIFS(Kombiniert[SPD],Kombiniert[Date],"&gt;="&amp;Kombiniert[[#This Row],[Von]],Kombiniert[Date],"&lt;="&amp;Kombiniert[[#This Row],[Date]])</f>
        <v>0.1818181818181818</v>
      </c>
      <c r="O569" s="8">
        <f>AVERAGEIFS(Kombiniert[GRÜNE],Kombiniert[Date],"&gt;="&amp;Kombiniert[[#This Row],[Von]],Kombiniert[Date],"&lt;="&amp;Kombiniert[[#This Row],[Date]])</f>
        <v>0.12136363636363635</v>
      </c>
      <c r="P569" s="8">
        <f>AVERAGEIFS(Kombiniert[FDP],Kombiniert[Date],"&gt;="&amp;Kombiniert[[#This Row],[Von]],Kombiniert[Date],"&lt;="&amp;Kombiniert[[#This Row],[Date]])</f>
        <v>9.045454545454544E-2</v>
      </c>
      <c r="Q569" s="8">
        <f>AVERAGEIFS(Kombiniert[LINKE],Kombiniert[Date],"&gt;="&amp;Kombiniert[[#This Row],[Von]],Kombiniert[Date],"&lt;="&amp;Kombiniert[[#This Row],[Date]])</f>
        <v>0.10318181818181818</v>
      </c>
      <c r="R569" s="8">
        <f>AVERAGEIFS(Kombiniert[AfD],Kombiniert[Date],"&gt;="&amp;Kombiniert[[#This Row],[Von]],Kombiniert[Date],"&lt;="&amp;Kombiniert[[#This Row],[Date]])</f>
        <v>0.1359090909090909</v>
      </c>
      <c r="S569" s="8">
        <f>AVERAGEIFS(Kombiniert[Sonstige],Kombiniert[Date],"&gt;="&amp;Kombiniert[[#This Row],[Von]],Kombiniert[Date],"&lt;="&amp;Kombiniert[[#This Row],[Date]])</f>
        <v>3.9090909090909093E-2</v>
      </c>
      <c r="T569" s="4">
        <f>SUMIFS(Kombiniert[Befragte],Kombiniert[Date],"&gt;="&amp;Kombiniert[[#This Row],[Von]],Kombiniert[Date],"&lt;="&amp;Kombiniert[[#This Row],[Date]])</f>
        <v>20123</v>
      </c>
      <c r="U569" s="2">
        <f>1/SUMIFS(Kombiniert[[#This Row],[CDU/CSU (14d)]:[AfD (14d)]],Kombiniert[[#This Row],[CDU/CSU (14d)]:[AfD (14d)]],"&gt;="&amp;0.05)</f>
        <v>1.0406811731315044</v>
      </c>
      <c r="V569" s="2">
        <f>1/(SUMIFS(Kombiniert[[#This Row],[CDU/CSU (14d)]:[AfD (14d)]],Kombiniert[[#This Row],[CDU/CSU (14d)]:[AfD (14d)]],"&gt;="&amp;0.05)-Kombiniert[[#This Row],[FDP (14d)]])</f>
        <v>1.1488250652741516</v>
      </c>
    </row>
    <row r="570" spans="1:22" x14ac:dyDescent="0.35">
      <c r="A570" s="1">
        <v>43213</v>
      </c>
      <c r="B570" s="2">
        <v>0.34</v>
      </c>
      <c r="C570" s="2">
        <v>0.18</v>
      </c>
      <c r="D570" s="2">
        <v>0.13</v>
      </c>
      <c r="E570" s="2">
        <v>0.09</v>
      </c>
      <c r="F570" s="2">
        <v>0.1</v>
      </c>
      <c r="G570" s="2">
        <v>0.12</v>
      </c>
      <c r="H570" s="2">
        <v>0.04</v>
      </c>
      <c r="I570" s="2">
        <v>2503</v>
      </c>
      <c r="J570" s="2" t="s">
        <v>538</v>
      </c>
      <c r="K570" t="s">
        <v>417</v>
      </c>
      <c r="L570" s="1">
        <f>Kombiniert[[#This Row],[Date]]-13</f>
        <v>43200</v>
      </c>
      <c r="M570" s="8">
        <f>AVERAGEIFS(Kombiniert[CDU/CSU],Kombiniert[Date],"&gt;="&amp;Kombiniert[[#This Row],[Von]],Kombiniert[Date],"&lt;="&amp;Kombiniert[[#This Row],[Date]])</f>
        <v>0.32750000000000001</v>
      </c>
      <c r="N570" s="3">
        <f>AVERAGEIFS(Kombiniert[SPD],Kombiniert[Date],"&gt;="&amp;Kombiniert[[#This Row],[Von]],Kombiniert[Date],"&lt;="&amp;Kombiniert[[#This Row],[Date]])</f>
        <v>0.18124999999999999</v>
      </c>
      <c r="O570" s="8">
        <f>AVERAGEIFS(Kombiniert[GRÜNE],Kombiniert[Date],"&gt;="&amp;Kombiniert[[#This Row],[Von]],Kombiniert[Date],"&lt;="&amp;Kombiniert[[#This Row],[Date]])</f>
        <v>0.12125</v>
      </c>
      <c r="P570" s="8">
        <f>AVERAGEIFS(Kombiniert[FDP],Kombiniert[Date],"&gt;="&amp;Kombiniert[[#This Row],[Von]],Kombiniert[Date],"&lt;="&amp;Kombiniert[[#This Row],[Date]])</f>
        <v>0.09</v>
      </c>
      <c r="Q570" s="8">
        <f>AVERAGEIFS(Kombiniert[LINKE],Kombiniert[Date],"&gt;="&amp;Kombiniert[[#This Row],[Von]],Kombiniert[Date],"&lt;="&amp;Kombiniert[[#This Row],[Date]])</f>
        <v>0.105</v>
      </c>
      <c r="R570" s="8">
        <f>AVERAGEIFS(Kombiniert[AfD],Kombiniert[Date],"&gt;="&amp;Kombiniert[[#This Row],[Von]],Kombiniert[Date],"&lt;="&amp;Kombiniert[[#This Row],[Date]])</f>
        <v>0.136875</v>
      </c>
      <c r="S570" s="8">
        <f>AVERAGEIFS(Kombiniert[Sonstige],Kombiniert[Date],"&gt;="&amp;Kombiniert[[#This Row],[Von]],Kombiniert[Date],"&lt;="&amp;Kombiniert[[#This Row],[Date]])</f>
        <v>3.8125000000000006E-2</v>
      </c>
      <c r="T570" s="4">
        <f>SUMIFS(Kombiniert[Befragte],Kombiniert[Date],"&gt;="&amp;Kombiniert[[#This Row],[Von]],Kombiniert[Date],"&lt;="&amp;Kombiniert[[#This Row],[Date]])</f>
        <v>15532</v>
      </c>
      <c r="U570" s="2">
        <f>1/SUMIFS(Kombiniert[[#This Row],[CDU/CSU (14d)]:[AfD (14d)]],Kombiniert[[#This Row],[CDU/CSU (14d)]:[AfD (14d)]],"&gt;="&amp;0.05)</f>
        <v>1.0396361273554258</v>
      </c>
      <c r="V570" s="2">
        <f>1/(SUMIFS(Kombiniert[[#This Row],[CDU/CSU (14d)]:[AfD (14d)]],Kombiniert[[#This Row],[CDU/CSU (14d)]:[AfD (14d)]],"&gt;="&amp;0.05)-Kombiniert[[#This Row],[FDP (14d)]])</f>
        <v>1.1469534050179213</v>
      </c>
    </row>
    <row r="571" spans="1:22" x14ac:dyDescent="0.35">
      <c r="A571" s="1">
        <v>43204</v>
      </c>
      <c r="B571" s="2">
        <v>0.34</v>
      </c>
      <c r="C571" s="2">
        <v>0.19</v>
      </c>
      <c r="D571" s="2">
        <v>0.12</v>
      </c>
      <c r="E571" s="2">
        <v>0.09</v>
      </c>
      <c r="F571" s="2">
        <v>0.1</v>
      </c>
      <c r="G571" s="2">
        <v>0.12</v>
      </c>
      <c r="H571" s="2">
        <v>0.04</v>
      </c>
      <c r="I571" s="2">
        <v>2506</v>
      </c>
      <c r="J571" s="2" t="s">
        <v>539</v>
      </c>
      <c r="K571" t="s">
        <v>417</v>
      </c>
      <c r="L571" s="1">
        <f>Kombiniert[[#This Row],[Date]]-13</f>
        <v>43191</v>
      </c>
      <c r="M571" s="8">
        <f>AVERAGEIFS(Kombiniert[CDU/CSU],Kombiniert[Date],"&gt;="&amp;Kombiniert[[#This Row],[Von]],Kombiniert[Date],"&lt;="&amp;Kombiniert[[#This Row],[Date]])</f>
        <v>0.328125</v>
      </c>
      <c r="N571" s="3">
        <f>AVERAGEIFS(Kombiniert[SPD],Kombiniert[Date],"&gt;="&amp;Kombiniert[[#This Row],[Von]],Kombiniert[Date],"&lt;="&amp;Kombiniert[[#This Row],[Date]])</f>
        <v>0.18312499999999998</v>
      </c>
      <c r="O571" s="8">
        <f>AVERAGEIFS(Kombiniert[GRÜNE],Kombiniert[Date],"&gt;="&amp;Kombiniert[[#This Row],[Von]],Kombiniert[Date],"&lt;="&amp;Kombiniert[[#This Row],[Date]])</f>
        <v>0.11687499999999999</v>
      </c>
      <c r="P571" s="8">
        <f>AVERAGEIFS(Kombiniert[FDP],Kombiniert[Date],"&gt;="&amp;Kombiniert[[#This Row],[Von]],Kombiniert[Date],"&lt;="&amp;Kombiniert[[#This Row],[Date]])</f>
        <v>8.8749999999999996E-2</v>
      </c>
      <c r="Q571" s="8">
        <f>AVERAGEIFS(Kombiniert[LINKE],Kombiniert[Date],"&gt;="&amp;Kombiniert[[#This Row],[Von]],Kombiniert[Date],"&lt;="&amp;Kombiniert[[#This Row],[Date]])</f>
        <v>0.10625</v>
      </c>
      <c r="R571" s="8">
        <f>AVERAGEIFS(Kombiniert[AfD],Kombiniert[Date],"&gt;="&amp;Kombiniert[[#This Row],[Von]],Kombiniert[Date],"&lt;="&amp;Kombiniert[[#This Row],[Date]])</f>
        <v>0.136875</v>
      </c>
      <c r="S571" s="8">
        <f>AVERAGEIFS(Kombiniert[Sonstige],Kombiniert[Date],"&gt;="&amp;Kombiniert[[#This Row],[Von]],Kombiniert[Date],"&lt;="&amp;Kombiniert[[#This Row],[Date]])</f>
        <v>4.0000000000000008E-2</v>
      </c>
      <c r="T571" s="4">
        <f>SUMIFS(Kombiniert[Befragte],Kombiniert[Date],"&gt;="&amp;Kombiniert[[#This Row],[Von]],Kombiniert[Date],"&lt;="&amp;Kombiniert[[#This Row],[Date]])</f>
        <v>13495</v>
      </c>
      <c r="U571" s="2">
        <f>1/SUMIFS(Kombiniert[[#This Row],[CDU/CSU (14d)]:[AfD (14d)]],Kombiniert[[#This Row],[CDU/CSU (14d)]:[AfD (14d)]],"&gt;="&amp;0.05)</f>
        <v>1.0416666666666667</v>
      </c>
      <c r="V571" s="2">
        <f>1/(SUMIFS(Kombiniert[[#This Row],[CDU/CSU (14d)]:[AfD (14d)]],Kombiniert[[#This Row],[CDU/CSU (14d)]:[AfD (14d)]],"&gt;="&amp;0.05)-Kombiniert[[#This Row],[FDP (14d)]])</f>
        <v>1.1477761836441895</v>
      </c>
    </row>
    <row r="572" spans="1:22" x14ac:dyDescent="0.35">
      <c r="A572" s="1">
        <v>43197</v>
      </c>
      <c r="B572" s="2">
        <v>0.32</v>
      </c>
      <c r="C572" s="2">
        <v>0.2</v>
      </c>
      <c r="D572" s="2">
        <v>0.11</v>
      </c>
      <c r="E572" s="2">
        <v>0.09</v>
      </c>
      <c r="F572" s="2">
        <v>0.1</v>
      </c>
      <c r="G572" s="2">
        <v>0.13</v>
      </c>
      <c r="H572" s="2">
        <v>0.05</v>
      </c>
      <c r="I572" s="2">
        <v>2005</v>
      </c>
      <c r="J572" s="2" t="s">
        <v>540</v>
      </c>
      <c r="K572" t="s">
        <v>417</v>
      </c>
      <c r="L572" s="1">
        <f>Kombiniert[[#This Row],[Date]]-13</f>
        <v>43184</v>
      </c>
      <c r="M572" s="8">
        <f>AVERAGEIFS(Kombiniert[CDU/CSU],Kombiniert[Date],"&gt;="&amp;Kombiniert[[#This Row],[Von]],Kombiniert[Date],"&lt;="&amp;Kombiniert[[#This Row],[Date]])</f>
        <v>0.330625</v>
      </c>
      <c r="N572" s="3">
        <f>AVERAGEIFS(Kombiniert[SPD],Kombiniert[Date],"&gt;="&amp;Kombiniert[[#This Row],[Von]],Kombiniert[Date],"&lt;="&amp;Kombiniert[[#This Row],[Date]])</f>
        <v>0.17874999999999996</v>
      </c>
      <c r="O572" s="8">
        <f>AVERAGEIFS(Kombiniert[GRÜNE],Kombiniert[Date],"&gt;="&amp;Kombiniert[[#This Row],[Von]],Kombiniert[Date],"&lt;="&amp;Kombiniert[[#This Row],[Date]])</f>
        <v>0.11312499999999999</v>
      </c>
      <c r="P572" s="8">
        <f>AVERAGEIFS(Kombiniert[FDP],Kombiniert[Date],"&gt;="&amp;Kombiniert[[#This Row],[Von]],Kombiniert[Date],"&lt;="&amp;Kombiniert[[#This Row],[Date]])</f>
        <v>8.8749999999999982E-2</v>
      </c>
      <c r="Q572" s="8">
        <f>AVERAGEIFS(Kombiniert[LINKE],Kombiniert[Date],"&gt;="&amp;Kombiniert[[#This Row],[Von]],Kombiniert[Date],"&lt;="&amp;Kombiniert[[#This Row],[Date]])</f>
        <v>0.10875</v>
      </c>
      <c r="R572" s="8">
        <f>AVERAGEIFS(Kombiniert[AfD],Kombiniert[Date],"&gt;="&amp;Kombiniert[[#This Row],[Von]],Kombiniert[Date],"&lt;="&amp;Kombiniert[[#This Row],[Date]])</f>
        <v>0.13750000000000001</v>
      </c>
      <c r="S572" s="8">
        <f>AVERAGEIFS(Kombiniert[Sonstige],Kombiniert[Date],"&gt;="&amp;Kombiniert[[#This Row],[Von]],Kombiniert[Date],"&lt;="&amp;Kombiniert[[#This Row],[Date]])</f>
        <v>4.2500000000000003E-2</v>
      </c>
      <c r="T572" s="4">
        <f>SUMIFS(Kombiniert[Befragte],Kombiniert[Date],"&gt;="&amp;Kombiniert[[#This Row],[Von]],Kombiniert[Date],"&lt;="&amp;Kombiniert[[#This Row],[Date]])</f>
        <v>13611</v>
      </c>
      <c r="U572" s="2">
        <f>1/SUMIFS(Kombiniert[[#This Row],[CDU/CSU (14d)]:[AfD (14d)]],Kombiniert[[#This Row],[CDU/CSU (14d)]:[AfD (14d)]],"&gt;="&amp;0.05)</f>
        <v>1.0443864229765012</v>
      </c>
      <c r="V572" s="2">
        <f>1/(SUMIFS(Kombiniert[[#This Row],[CDU/CSU (14d)]:[AfD (14d)]],Kombiniert[[#This Row],[CDU/CSU (14d)]:[AfD (14d)]],"&gt;="&amp;0.05)-Kombiniert[[#This Row],[FDP (14d)]])</f>
        <v>1.1510791366906474</v>
      </c>
    </row>
    <row r="573" spans="1:22" x14ac:dyDescent="0.35">
      <c r="A573" s="1">
        <v>43190</v>
      </c>
      <c r="B573" s="2">
        <v>0.33</v>
      </c>
      <c r="C573" s="2">
        <v>0.18</v>
      </c>
      <c r="D573" s="2">
        <v>0.12</v>
      </c>
      <c r="E573" s="2">
        <v>0.09</v>
      </c>
      <c r="F573" s="2">
        <v>0.1</v>
      </c>
      <c r="G573" s="2">
        <v>0.13</v>
      </c>
      <c r="H573" s="2">
        <v>0.05</v>
      </c>
      <c r="I573" s="2">
        <v>2003</v>
      </c>
      <c r="J573" s="2" t="s">
        <v>541</v>
      </c>
      <c r="K573" t="s">
        <v>417</v>
      </c>
      <c r="L573" s="1">
        <f>Kombiniert[[#This Row],[Date]]-13</f>
        <v>43177</v>
      </c>
      <c r="M573" s="8">
        <f>AVERAGEIFS(Kombiniert[CDU/CSU],Kombiniert[Date],"&gt;="&amp;Kombiniert[[#This Row],[Von]],Kombiniert[Date],"&lt;="&amp;Kombiniert[[#This Row],[Date]])</f>
        <v>0.33050000000000002</v>
      </c>
      <c r="N573" s="3">
        <f>AVERAGEIFS(Kombiniert[SPD],Kombiniert[Date],"&gt;="&amp;Kombiniert[[#This Row],[Von]],Kombiniert[Date],"&lt;="&amp;Kombiniert[[#This Row],[Date]])</f>
        <v>0.18049999999999997</v>
      </c>
      <c r="O573" s="8">
        <f>AVERAGEIFS(Kombiniert[GRÜNE],Kombiniert[Date],"&gt;="&amp;Kombiniert[[#This Row],[Von]],Kombiniert[Date],"&lt;="&amp;Kombiniert[[#This Row],[Date]])</f>
        <v>0.11400000000000002</v>
      </c>
      <c r="P573" s="8">
        <f>AVERAGEIFS(Kombiniert[FDP],Kombiniert[Date],"&gt;="&amp;Kombiniert[[#This Row],[Von]],Kombiniert[Date],"&lt;="&amp;Kombiniert[[#This Row],[Date]])</f>
        <v>9.1999999999999985E-2</v>
      </c>
      <c r="Q573" s="8">
        <f>AVERAGEIFS(Kombiniert[LINKE],Kombiniert[Date],"&gt;="&amp;Kombiniert[[#This Row],[Von]],Kombiniert[Date],"&lt;="&amp;Kombiniert[[#This Row],[Date]])</f>
        <v>0.10700000000000001</v>
      </c>
      <c r="R573" s="8">
        <f>AVERAGEIFS(Kombiniert[AfD],Kombiniert[Date],"&gt;="&amp;Kombiniert[[#This Row],[Von]],Kombiniert[Date],"&lt;="&amp;Kombiniert[[#This Row],[Date]])</f>
        <v>0.13549999999999998</v>
      </c>
      <c r="S573" s="8">
        <f>AVERAGEIFS(Kombiniert[Sonstige],Kombiniert[Date],"&gt;="&amp;Kombiniert[[#This Row],[Von]],Kombiniert[Date],"&lt;="&amp;Kombiniert[[#This Row],[Date]])</f>
        <v>4.0499999999999994E-2</v>
      </c>
      <c r="T573" s="4">
        <f>SUMIFS(Kombiniert[Befragte],Kombiniert[Date],"&gt;="&amp;Kombiniert[[#This Row],[Von]],Kombiniert[Date],"&lt;="&amp;Kombiniert[[#This Row],[Date]])</f>
        <v>17452</v>
      </c>
      <c r="U573" s="2">
        <f>1/SUMIFS(Kombiniert[[#This Row],[CDU/CSU (14d)]:[AfD (14d)]],Kombiniert[[#This Row],[CDU/CSU (14d)]:[AfD (14d)]],"&gt;="&amp;0.05)</f>
        <v>1.0422094841063054</v>
      </c>
      <c r="V573" s="2">
        <f>1/(SUMIFS(Kombiniert[[#This Row],[CDU/CSU (14d)]:[AfD (14d)]],Kombiniert[[#This Row],[CDU/CSU (14d)]:[AfD (14d)]],"&gt;="&amp;0.05)-Kombiniert[[#This Row],[FDP (14d)]])</f>
        <v>1.1527377521613833</v>
      </c>
    </row>
    <row r="574" spans="1:22" x14ac:dyDescent="0.35">
      <c r="A574" s="1">
        <v>43183</v>
      </c>
      <c r="B574" s="2">
        <v>0.31</v>
      </c>
      <c r="C574" s="2">
        <v>0.19</v>
      </c>
      <c r="D574" s="2">
        <v>0.12</v>
      </c>
      <c r="E574" s="2">
        <v>0.09</v>
      </c>
      <c r="F574" s="2">
        <v>0.11</v>
      </c>
      <c r="G574" s="2">
        <v>0.14000000000000001</v>
      </c>
      <c r="H574" s="2">
        <v>0.04</v>
      </c>
      <c r="I574" s="2">
        <v>2502</v>
      </c>
      <c r="J574" s="2" t="s">
        <v>542</v>
      </c>
      <c r="K574" t="s">
        <v>417</v>
      </c>
      <c r="L574" s="1">
        <f>Kombiniert[[#This Row],[Date]]-13</f>
        <v>43170</v>
      </c>
      <c r="M574" s="8">
        <f>AVERAGEIFS(Kombiniert[CDU/CSU],Kombiniert[Date],"&gt;="&amp;Kombiniert[[#This Row],[Von]],Kombiniert[Date],"&lt;="&amp;Kombiniert[[#This Row],[Date]])</f>
        <v>0.32909090909090905</v>
      </c>
      <c r="N574" s="3">
        <f>AVERAGEIFS(Kombiniert[SPD],Kombiniert[Date],"&gt;="&amp;Kombiniert[[#This Row],[Von]],Kombiniert[Date],"&lt;="&amp;Kombiniert[[#This Row],[Date]])</f>
        <v>0.18454545454545454</v>
      </c>
      <c r="O574" s="8">
        <f>AVERAGEIFS(Kombiniert[GRÜNE],Kombiniert[Date],"&gt;="&amp;Kombiniert[[#This Row],[Von]],Kombiniert[Date],"&lt;="&amp;Kombiniert[[#This Row],[Date]])</f>
        <v>0.11499999999999999</v>
      </c>
      <c r="P574" s="8">
        <f>AVERAGEIFS(Kombiniert[FDP],Kombiniert[Date],"&gt;="&amp;Kombiniert[[#This Row],[Von]],Kombiniert[Date],"&lt;="&amp;Kombiniert[[#This Row],[Date]])</f>
        <v>9.227272727272727E-2</v>
      </c>
      <c r="Q574" s="8">
        <f>AVERAGEIFS(Kombiniert[LINKE],Kombiniert[Date],"&gt;="&amp;Kombiniert[[#This Row],[Von]],Kombiniert[Date],"&lt;="&amp;Kombiniert[[#This Row],[Date]])</f>
        <v>0.10545454545454547</v>
      </c>
      <c r="R574" s="8">
        <f>AVERAGEIFS(Kombiniert[AfD],Kombiniert[Date],"&gt;="&amp;Kombiniert[[#This Row],[Von]],Kombiniert[Date],"&lt;="&amp;Kombiniert[[#This Row],[Date]])</f>
        <v>0.13409090909090907</v>
      </c>
      <c r="S574" s="8">
        <f>AVERAGEIFS(Kombiniert[Sonstige],Kombiniert[Date],"&gt;="&amp;Kombiniert[[#This Row],[Von]],Kombiniert[Date],"&lt;="&amp;Kombiniert[[#This Row],[Date]])</f>
        <v>3.954545454545455E-2</v>
      </c>
      <c r="T574" s="4">
        <f>SUMIFS(Kombiniert[Befragte],Kombiniert[Date],"&gt;="&amp;Kombiniert[[#This Row],[Von]],Kombiniert[Date],"&lt;="&amp;Kombiniert[[#This Row],[Date]])</f>
        <v>20052</v>
      </c>
      <c r="U574" s="2">
        <f>1/SUMIFS(Kombiniert[[#This Row],[CDU/CSU (14d)]:[AfD (14d)]],Kombiniert[[#This Row],[CDU/CSU (14d)]:[AfD (14d)]],"&gt;="&amp;0.05)</f>
        <v>1.0411736867013726</v>
      </c>
      <c r="V574" s="2">
        <f>1/(SUMIFS(Kombiniert[[#This Row],[CDU/CSU (14d)]:[AfD (14d)]],Kombiniert[[#This Row],[CDU/CSU (14d)]:[AfD (14d)]],"&gt;="&amp;0.05)-Kombiniert[[#This Row],[FDP (14d)]])</f>
        <v>1.1518324607329844</v>
      </c>
    </row>
    <row r="575" spans="1:22" x14ac:dyDescent="0.35">
      <c r="A575" s="1">
        <v>43176</v>
      </c>
      <c r="B575" s="2">
        <v>0.34</v>
      </c>
      <c r="C575" s="2">
        <v>0.19</v>
      </c>
      <c r="D575" s="2">
        <v>0.11</v>
      </c>
      <c r="E575" s="2">
        <v>0.08</v>
      </c>
      <c r="F575" s="2">
        <v>0.1</v>
      </c>
      <c r="G575" s="2">
        <v>0.13</v>
      </c>
      <c r="H575" s="2">
        <v>0.05</v>
      </c>
      <c r="I575" s="2">
        <v>2502</v>
      </c>
      <c r="J575" s="2" t="s">
        <v>543</v>
      </c>
      <c r="K575" t="s">
        <v>417</v>
      </c>
      <c r="L575" s="1">
        <f>Kombiniert[[#This Row],[Date]]-13</f>
        <v>43163</v>
      </c>
      <c r="M575" s="8">
        <f>AVERAGEIFS(Kombiniert[CDU/CSU],Kombiniert[Date],"&gt;="&amp;Kombiniert[[#This Row],[Von]],Kombiniert[Date],"&lt;="&amp;Kombiniert[[#This Row],[Date]])</f>
        <v>0.33124999999999999</v>
      </c>
      <c r="N575" s="3">
        <f>AVERAGEIFS(Kombiniert[SPD],Kombiniert[Date],"&gt;="&amp;Kombiniert[[#This Row],[Von]],Kombiniert[Date],"&lt;="&amp;Kombiniert[[#This Row],[Date]])</f>
        <v>0.18187499999999998</v>
      </c>
      <c r="O575" s="8">
        <f>AVERAGEIFS(Kombiniert[GRÜNE],Kombiniert[Date],"&gt;="&amp;Kombiniert[[#This Row],[Von]],Kombiniert[Date],"&lt;="&amp;Kombiniert[[#This Row],[Date]])</f>
        <v>0.11749999999999999</v>
      </c>
      <c r="P575" s="8">
        <f>AVERAGEIFS(Kombiniert[FDP],Kombiniert[Date],"&gt;="&amp;Kombiniert[[#This Row],[Von]],Kombiniert[Date],"&lt;="&amp;Kombiniert[[#This Row],[Date]])</f>
        <v>8.9374999999999982E-2</v>
      </c>
      <c r="Q575" s="8">
        <f>AVERAGEIFS(Kombiniert[LINKE],Kombiniert[Date],"&gt;="&amp;Kombiniert[[#This Row],[Von]],Kombiniert[Date],"&lt;="&amp;Kombiniert[[#This Row],[Date]])</f>
        <v>0.105</v>
      </c>
      <c r="R575" s="8">
        <f>AVERAGEIFS(Kombiniert[AfD],Kombiniert[Date],"&gt;="&amp;Kombiniert[[#This Row],[Von]],Kombiniert[Date],"&lt;="&amp;Kombiniert[[#This Row],[Date]])</f>
        <v>0.13500000000000001</v>
      </c>
      <c r="S575" s="8">
        <f>AVERAGEIFS(Kombiniert[Sonstige],Kombiniert[Date],"&gt;="&amp;Kombiniert[[#This Row],[Von]],Kombiniert[Date],"&lt;="&amp;Kombiniert[[#This Row],[Date]])</f>
        <v>4.0000000000000008E-2</v>
      </c>
      <c r="T575" s="4">
        <f>SUMIFS(Kombiniert[Befragte],Kombiniert[Date],"&gt;="&amp;Kombiniert[[#This Row],[Von]],Kombiniert[Date],"&lt;="&amp;Kombiniert[[#This Row],[Date]])</f>
        <v>14638</v>
      </c>
      <c r="U575" s="2">
        <f>1/SUMIFS(Kombiniert[[#This Row],[CDU/CSU (14d)]:[AfD (14d)]],Kombiniert[[#This Row],[CDU/CSU (14d)]:[AfD (14d)]],"&gt;="&amp;0.05)</f>
        <v>1.0416666666666667</v>
      </c>
      <c r="V575" s="2">
        <f>1/(SUMIFS(Kombiniert[[#This Row],[CDU/CSU (14d)]:[AfD (14d)]],Kombiniert[[#This Row],[CDU/CSU (14d)]:[AfD (14d)]],"&gt;="&amp;0.05)-Kombiniert[[#This Row],[FDP (14d)]])</f>
        <v>1.1486001435750179</v>
      </c>
    </row>
    <row r="576" spans="1:22" x14ac:dyDescent="0.35">
      <c r="A576" s="1">
        <v>43170</v>
      </c>
      <c r="B576" s="2">
        <v>0.34</v>
      </c>
      <c r="C576" s="2">
        <v>0.18</v>
      </c>
      <c r="D576" s="2">
        <v>0.13</v>
      </c>
      <c r="E576" s="2">
        <v>0.09</v>
      </c>
      <c r="F576" s="2">
        <v>0.1</v>
      </c>
      <c r="G576" s="2">
        <v>0.12</v>
      </c>
      <c r="H576" s="2">
        <v>0.04</v>
      </c>
      <c r="I576" s="2">
        <v>2507</v>
      </c>
      <c r="J576" s="2" t="s">
        <v>544</v>
      </c>
      <c r="K576" t="s">
        <v>417</v>
      </c>
      <c r="L576" s="1">
        <f>Kombiniert[[#This Row],[Date]]-13</f>
        <v>43157</v>
      </c>
      <c r="M576" s="8">
        <f>AVERAGEIFS(Kombiniert[CDU/CSU],Kombiniert[Date],"&gt;="&amp;Kombiniert[[#This Row],[Von]],Kombiniert[Date],"&lt;="&amp;Kombiniert[[#This Row],[Date]])</f>
        <v>0.3338888888888889</v>
      </c>
      <c r="N576" s="3">
        <f>AVERAGEIFS(Kombiniert[SPD],Kombiniert[Date],"&gt;="&amp;Kombiniert[[#This Row],[Von]],Kombiniert[Date],"&lt;="&amp;Kombiniert[[#This Row],[Date]])</f>
        <v>0.17166666666666663</v>
      </c>
      <c r="O576" s="8">
        <f>AVERAGEIFS(Kombiniert[GRÜNE],Kombiniert[Date],"&gt;="&amp;Kombiniert[[#This Row],[Von]],Kombiniert[Date],"&lt;="&amp;Kombiniert[[#This Row],[Date]])</f>
        <v>0.12000000000000001</v>
      </c>
      <c r="P576" s="8">
        <f>AVERAGEIFS(Kombiniert[FDP],Kombiniert[Date],"&gt;="&amp;Kombiniert[[#This Row],[Von]],Kombiniert[Date],"&lt;="&amp;Kombiniert[[#This Row],[Date]])</f>
        <v>8.8888888888888865E-2</v>
      </c>
      <c r="Q576" s="8">
        <f>AVERAGEIFS(Kombiniert[LINKE],Kombiniert[Date],"&gt;="&amp;Kombiniert[[#This Row],[Von]],Kombiniert[Date],"&lt;="&amp;Kombiniert[[#This Row],[Date]])</f>
        <v>0.10444444444444444</v>
      </c>
      <c r="R576" s="8">
        <f>AVERAGEIFS(Kombiniert[AfD],Kombiniert[Date],"&gt;="&amp;Kombiniert[[#This Row],[Von]],Kombiniert[Date],"&lt;="&amp;Kombiniert[[#This Row],[Date]])</f>
        <v>0.14222222222222222</v>
      </c>
      <c r="S576" s="8">
        <f>AVERAGEIFS(Kombiniert[Sonstige],Kombiniert[Date],"&gt;="&amp;Kombiniert[[#This Row],[Von]],Kombiniert[Date],"&lt;="&amp;Kombiniert[[#This Row],[Date]])</f>
        <v>3.888888888888889E-2</v>
      </c>
      <c r="T576" s="4">
        <f>SUMIFS(Kombiniert[Befragte],Kombiniert[Date],"&gt;="&amp;Kombiniert[[#This Row],[Von]],Kombiniert[Date],"&lt;="&amp;Kombiniert[[#This Row],[Date]])</f>
        <v>15475</v>
      </c>
      <c r="U576" s="2">
        <f>1/SUMIFS(Kombiniert[[#This Row],[CDU/CSU (14d)]:[AfD (14d)]],Kombiniert[[#This Row],[CDU/CSU (14d)]:[AfD (14d)]],"&gt;="&amp;0.05)</f>
        <v>1.0404624277456647</v>
      </c>
      <c r="V576" s="2">
        <f>1/(SUMIFS(Kombiniert[[#This Row],[CDU/CSU (14d)]:[AfD (14d)]],Kombiniert[[#This Row],[CDU/CSU (14d)]:[AfD (14d)]],"&gt;="&amp;0.05)-Kombiniert[[#This Row],[FDP (14d)]])</f>
        <v>1.1464968152866242</v>
      </c>
    </row>
    <row r="577" spans="1:22" x14ac:dyDescent="0.35">
      <c r="A577" s="1">
        <v>43164</v>
      </c>
      <c r="B577" s="2">
        <v>0.34</v>
      </c>
      <c r="C577" s="2">
        <v>0.19</v>
      </c>
      <c r="D577" s="2">
        <v>0.12</v>
      </c>
      <c r="E577" s="2">
        <v>0.09</v>
      </c>
      <c r="F577" s="2">
        <v>0.09</v>
      </c>
      <c r="G577" s="2">
        <v>0.13</v>
      </c>
      <c r="H577" s="2">
        <v>0.04</v>
      </c>
      <c r="I577" s="2">
        <v>1502</v>
      </c>
      <c r="J577" s="2" t="s">
        <v>545</v>
      </c>
      <c r="K577" t="s">
        <v>417</v>
      </c>
      <c r="L577" s="1">
        <f>Kombiniert[[#This Row],[Date]]-13</f>
        <v>43151</v>
      </c>
      <c r="M577" s="8">
        <f>AVERAGEIFS(Kombiniert[CDU/CSU],Kombiniert[Date],"&gt;="&amp;Kombiniert[[#This Row],[Von]],Kombiniert[Date],"&lt;="&amp;Kombiniert[[#This Row],[Date]])</f>
        <v>0.33374999999999999</v>
      </c>
      <c r="N577" s="3">
        <f>AVERAGEIFS(Kombiniert[SPD],Kombiniert[Date],"&gt;="&amp;Kombiniert[[#This Row],[Von]],Kombiniert[Date],"&lt;="&amp;Kombiniert[[#This Row],[Date]])</f>
        <v>0.16999999999999996</v>
      </c>
      <c r="O577" s="8">
        <f>AVERAGEIFS(Kombiniert[GRÜNE],Kombiniert[Date],"&gt;="&amp;Kombiniert[[#This Row],[Von]],Kombiniert[Date],"&lt;="&amp;Kombiniert[[#This Row],[Date]])</f>
        <v>0.11833333333333336</v>
      </c>
      <c r="P577" s="8">
        <f>AVERAGEIFS(Kombiniert[FDP],Kombiniert[Date],"&gt;="&amp;Kombiniert[[#This Row],[Von]],Kombiniert[Date],"&lt;="&amp;Kombiniert[[#This Row],[Date]])</f>
        <v>9.166666666666666E-2</v>
      </c>
      <c r="Q577" s="8">
        <f>AVERAGEIFS(Kombiniert[LINKE],Kombiniert[Date],"&gt;="&amp;Kombiniert[[#This Row],[Von]],Kombiniert[Date],"&lt;="&amp;Kombiniert[[#This Row],[Date]])</f>
        <v>0.10375000000000001</v>
      </c>
      <c r="R577" s="8">
        <f>AVERAGEIFS(Kombiniert[AfD],Kombiniert[Date],"&gt;="&amp;Kombiniert[[#This Row],[Von]],Kombiniert[Date],"&lt;="&amp;Kombiniert[[#This Row],[Date]])</f>
        <v>0.14333333333333331</v>
      </c>
      <c r="S577" s="8">
        <f>AVERAGEIFS(Kombiniert[Sonstige],Kombiniert[Date],"&gt;="&amp;Kombiniert[[#This Row],[Von]],Kombiniert[Date],"&lt;="&amp;Kombiniert[[#This Row],[Date]])</f>
        <v>3.9166666666666669E-2</v>
      </c>
      <c r="T577" s="4">
        <f>SUMIFS(Kombiniert[Befragte],Kombiniert[Date],"&gt;="&amp;Kombiniert[[#This Row],[Von]],Kombiniert[Date],"&lt;="&amp;Kombiniert[[#This Row],[Date]])</f>
        <v>19273</v>
      </c>
      <c r="U577" s="2">
        <f>1/SUMIFS(Kombiniert[[#This Row],[CDU/CSU (14d)]:[AfD (14d)]],Kombiniert[[#This Row],[CDU/CSU (14d)]:[AfD (14d)]],"&gt;="&amp;0.05)</f>
        <v>1.0407632263660018</v>
      </c>
      <c r="V577" s="2">
        <f>1/(SUMIFS(Kombiniert[[#This Row],[CDU/CSU (14d)]:[AfD (14d)]],Kombiniert[[#This Row],[CDU/CSU (14d)]:[AfD (14d)]],"&gt;="&amp;0.05)-Kombiniert[[#This Row],[FDP (14d)]])</f>
        <v>1.1505273250239694</v>
      </c>
    </row>
    <row r="578" spans="1:22" x14ac:dyDescent="0.35">
      <c r="A578" s="1">
        <v>43162</v>
      </c>
      <c r="B578" s="2">
        <v>0.35</v>
      </c>
      <c r="C578" s="2">
        <v>0.18</v>
      </c>
      <c r="D578" s="2">
        <v>0.12</v>
      </c>
      <c r="E578" s="2">
        <v>0.09</v>
      </c>
      <c r="F578" s="2">
        <v>0.09</v>
      </c>
      <c r="G578" s="2">
        <v>0.13</v>
      </c>
      <c r="H578" s="2">
        <v>0.04</v>
      </c>
      <c r="I578" s="2">
        <v>2505</v>
      </c>
      <c r="J578" s="2" t="s">
        <v>546</v>
      </c>
      <c r="K578" t="s">
        <v>417</v>
      </c>
      <c r="L578" s="1">
        <f>Kombiniert[[#This Row],[Date]]-13</f>
        <v>43149</v>
      </c>
      <c r="M578" s="8">
        <f>AVERAGEIFS(Kombiniert[CDU/CSU],Kombiniert[Date],"&gt;="&amp;Kombiniert[[#This Row],[Von]],Kombiniert[Date],"&lt;="&amp;Kombiniert[[#This Row],[Date]])</f>
        <v>0.33227272727272728</v>
      </c>
      <c r="N578" s="3">
        <f>AVERAGEIFS(Kombiniert[SPD],Kombiniert[Date],"&gt;="&amp;Kombiniert[[#This Row],[Von]],Kombiniert[Date],"&lt;="&amp;Kombiniert[[#This Row],[Date]])</f>
        <v>0.16863636363636361</v>
      </c>
      <c r="O578" s="8">
        <f>AVERAGEIFS(Kombiniert[GRÜNE],Kombiniert[Date],"&gt;="&amp;Kombiniert[[#This Row],[Von]],Kombiniert[Date],"&lt;="&amp;Kombiniert[[#This Row],[Date]])</f>
        <v>0.11909090909090909</v>
      </c>
      <c r="P578" s="8">
        <f>AVERAGEIFS(Kombiniert[FDP],Kombiniert[Date],"&gt;="&amp;Kombiniert[[#This Row],[Von]],Kombiniert[Date],"&lt;="&amp;Kombiniert[[#This Row],[Date]])</f>
        <v>9.0909090909090884E-2</v>
      </c>
      <c r="Q578" s="8">
        <f>AVERAGEIFS(Kombiniert[LINKE],Kombiniert[Date],"&gt;="&amp;Kombiniert[[#This Row],[Von]],Kombiniert[Date],"&lt;="&amp;Kombiniert[[#This Row],[Date]])</f>
        <v>0.1040909090909091</v>
      </c>
      <c r="R578" s="8">
        <f>AVERAGEIFS(Kombiniert[AfD],Kombiniert[Date],"&gt;="&amp;Kombiniert[[#This Row],[Von]],Kombiniert[Date],"&lt;="&amp;Kombiniert[[#This Row],[Date]])</f>
        <v>0.14545454545454545</v>
      </c>
      <c r="S578" s="8">
        <f>AVERAGEIFS(Kombiniert[Sonstige],Kombiniert[Date],"&gt;="&amp;Kombiniert[[#This Row],[Von]],Kombiniert[Date],"&lt;="&amp;Kombiniert[[#This Row],[Date]])</f>
        <v>3.9545454545454543E-2</v>
      </c>
      <c r="T578" s="4">
        <f>SUMIFS(Kombiniert[Befragte],Kombiniert[Date],"&gt;="&amp;Kombiniert[[#This Row],[Von]],Kombiniert[Date],"&lt;="&amp;Kombiniert[[#This Row],[Date]])</f>
        <v>18759</v>
      </c>
      <c r="U578" s="2">
        <f>1/SUMIFS(Kombiniert[[#This Row],[CDU/CSU (14d)]:[AfD (14d)]],Kombiniert[[#This Row],[CDU/CSU (14d)]:[AfD (14d)]],"&gt;="&amp;0.05)</f>
        <v>1.0411736867013726</v>
      </c>
      <c r="V578" s="2">
        <f>1/(SUMIFS(Kombiniert[[#This Row],[CDU/CSU (14d)]:[AfD (14d)]],Kombiniert[[#This Row],[CDU/CSU (14d)]:[AfD (14d)]],"&gt;="&amp;0.05)-Kombiniert[[#This Row],[FDP (14d)]])</f>
        <v>1.1500261369576581</v>
      </c>
    </row>
    <row r="579" spans="1:22" x14ac:dyDescent="0.35">
      <c r="A579" s="1">
        <v>43155</v>
      </c>
      <c r="B579" s="2">
        <v>0.35</v>
      </c>
      <c r="C579" s="2">
        <v>0.18</v>
      </c>
      <c r="D579" s="2">
        <v>0.12</v>
      </c>
      <c r="E579" s="2">
        <v>0.09</v>
      </c>
      <c r="F579" s="2">
        <v>0.09</v>
      </c>
      <c r="G579" s="2">
        <v>0.13</v>
      </c>
      <c r="H579" s="2">
        <v>0.04</v>
      </c>
      <c r="I579" s="2">
        <v>2506</v>
      </c>
      <c r="J579" s="2" t="s">
        <v>547</v>
      </c>
      <c r="K579" t="s">
        <v>417</v>
      </c>
      <c r="L579" s="1">
        <f>Kombiniert[[#This Row],[Date]]-13</f>
        <v>43142</v>
      </c>
      <c r="M579" s="8">
        <f>AVERAGEIFS(Kombiniert[CDU/CSU],Kombiniert[Date],"&gt;="&amp;Kombiniert[[#This Row],[Von]],Kombiniert[Date],"&lt;="&amp;Kombiniert[[#This Row],[Date]])</f>
        <v>0.32849999999999996</v>
      </c>
      <c r="N579" s="3">
        <f>AVERAGEIFS(Kombiniert[SPD],Kombiniert[Date],"&gt;="&amp;Kombiniert[[#This Row],[Von]],Kombiniert[Date],"&lt;="&amp;Kombiniert[[#This Row],[Date]])</f>
        <v>0.16949999999999998</v>
      </c>
      <c r="O579" s="8">
        <f>AVERAGEIFS(Kombiniert[GRÜNE],Kombiniert[Date],"&gt;="&amp;Kombiniert[[#This Row],[Von]],Kombiniert[Date],"&lt;="&amp;Kombiniert[[#This Row],[Date]])</f>
        <v>0.12199999999999997</v>
      </c>
      <c r="P579" s="8">
        <f>AVERAGEIFS(Kombiniert[FDP],Kombiniert[Date],"&gt;="&amp;Kombiniert[[#This Row],[Von]],Kombiniert[Date],"&lt;="&amp;Kombiniert[[#This Row],[Date]])</f>
        <v>9.3499999999999986E-2</v>
      </c>
      <c r="Q579" s="8">
        <f>AVERAGEIFS(Kombiniert[LINKE],Kombiniert[Date],"&gt;="&amp;Kombiniert[[#This Row],[Von]],Kombiniert[Date],"&lt;="&amp;Kombiniert[[#This Row],[Date]])</f>
        <v>0.10400000000000001</v>
      </c>
      <c r="R579" s="8">
        <f>AVERAGEIFS(Kombiniert[AfD],Kombiniert[Date],"&gt;="&amp;Kombiniert[[#This Row],[Von]],Kombiniert[Date],"&lt;="&amp;Kombiniert[[#This Row],[Date]])</f>
        <v>0.14199999999999999</v>
      </c>
      <c r="S579" s="8">
        <f>AVERAGEIFS(Kombiniert[Sonstige],Kombiniert[Date],"&gt;="&amp;Kombiniert[[#This Row],[Von]],Kombiniert[Date],"&lt;="&amp;Kombiniert[[#This Row],[Date]])</f>
        <v>4.0499999999999994E-2</v>
      </c>
      <c r="T579" s="4">
        <f>SUMIFS(Kombiniert[Befragte],Kombiniert[Date],"&gt;="&amp;Kombiniert[[#This Row],[Von]],Kombiniert[Date],"&lt;="&amp;Kombiniert[[#This Row],[Date]])</f>
        <v>17802</v>
      </c>
      <c r="U579" s="2">
        <f>1/SUMIFS(Kombiniert[[#This Row],[CDU/CSU (14d)]:[AfD (14d)]],Kombiniert[[#This Row],[CDU/CSU (14d)]:[AfD (14d)]],"&gt;="&amp;0.05)</f>
        <v>1.0422094841063054</v>
      </c>
      <c r="V579" s="2">
        <f>1/(SUMIFS(Kombiniert[[#This Row],[CDU/CSU (14d)]:[AfD (14d)]],Kombiniert[[#This Row],[CDU/CSU (14d)]:[AfD (14d)]],"&gt;="&amp;0.05)-Kombiniert[[#This Row],[FDP (14d)]])</f>
        <v>1.1547344110854505</v>
      </c>
    </row>
    <row r="580" spans="1:22" x14ac:dyDescent="0.35">
      <c r="A580" s="1">
        <v>43148</v>
      </c>
      <c r="B580" s="2">
        <v>0.34</v>
      </c>
      <c r="C580" s="2">
        <v>0.16</v>
      </c>
      <c r="D580" s="2">
        <v>0.13</v>
      </c>
      <c r="E580" s="2">
        <v>0.09</v>
      </c>
      <c r="F580" s="2">
        <v>0.1</v>
      </c>
      <c r="G580" s="2">
        <v>0.13</v>
      </c>
      <c r="H580" s="2">
        <v>0.05</v>
      </c>
      <c r="I580" s="2">
        <v>2501</v>
      </c>
      <c r="J580" s="2" t="s">
        <v>548</v>
      </c>
      <c r="K580" t="s">
        <v>417</v>
      </c>
      <c r="L580" s="1">
        <f>Kombiniert[[#This Row],[Date]]-13</f>
        <v>43135</v>
      </c>
      <c r="M580" s="8">
        <f>AVERAGEIFS(Kombiniert[CDU/CSU],Kombiniert[Date],"&gt;="&amp;Kombiniert[[#This Row],[Von]],Kombiniert[Date],"&lt;="&amp;Kombiniert[[#This Row],[Date]])</f>
        <v>0.32222222222222224</v>
      </c>
      <c r="N580" s="3">
        <f>AVERAGEIFS(Kombiniert[SPD],Kombiniert[Date],"&gt;="&amp;Kombiniert[[#This Row],[Von]],Kombiniert[Date],"&lt;="&amp;Kombiniert[[#This Row],[Date]])</f>
        <v>0.17611111111111108</v>
      </c>
      <c r="O580" s="8">
        <f>AVERAGEIFS(Kombiniert[GRÜNE],Kombiniert[Date],"&gt;="&amp;Kombiniert[[#This Row],[Von]],Kombiniert[Date],"&lt;="&amp;Kombiniert[[#This Row],[Date]])</f>
        <v>0.125</v>
      </c>
      <c r="P580" s="8">
        <f>AVERAGEIFS(Kombiniert[FDP],Kombiniert[Date],"&gt;="&amp;Kombiniert[[#This Row],[Von]],Kombiniert[Date],"&lt;="&amp;Kombiniert[[#This Row],[Date]])</f>
        <v>9.3888888888888869E-2</v>
      </c>
      <c r="Q580" s="8">
        <f>AVERAGEIFS(Kombiniert[LINKE],Kombiniert[Date],"&gt;="&amp;Kombiniert[[#This Row],[Von]],Kombiniert[Date],"&lt;="&amp;Kombiniert[[#This Row],[Date]])</f>
        <v>0.10055555555555555</v>
      </c>
      <c r="R580" s="8">
        <f>AVERAGEIFS(Kombiniert[AfD],Kombiniert[Date],"&gt;="&amp;Kombiniert[[#This Row],[Von]],Kombiniert[Date],"&lt;="&amp;Kombiniert[[#This Row],[Date]])</f>
        <v>0.13777777777777778</v>
      </c>
      <c r="S580" s="8">
        <f>AVERAGEIFS(Kombiniert[Sonstige],Kombiniert[Date],"&gt;="&amp;Kombiniert[[#This Row],[Von]],Kombiniert[Date],"&lt;="&amp;Kombiniert[[#This Row],[Date]])</f>
        <v>4.4444444444444432E-2</v>
      </c>
      <c r="T580" s="4">
        <f>SUMIFS(Kombiniert[Befragte],Kombiniert[Date],"&gt;="&amp;Kombiniert[[#This Row],[Von]],Kombiniert[Date],"&lt;="&amp;Kombiniert[[#This Row],[Date]])</f>
        <v>15365</v>
      </c>
      <c r="U580" s="2">
        <f>1/SUMIFS(Kombiniert[[#This Row],[CDU/CSU (14d)]:[AfD (14d)]],Kombiniert[[#This Row],[CDU/CSU (14d)]:[AfD (14d)]],"&gt;="&amp;0.05)</f>
        <v>1.0465116279069768</v>
      </c>
      <c r="V580" s="2">
        <f>1/(SUMIFS(Kombiniert[[#This Row],[CDU/CSU (14d)]:[AfD (14d)]],Kombiniert[[#This Row],[CDU/CSU (14d)]:[AfD (14d)]],"&gt;="&amp;0.05)-Kombiniert[[#This Row],[FDP (14d)]])</f>
        <v>1.1605415860735011</v>
      </c>
    </row>
    <row r="581" spans="1:22" x14ac:dyDescent="0.35">
      <c r="A581" s="1">
        <v>43140</v>
      </c>
      <c r="B581" s="2">
        <v>0.31</v>
      </c>
      <c r="C581" s="2">
        <v>0.18</v>
      </c>
      <c r="D581" s="2">
        <v>0.13</v>
      </c>
      <c r="E581" s="2">
        <v>0.1</v>
      </c>
      <c r="F581" s="2">
        <v>0.1</v>
      </c>
      <c r="G581" s="2">
        <v>0.13</v>
      </c>
      <c r="H581" s="2">
        <v>0.05</v>
      </c>
      <c r="I581" s="2">
        <v>1003</v>
      </c>
      <c r="J581" s="2" t="s">
        <v>549</v>
      </c>
      <c r="K581" t="s">
        <v>417</v>
      </c>
      <c r="L581" s="1">
        <f>Kombiniert[[#This Row],[Date]]-13</f>
        <v>43127</v>
      </c>
      <c r="M581" s="8">
        <f>AVERAGEIFS(Kombiniert[CDU/CSU],Kombiniert[Date],"&gt;="&amp;Kombiniert[[#This Row],[Von]],Kombiniert[Date],"&lt;="&amp;Kombiniert[[#This Row],[Date]])</f>
        <v>0.32500000000000007</v>
      </c>
      <c r="N581" s="3">
        <f>AVERAGEIFS(Kombiniert[SPD],Kombiniert[Date],"&gt;="&amp;Kombiniert[[#This Row],[Von]],Kombiniert[Date],"&lt;="&amp;Kombiniert[[#This Row],[Date]])</f>
        <v>0.18349999999999997</v>
      </c>
      <c r="O581" s="8">
        <f>AVERAGEIFS(Kombiniert[GRÜNE],Kombiniert[Date],"&gt;="&amp;Kombiniert[[#This Row],[Von]],Kombiniert[Date],"&lt;="&amp;Kombiniert[[#This Row],[Date]])</f>
        <v>0.12150000000000001</v>
      </c>
      <c r="P581" s="8">
        <f>AVERAGEIFS(Kombiniert[FDP],Kombiniert[Date],"&gt;="&amp;Kombiniert[[#This Row],[Von]],Kombiniert[Date],"&lt;="&amp;Kombiniert[[#This Row],[Date]])</f>
        <v>0.09</v>
      </c>
      <c r="Q581" s="8">
        <f>AVERAGEIFS(Kombiniert[LINKE],Kombiniert[Date],"&gt;="&amp;Kombiniert[[#This Row],[Von]],Kombiniert[Date],"&lt;="&amp;Kombiniert[[#This Row],[Date]])</f>
        <v>0.10200000000000001</v>
      </c>
      <c r="R581" s="8">
        <f>AVERAGEIFS(Kombiniert[AfD],Kombiniert[Date],"&gt;="&amp;Kombiniert[[#This Row],[Von]],Kombiniert[Date],"&lt;="&amp;Kombiniert[[#This Row],[Date]])</f>
        <v>0.13399999999999998</v>
      </c>
      <c r="S581" s="8">
        <f>AVERAGEIFS(Kombiniert[Sonstige],Kombiniert[Date],"&gt;="&amp;Kombiniert[[#This Row],[Von]],Kombiniert[Date],"&lt;="&amp;Kombiniert[[#This Row],[Date]])</f>
        <v>4.3999999999999997E-2</v>
      </c>
      <c r="T581" s="4">
        <f>SUMIFS(Kombiniert[Befragte],Kombiniert[Date],"&gt;="&amp;Kombiniert[[#This Row],[Von]],Kombiniert[Date],"&lt;="&amp;Kombiniert[[#This Row],[Date]])</f>
        <v>16693</v>
      </c>
      <c r="U581" s="2">
        <f>1/SUMIFS(Kombiniert[[#This Row],[CDU/CSU (14d)]:[AfD (14d)]],Kombiniert[[#This Row],[CDU/CSU (14d)]:[AfD (14d)]],"&gt;="&amp;0.05)</f>
        <v>1.0460251046025104</v>
      </c>
      <c r="V581" s="2">
        <f>1/(SUMIFS(Kombiniert[[#This Row],[CDU/CSU (14d)]:[AfD (14d)]],Kombiniert[[#This Row],[CDU/CSU (14d)]:[AfD (14d)]],"&gt;="&amp;0.05)-Kombiniert[[#This Row],[FDP (14d)]])</f>
        <v>1.1547344110854503</v>
      </c>
    </row>
    <row r="582" spans="1:22" x14ac:dyDescent="0.35">
      <c r="A582" s="1">
        <v>43136</v>
      </c>
      <c r="B582" s="2">
        <v>0.33</v>
      </c>
      <c r="C582" s="2">
        <v>0.18</v>
      </c>
      <c r="D582" s="2">
        <v>0.13</v>
      </c>
      <c r="E582" s="2">
        <v>0.09</v>
      </c>
      <c r="F582" s="2">
        <v>0.09</v>
      </c>
      <c r="G582" s="2">
        <v>0.13</v>
      </c>
      <c r="H582" s="2">
        <v>0.05</v>
      </c>
      <c r="I582" s="2">
        <v>2507</v>
      </c>
      <c r="J582" s="2" t="s">
        <v>550</v>
      </c>
      <c r="K582" t="s">
        <v>417</v>
      </c>
      <c r="L582" s="1">
        <f>Kombiniert[[#This Row],[Date]]-13</f>
        <v>43123</v>
      </c>
      <c r="M582" s="8">
        <f>AVERAGEIFS(Kombiniert[CDU/CSU],Kombiniert[Date],"&gt;="&amp;Kombiniert[[#This Row],[Von]],Kombiniert[Date],"&lt;="&amp;Kombiniert[[#This Row],[Date]])</f>
        <v>0.32875000000000004</v>
      </c>
      <c r="N582" s="3">
        <f>AVERAGEIFS(Kombiniert[SPD],Kombiniert[Date],"&gt;="&amp;Kombiniert[[#This Row],[Von]],Kombiniert[Date],"&lt;="&amp;Kombiniert[[#This Row],[Date]])</f>
        <v>0.1870833333333333</v>
      </c>
      <c r="O582" s="8">
        <f>AVERAGEIFS(Kombiniert[GRÜNE],Kombiniert[Date],"&gt;="&amp;Kombiniert[[#This Row],[Von]],Kombiniert[Date],"&lt;="&amp;Kombiniert[[#This Row],[Date]])</f>
        <v>0.11416666666666669</v>
      </c>
      <c r="P582" s="8">
        <f>AVERAGEIFS(Kombiniert[FDP],Kombiniert[Date],"&gt;="&amp;Kombiniert[[#This Row],[Von]],Kombiniert[Date],"&lt;="&amp;Kombiniert[[#This Row],[Date]])</f>
        <v>9.0833333333333335E-2</v>
      </c>
      <c r="Q582" s="8">
        <f>AVERAGEIFS(Kombiniert[LINKE],Kombiniert[Date],"&gt;="&amp;Kombiniert[[#This Row],[Von]],Kombiniert[Date],"&lt;="&amp;Kombiniert[[#This Row],[Date]])</f>
        <v>0.10291666666666667</v>
      </c>
      <c r="R582" s="8">
        <f>AVERAGEIFS(Kombiniert[AfD],Kombiniert[Date],"&gt;="&amp;Kombiniert[[#This Row],[Von]],Kombiniert[Date],"&lt;="&amp;Kombiniert[[#This Row],[Date]])</f>
        <v>0.13250000000000003</v>
      </c>
      <c r="S582" s="8">
        <f>AVERAGEIFS(Kombiniert[Sonstige],Kombiniert[Date],"&gt;="&amp;Kombiniert[[#This Row],[Von]],Kombiniert[Date],"&lt;="&amp;Kombiniert[[#This Row],[Date]])</f>
        <v>4.374999999999999E-2</v>
      </c>
      <c r="T582" s="4">
        <f>SUMIFS(Kombiniert[Befragte],Kombiniert[Date],"&gt;="&amp;Kombiniert[[#This Row],[Von]],Kombiniert[Date],"&lt;="&amp;Kombiniert[[#This Row],[Date]])</f>
        <v>19682</v>
      </c>
      <c r="U582" s="2">
        <f>1/SUMIFS(Kombiniert[[#This Row],[CDU/CSU (14d)]:[AfD (14d)]],Kombiniert[[#This Row],[CDU/CSU (14d)]:[AfD (14d)]],"&gt;="&amp;0.05)</f>
        <v>1.0457516339869279</v>
      </c>
      <c r="V582" s="2">
        <f>1/(SUMIFS(Kombiniert[[#This Row],[CDU/CSU (14d)]:[AfD (14d)]],Kombiniert[[#This Row],[CDU/CSU (14d)]:[AfD (14d)]],"&gt;="&amp;0.05)-Kombiniert[[#This Row],[FDP (14d)]])</f>
        <v>1.1555127587867113</v>
      </c>
    </row>
    <row r="583" spans="1:22" x14ac:dyDescent="0.35">
      <c r="A583" s="1">
        <v>43129</v>
      </c>
      <c r="B583" s="2">
        <v>0.34</v>
      </c>
      <c r="C583" s="2">
        <v>0.18</v>
      </c>
      <c r="D583" s="2">
        <v>0.12</v>
      </c>
      <c r="E583" s="2">
        <v>0.09</v>
      </c>
      <c r="F583" s="2">
        <v>0.1</v>
      </c>
      <c r="G583" s="2">
        <v>0.12</v>
      </c>
      <c r="H583" s="2">
        <v>0.05</v>
      </c>
      <c r="I583" s="2">
        <v>2505</v>
      </c>
      <c r="J583" s="2" t="s">
        <v>551</v>
      </c>
      <c r="K583" t="s">
        <v>417</v>
      </c>
      <c r="L583" s="1">
        <f>Kombiniert[[#This Row],[Date]]-13</f>
        <v>43116</v>
      </c>
      <c r="M583" s="8">
        <f>AVERAGEIFS(Kombiniert[CDU/CSU],Kombiniert[Date],"&gt;="&amp;Kombiniert[[#This Row],[Von]],Kombiniert[Date],"&lt;="&amp;Kombiniert[[#This Row],[Date]])</f>
        <v>0.33500000000000002</v>
      </c>
      <c r="N583" s="3">
        <f>AVERAGEIFS(Kombiniert[SPD],Kombiniert[Date],"&gt;="&amp;Kombiniert[[#This Row],[Von]],Kombiniert[Date],"&lt;="&amp;Kombiniert[[#This Row],[Date]])</f>
        <v>0.18875</v>
      </c>
      <c r="O583" s="8">
        <f>AVERAGEIFS(Kombiniert[GRÜNE],Kombiniert[Date],"&gt;="&amp;Kombiniert[[#This Row],[Von]],Kombiniert[Date],"&lt;="&amp;Kombiniert[[#This Row],[Date]])</f>
        <v>0.11125000000000002</v>
      </c>
      <c r="P583" s="8">
        <f>AVERAGEIFS(Kombiniert[FDP],Kombiniert[Date],"&gt;="&amp;Kombiniert[[#This Row],[Von]],Kombiniert[Date],"&lt;="&amp;Kombiniert[[#This Row],[Date]])</f>
        <v>8.6666666666666656E-2</v>
      </c>
      <c r="Q583" s="8">
        <f>AVERAGEIFS(Kombiniert[LINKE],Kombiniert[Date],"&gt;="&amp;Kombiniert[[#This Row],[Von]],Kombiniert[Date],"&lt;="&amp;Kombiniert[[#This Row],[Date]])</f>
        <v>0.10208333333333335</v>
      </c>
      <c r="R583" s="8">
        <f>AVERAGEIFS(Kombiniert[AfD],Kombiniert[Date],"&gt;="&amp;Kombiniert[[#This Row],[Von]],Kombiniert[Date],"&lt;="&amp;Kombiniert[[#This Row],[Date]])</f>
        <v>0.12666666666666671</v>
      </c>
      <c r="S583" s="8">
        <f>AVERAGEIFS(Kombiniert[Sonstige],Kombiniert[Date],"&gt;="&amp;Kombiniert[[#This Row],[Von]],Kombiniert[Date],"&lt;="&amp;Kombiniert[[#This Row],[Date]])</f>
        <v>4.9583333333333333E-2</v>
      </c>
      <c r="T583" s="4">
        <f>SUMIFS(Kombiniert[Befragte],Kombiniert[Date],"&gt;="&amp;Kombiniert[[#This Row],[Von]],Kombiniert[Date],"&lt;="&amp;Kombiniert[[#This Row],[Date]])</f>
        <v>19128</v>
      </c>
      <c r="U583" s="2">
        <f>1/SUMIFS(Kombiniert[[#This Row],[CDU/CSU (14d)]:[AfD (14d)]],Kombiniert[[#This Row],[CDU/CSU (14d)]:[AfD (14d)]],"&gt;="&amp;0.05)</f>
        <v>1.052170100832968</v>
      </c>
      <c r="V583" s="2">
        <f>1/(SUMIFS(Kombiniert[[#This Row],[CDU/CSU (14d)]:[AfD (14d)]],Kombiniert[[#This Row],[CDU/CSU (14d)]:[AfD (14d)]],"&gt;="&amp;0.05)-Kombiniert[[#This Row],[FDP (14d)]])</f>
        <v>1.1577424023154848</v>
      </c>
    </row>
    <row r="584" spans="1:22" x14ac:dyDescent="0.35">
      <c r="A584" s="1">
        <v>43122</v>
      </c>
      <c r="B584" s="2">
        <v>0.34</v>
      </c>
      <c r="C584" s="2">
        <v>0.17</v>
      </c>
      <c r="D584" s="2">
        <v>0.12</v>
      </c>
      <c r="E584" s="2">
        <v>0.08</v>
      </c>
      <c r="F584" s="2">
        <v>0.11</v>
      </c>
      <c r="G584" s="2">
        <v>0.13</v>
      </c>
      <c r="H584" s="2">
        <v>0.05</v>
      </c>
      <c r="I584" s="2">
        <v>1282</v>
      </c>
      <c r="J584" s="2" t="s">
        <v>552</v>
      </c>
      <c r="K584" t="s">
        <v>417</v>
      </c>
      <c r="L584" s="1">
        <f>Kombiniert[[#This Row],[Date]]-13</f>
        <v>43109</v>
      </c>
      <c r="M584" s="8">
        <f>AVERAGEIFS(Kombiniert[CDU/CSU],Kombiniert[Date],"&gt;="&amp;Kombiniert[[#This Row],[Von]],Kombiniert[Date],"&lt;="&amp;Kombiniert[[#This Row],[Date]])</f>
        <v>0.333125</v>
      </c>
      <c r="N584" s="3">
        <f>AVERAGEIFS(Kombiniert[SPD],Kombiniert[Date],"&gt;="&amp;Kombiniert[[#This Row],[Von]],Kombiniert[Date],"&lt;="&amp;Kombiniert[[#This Row],[Date]])</f>
        <v>0.19187499999999999</v>
      </c>
      <c r="O584" s="8">
        <f>AVERAGEIFS(Kombiniert[GRÜNE],Kombiniert[Date],"&gt;="&amp;Kombiniert[[#This Row],[Von]],Kombiniert[Date],"&lt;="&amp;Kombiniert[[#This Row],[Date]])</f>
        <v>0.11375</v>
      </c>
      <c r="P584" s="8">
        <f>AVERAGEIFS(Kombiniert[FDP],Kombiniert[Date],"&gt;="&amp;Kombiniert[[#This Row],[Von]],Kombiniert[Date],"&lt;="&amp;Kombiniert[[#This Row],[Date]])</f>
        <v>8.3124999999999991E-2</v>
      </c>
      <c r="Q584" s="8">
        <f>AVERAGEIFS(Kombiniert[LINKE],Kombiniert[Date],"&gt;="&amp;Kombiniert[[#This Row],[Von]],Kombiniert[Date],"&lt;="&amp;Kombiniert[[#This Row],[Date]])</f>
        <v>0.10062499999999999</v>
      </c>
      <c r="R584" s="8">
        <f>AVERAGEIFS(Kombiniert[AfD],Kombiniert[Date],"&gt;="&amp;Kombiniert[[#This Row],[Von]],Kombiniert[Date],"&lt;="&amp;Kombiniert[[#This Row],[Date]])</f>
        <v>0.125</v>
      </c>
      <c r="S584" s="8">
        <f>AVERAGEIFS(Kombiniert[Sonstige],Kombiniert[Date],"&gt;="&amp;Kombiniert[[#This Row],[Von]],Kombiniert[Date],"&lt;="&amp;Kombiniert[[#This Row],[Date]])</f>
        <v>5.2499999999999998E-2</v>
      </c>
      <c r="T584" s="4">
        <f>SUMIFS(Kombiniert[Befragte],Kombiniert[Date],"&gt;="&amp;Kombiniert[[#This Row],[Von]],Kombiniert[Date],"&lt;="&amp;Kombiniert[[#This Row],[Date]])</f>
        <v>14438</v>
      </c>
      <c r="U584" s="2">
        <f>1/SUMIFS(Kombiniert[[#This Row],[CDU/CSU (14d)]:[AfD (14d)]],Kombiniert[[#This Row],[CDU/CSU (14d)]:[AfD (14d)]],"&gt;="&amp;0.05)</f>
        <v>1.0554089709762533</v>
      </c>
      <c r="V584" s="2">
        <f>1/(SUMIFS(Kombiniert[[#This Row],[CDU/CSU (14d)]:[AfD (14d)]],Kombiniert[[#This Row],[CDU/CSU (14d)]:[AfD (14d)]],"&gt;="&amp;0.05)-Kombiniert[[#This Row],[FDP (14d)]])</f>
        <v>1.1569052783803326</v>
      </c>
    </row>
    <row r="585" spans="1:22" x14ac:dyDescent="0.35">
      <c r="A585" s="1">
        <v>43121</v>
      </c>
      <c r="B585" s="2">
        <v>0.34</v>
      </c>
      <c r="C585" s="2">
        <v>0.18</v>
      </c>
      <c r="D585" s="2">
        <v>0.12</v>
      </c>
      <c r="E585" s="2">
        <v>0.08</v>
      </c>
      <c r="F585" s="2">
        <v>0.1</v>
      </c>
      <c r="G585" s="2">
        <v>0.12</v>
      </c>
      <c r="H585" s="2">
        <v>0.06</v>
      </c>
      <c r="I585" s="2">
        <v>2501</v>
      </c>
      <c r="J585" s="2" t="s">
        <v>553</v>
      </c>
      <c r="K585" t="s">
        <v>417</v>
      </c>
      <c r="L585" s="1">
        <f>Kombiniert[[#This Row],[Date]]-13</f>
        <v>43108</v>
      </c>
      <c r="M585" s="8">
        <f>AVERAGEIFS(Kombiniert[CDU/CSU],Kombiniert[Date],"&gt;="&amp;Kombiniert[[#This Row],[Von]],Kombiniert[Date],"&lt;="&amp;Kombiniert[[#This Row],[Date]])</f>
        <v>0.33</v>
      </c>
      <c r="N585" s="3">
        <f>AVERAGEIFS(Kombiniert[SPD],Kombiniert[Date],"&gt;="&amp;Kombiniert[[#This Row],[Von]],Kombiniert[Date],"&lt;="&amp;Kombiniert[[#This Row],[Date]])</f>
        <v>0.19500000000000001</v>
      </c>
      <c r="O585" s="8">
        <f>AVERAGEIFS(Kombiniert[GRÜNE],Kombiniert[Date],"&gt;="&amp;Kombiniert[[#This Row],[Von]],Kombiniert[Date],"&lt;="&amp;Kombiniert[[#This Row],[Date]])</f>
        <v>0.11125</v>
      </c>
      <c r="P585" s="8">
        <f>AVERAGEIFS(Kombiniert[FDP],Kombiniert[Date],"&gt;="&amp;Kombiniert[[#This Row],[Von]],Kombiniert[Date],"&lt;="&amp;Kombiniert[[#This Row],[Date]])</f>
        <v>8.5625000000000007E-2</v>
      </c>
      <c r="Q585" s="8">
        <f>AVERAGEIFS(Kombiniert[LINKE],Kombiniert[Date],"&gt;="&amp;Kombiniert[[#This Row],[Von]],Kombiniert[Date],"&lt;="&amp;Kombiniert[[#This Row],[Date]])</f>
        <v>0.10062499999999999</v>
      </c>
      <c r="R585" s="8">
        <f>AVERAGEIFS(Kombiniert[AfD],Kombiniert[Date],"&gt;="&amp;Kombiniert[[#This Row],[Von]],Kombiniert[Date],"&lt;="&amp;Kombiniert[[#This Row],[Date]])</f>
        <v>0.12562499999999999</v>
      </c>
      <c r="S585" s="8">
        <f>AVERAGEIFS(Kombiniert[Sonstige],Kombiniert[Date],"&gt;="&amp;Kombiniert[[#This Row],[Von]],Kombiniert[Date],"&lt;="&amp;Kombiniert[[#This Row],[Date]])</f>
        <v>5.1874999999999998E-2</v>
      </c>
      <c r="T585" s="4">
        <f>SUMIFS(Kombiniert[Befragte],Kombiniert[Date],"&gt;="&amp;Kombiniert[[#This Row],[Von]],Kombiniert[Date],"&lt;="&amp;Kombiniert[[#This Row],[Date]])</f>
        <v>15184</v>
      </c>
      <c r="U585" s="2">
        <f>1/SUMIFS(Kombiniert[[#This Row],[CDU/CSU (14d)]:[AfD (14d)]],Kombiniert[[#This Row],[CDU/CSU (14d)]:[AfD (14d)]],"&gt;="&amp;0.05)</f>
        <v>1.054713249835201</v>
      </c>
      <c r="V585" s="2">
        <f>1/(SUMIFS(Kombiniert[[#This Row],[CDU/CSU (14d)]:[AfD (14d)]],Kombiniert[[#This Row],[CDU/CSU (14d)]:[AfD (14d)]],"&gt;="&amp;0.05)-Kombiniert[[#This Row],[FDP (14d)]])</f>
        <v>1.1594202898550725</v>
      </c>
    </row>
    <row r="586" spans="1:22" x14ac:dyDescent="0.35">
      <c r="A586" s="1">
        <v>43118</v>
      </c>
      <c r="B586" s="2">
        <v>0.34</v>
      </c>
      <c r="C586" s="2">
        <v>0.18</v>
      </c>
      <c r="D586" s="2">
        <v>0.12</v>
      </c>
      <c r="E586" s="2">
        <v>0.08</v>
      </c>
      <c r="F586" s="2">
        <v>0.1</v>
      </c>
      <c r="G586" s="2">
        <v>0.12</v>
      </c>
      <c r="H586" s="2">
        <v>0.06</v>
      </c>
      <c r="I586" s="2">
        <v>1504</v>
      </c>
      <c r="J586" s="2" t="s">
        <v>554</v>
      </c>
      <c r="K586" t="s">
        <v>417</v>
      </c>
      <c r="L586" s="1">
        <f>Kombiniert[[#This Row],[Date]]-13</f>
        <v>43105</v>
      </c>
      <c r="M586" s="8">
        <f>AVERAGEIFS(Kombiniert[CDU/CSU],Kombiniert[Date],"&gt;="&amp;Kombiniert[[#This Row],[Von]],Kombiniert[Date],"&lt;="&amp;Kombiniert[[#This Row],[Date]])</f>
        <v>0.33</v>
      </c>
      <c r="N586" s="3">
        <f>AVERAGEIFS(Kombiniert[SPD],Kombiniert[Date],"&gt;="&amp;Kombiniert[[#This Row],[Von]],Kombiniert[Date],"&lt;="&amp;Kombiniert[[#This Row],[Date]])</f>
        <v>0.19571428571428573</v>
      </c>
      <c r="O586" s="8">
        <f>AVERAGEIFS(Kombiniert[GRÜNE],Kombiniert[Date],"&gt;="&amp;Kombiniert[[#This Row],[Von]],Kombiniert[Date],"&lt;="&amp;Kombiniert[[#This Row],[Date]])</f>
        <v>0.11285714285714285</v>
      </c>
      <c r="P586" s="8">
        <f>AVERAGEIFS(Kombiniert[FDP],Kombiniert[Date],"&gt;="&amp;Kombiniert[[#This Row],[Von]],Kombiniert[Date],"&lt;="&amp;Kombiniert[[#This Row],[Date]])</f>
        <v>8.9285714285714274E-2</v>
      </c>
      <c r="Q586" s="8">
        <f>AVERAGEIFS(Kombiniert[LINKE],Kombiniert[Date],"&gt;="&amp;Kombiniert[[#This Row],[Von]],Kombiniert[Date],"&lt;="&amp;Kombiniert[[#This Row],[Date]])</f>
        <v>9.7857142857142851E-2</v>
      </c>
      <c r="R586" s="8">
        <f>AVERAGEIFS(Kombiniert[AfD],Kombiniert[Date],"&gt;="&amp;Kombiniert[[#This Row],[Von]],Kombiniert[Date],"&lt;="&amp;Kombiniert[[#This Row],[Date]])</f>
        <v>0.12214285714285714</v>
      </c>
      <c r="S586" s="8">
        <f>AVERAGEIFS(Kombiniert[Sonstige],Kombiniert[Date],"&gt;="&amp;Kombiniert[[#This Row],[Von]],Kombiniert[Date],"&lt;="&amp;Kombiniert[[#This Row],[Date]])</f>
        <v>5.2142857142857144E-2</v>
      </c>
      <c r="T586" s="4">
        <f>SUMIFS(Kombiniert[Befragte],Kombiniert[Date],"&gt;="&amp;Kombiniert[[#This Row],[Von]],Kombiniert[Date],"&lt;="&amp;Kombiniert[[#This Row],[Date]])</f>
        <v>13375</v>
      </c>
      <c r="U586" s="2">
        <f>1/SUMIFS(Kombiniert[[#This Row],[CDU/CSU (14d)]:[AfD (14d)]],Kombiniert[[#This Row],[CDU/CSU (14d)]:[AfD (14d)]],"&gt;="&amp;0.05)</f>
        <v>1.0550113036925395</v>
      </c>
      <c r="V586" s="2">
        <f>1/(SUMIFS(Kombiniert[[#This Row],[CDU/CSU (14d)]:[AfD (14d)]],Kombiniert[[#This Row],[CDU/CSU (14d)]:[AfD (14d)]],"&gt;="&amp;0.05)-Kombiniert[[#This Row],[FDP (14d)]])</f>
        <v>1.1647254575707153</v>
      </c>
    </row>
    <row r="587" spans="1:22" x14ac:dyDescent="0.35">
      <c r="A587" s="1">
        <v>43115</v>
      </c>
      <c r="B587" s="2">
        <v>0.33</v>
      </c>
      <c r="C587" s="2">
        <v>0.2</v>
      </c>
      <c r="D587" s="2">
        <v>0.12</v>
      </c>
      <c r="E587" s="2">
        <v>0.09</v>
      </c>
      <c r="F587" s="2">
        <v>0.09</v>
      </c>
      <c r="G587" s="2">
        <v>0.11</v>
      </c>
      <c r="H587" s="2">
        <v>0.06</v>
      </c>
      <c r="I587" s="2">
        <v>2501</v>
      </c>
      <c r="J587" s="2" t="s">
        <v>555</v>
      </c>
      <c r="K587" t="s">
        <v>417</v>
      </c>
      <c r="L587" s="1">
        <f>Kombiniert[[#This Row],[Date]]-13</f>
        <v>43102</v>
      </c>
      <c r="M587" s="8">
        <f>AVERAGEIFS(Kombiniert[CDU/CSU],Kombiniert[Date],"&gt;="&amp;Kombiniert[[#This Row],[Von]],Kombiniert[Date],"&lt;="&amp;Kombiniert[[#This Row],[Date]])</f>
        <v>0.32722222222222225</v>
      </c>
      <c r="N587" s="3">
        <f>AVERAGEIFS(Kombiniert[SPD],Kombiniert[Date],"&gt;="&amp;Kombiniert[[#This Row],[Von]],Kombiniert[Date],"&lt;="&amp;Kombiniert[[#This Row],[Date]])</f>
        <v>0.19944444444444445</v>
      </c>
      <c r="O587" s="8">
        <f>AVERAGEIFS(Kombiniert[GRÜNE],Kombiniert[Date],"&gt;="&amp;Kombiniert[[#This Row],[Von]],Kombiniert[Date],"&lt;="&amp;Kombiniert[[#This Row],[Date]])</f>
        <v>0.10999999999999999</v>
      </c>
      <c r="P587" s="8">
        <f>AVERAGEIFS(Kombiniert[FDP],Kombiniert[Date],"&gt;="&amp;Kombiniert[[#This Row],[Von]],Kombiniert[Date],"&lt;="&amp;Kombiniert[[#This Row],[Date]])</f>
        <v>9.1666666666666646E-2</v>
      </c>
      <c r="Q587" s="8">
        <f>AVERAGEIFS(Kombiniert[LINKE],Kombiniert[Date],"&gt;="&amp;Kombiniert[[#This Row],[Von]],Kombiniert[Date],"&lt;="&amp;Kombiniert[[#This Row],[Date]])</f>
        <v>9.8333333333333328E-2</v>
      </c>
      <c r="R587" s="8">
        <f>AVERAGEIFS(Kombiniert[AfD],Kombiniert[Date],"&gt;="&amp;Kombiniert[[#This Row],[Von]],Kombiniert[Date],"&lt;="&amp;Kombiniert[[#This Row],[Date]])</f>
        <v>0.12611111111111109</v>
      </c>
      <c r="S587" s="8">
        <f>AVERAGEIFS(Kombiniert[Sonstige],Kombiniert[Date],"&gt;="&amp;Kombiniert[[#This Row],[Von]],Kombiniert[Date],"&lt;="&amp;Kombiniert[[#This Row],[Date]])</f>
        <v>4.7222222222222214E-2</v>
      </c>
      <c r="T587" s="4">
        <f>SUMIFS(Kombiniert[Befragte],Kombiniert[Date],"&gt;="&amp;Kombiniert[[#This Row],[Von]],Kombiniert[Date],"&lt;="&amp;Kombiniert[[#This Row],[Date]])</f>
        <v>16394</v>
      </c>
      <c r="U587" s="2">
        <f>1/SUMIFS(Kombiniert[[#This Row],[CDU/CSU (14d)]:[AfD (14d)]],Kombiniert[[#This Row],[CDU/CSU (14d)]:[AfD (14d)]],"&gt;="&amp;0.05)</f>
        <v>1.0495626822157436</v>
      </c>
      <c r="V587" s="2">
        <f>1/(SUMIFS(Kombiniert[[#This Row],[CDU/CSU (14d)]:[AfD (14d)]],Kombiniert[[#This Row],[CDU/CSU (14d)]:[AfD (14d)]],"&gt;="&amp;0.05)-Kombiniert[[#This Row],[FDP (14d)]])</f>
        <v>1.1612903225806452</v>
      </c>
    </row>
    <row r="588" spans="1:22" x14ac:dyDescent="0.35">
      <c r="A588" s="1">
        <v>43107</v>
      </c>
      <c r="B588" s="2">
        <v>0.34</v>
      </c>
      <c r="C588" s="2">
        <v>0.2</v>
      </c>
      <c r="D588" s="2">
        <v>0.12</v>
      </c>
      <c r="E588" s="2">
        <v>0.09</v>
      </c>
      <c r="F588" s="2">
        <v>0.09</v>
      </c>
      <c r="G588" s="2">
        <v>0.1</v>
      </c>
      <c r="H588" s="2">
        <v>0.06</v>
      </c>
      <c r="I588" s="2">
        <v>2003</v>
      </c>
      <c r="J588" s="2" t="s">
        <v>556</v>
      </c>
      <c r="K588" t="s">
        <v>417</v>
      </c>
      <c r="L588" s="1">
        <f>Kombiniert[[#This Row],[Date]]-13</f>
        <v>43094</v>
      </c>
      <c r="M588" s="8">
        <f>AVERAGEIFS(Kombiniert[CDU/CSU],Kombiniert[Date],"&gt;="&amp;Kombiniert[[#This Row],[Von]],Kombiniert[Date],"&lt;="&amp;Kombiniert[[#This Row],[Date]])</f>
        <v>0.33071428571428568</v>
      </c>
      <c r="N588" s="3">
        <f>AVERAGEIFS(Kombiniert[SPD],Kombiniert[Date],"&gt;="&amp;Kombiniert[[#This Row],[Von]],Kombiniert[Date],"&lt;="&amp;Kombiniert[[#This Row],[Date]])</f>
        <v>0.20071428571428571</v>
      </c>
      <c r="O588" s="8">
        <f>AVERAGEIFS(Kombiniert[GRÜNE],Kombiniert[Date],"&gt;="&amp;Kombiniert[[#This Row],[Von]],Kombiniert[Date],"&lt;="&amp;Kombiniert[[#This Row],[Date]])</f>
        <v>0.11142857142857142</v>
      </c>
      <c r="P588" s="8">
        <f>AVERAGEIFS(Kombiniert[FDP],Kombiniert[Date],"&gt;="&amp;Kombiniert[[#This Row],[Von]],Kombiniert[Date],"&lt;="&amp;Kombiniert[[#This Row],[Date]])</f>
        <v>8.9999999999999983E-2</v>
      </c>
      <c r="Q588" s="8">
        <f>AVERAGEIFS(Kombiniert[LINKE],Kombiniert[Date],"&gt;="&amp;Kombiniert[[#This Row],[Von]],Kombiniert[Date],"&lt;="&amp;Kombiniert[[#This Row],[Date]])</f>
        <v>9.7142857142857128E-2</v>
      </c>
      <c r="R588" s="8">
        <f>AVERAGEIFS(Kombiniert[AfD],Kombiniert[Date],"&gt;="&amp;Kombiniert[[#This Row],[Von]],Kombiniert[Date],"&lt;="&amp;Kombiniert[[#This Row],[Date]])</f>
        <v>0.12428571428571429</v>
      </c>
      <c r="S588" s="8">
        <f>AVERAGEIFS(Kombiniert[Sonstige],Kombiniert[Date],"&gt;="&amp;Kombiniert[[#This Row],[Von]],Kombiniert[Date],"&lt;="&amp;Kombiniert[[#This Row],[Date]])</f>
        <v>4.5714285714285714E-2</v>
      </c>
      <c r="T588" s="4">
        <f>SUMIFS(Kombiniert[Befragte],Kombiniert[Date],"&gt;="&amp;Kombiniert[[#This Row],[Von]],Kombiniert[Date],"&lt;="&amp;Kombiniert[[#This Row],[Date]])</f>
        <v>11959</v>
      </c>
      <c r="U588" s="2">
        <f>1/SUMIFS(Kombiniert[[#This Row],[CDU/CSU (14d)]:[AfD (14d)]],Kombiniert[[#This Row],[CDU/CSU (14d)]:[AfD (14d)]],"&gt;="&amp;0.05)</f>
        <v>1.0479041916167666</v>
      </c>
      <c r="V588" s="2">
        <f>1/(SUMIFS(Kombiniert[[#This Row],[CDU/CSU (14d)]:[AfD (14d)]],Kombiniert[[#This Row],[CDU/CSU (14d)]:[AfD (14d)]],"&gt;="&amp;0.05)-Kombiniert[[#This Row],[FDP (14d)]])</f>
        <v>1.1570247933884299</v>
      </c>
    </row>
    <row r="589" spans="1:22" x14ac:dyDescent="0.35">
      <c r="A589" s="1">
        <v>43096</v>
      </c>
      <c r="B589" s="2">
        <v>0.34</v>
      </c>
      <c r="C589" s="2">
        <v>0.19</v>
      </c>
      <c r="D589" s="2">
        <v>0.12</v>
      </c>
      <c r="E589" s="2">
        <v>0.08</v>
      </c>
      <c r="F589" s="2">
        <v>0.1</v>
      </c>
      <c r="G589" s="2">
        <v>0.12</v>
      </c>
      <c r="H589" s="2">
        <v>0.05</v>
      </c>
      <c r="I589" s="2">
        <v>2504</v>
      </c>
      <c r="J589" s="2" t="s">
        <v>557</v>
      </c>
      <c r="K589" t="s">
        <v>417</v>
      </c>
      <c r="L589" s="1">
        <f>Kombiniert[[#This Row],[Date]]-13</f>
        <v>43083</v>
      </c>
      <c r="M589" s="8">
        <f>AVERAGEIFS(Kombiniert[CDU/CSU],Kombiniert[Date],"&gt;="&amp;Kombiniert[[#This Row],[Von]],Kombiniert[Date],"&lt;="&amp;Kombiniert[[#This Row],[Date]])</f>
        <v>0.32750000000000001</v>
      </c>
      <c r="N589" s="3">
        <f>AVERAGEIFS(Kombiniert[SPD],Kombiniert[Date],"&gt;="&amp;Kombiniert[[#This Row],[Von]],Kombiniert[Date],"&lt;="&amp;Kombiniert[[#This Row],[Date]])</f>
        <v>0.205625</v>
      </c>
      <c r="O589" s="8">
        <f>AVERAGEIFS(Kombiniert[GRÜNE],Kombiniert[Date],"&gt;="&amp;Kombiniert[[#This Row],[Von]],Kombiniert[Date],"&lt;="&amp;Kombiniert[[#This Row],[Date]])</f>
        <v>0.11124999999999999</v>
      </c>
      <c r="P589" s="8">
        <f>AVERAGEIFS(Kombiniert[FDP],Kombiniert[Date],"&gt;="&amp;Kombiniert[[#This Row],[Von]],Kombiniert[Date],"&lt;="&amp;Kombiniert[[#This Row],[Date]])</f>
        <v>8.8124999999999995E-2</v>
      </c>
      <c r="Q589" s="8">
        <f>AVERAGEIFS(Kombiniert[LINKE],Kombiniert[Date],"&gt;="&amp;Kombiniert[[#This Row],[Von]],Kombiniert[Date],"&lt;="&amp;Kombiniert[[#This Row],[Date]])</f>
        <v>9.7499999999999989E-2</v>
      </c>
      <c r="R589" s="8">
        <f>AVERAGEIFS(Kombiniert[AfD],Kombiniert[Date],"&gt;="&amp;Kombiniert[[#This Row],[Von]],Kombiniert[Date],"&lt;="&amp;Kombiniert[[#This Row],[Date]])</f>
        <v>0.125</v>
      </c>
      <c r="S589" s="8">
        <f>AVERAGEIFS(Kombiniert[Sonstige],Kombiniert[Date],"&gt;="&amp;Kombiniert[[#This Row],[Von]],Kombiniert[Date],"&lt;="&amp;Kombiniert[[#This Row],[Date]])</f>
        <v>4.4999999999999991E-2</v>
      </c>
      <c r="T589" s="4">
        <f>SUMIFS(Kombiniert[Befragte],Kombiniert[Date],"&gt;="&amp;Kombiniert[[#This Row],[Von]],Kombiniert[Date],"&lt;="&amp;Kombiniert[[#This Row],[Date]])</f>
        <v>15437</v>
      </c>
      <c r="U589" s="2">
        <f>1/SUMIFS(Kombiniert[[#This Row],[CDU/CSU (14d)]:[AfD (14d)]],Kombiniert[[#This Row],[CDU/CSU (14d)]:[AfD (14d)]],"&gt;="&amp;0.05)</f>
        <v>1.0471204188481675</v>
      </c>
      <c r="V589" s="2">
        <f>1/(SUMIFS(Kombiniert[[#This Row],[CDU/CSU (14d)]:[AfD (14d)]],Kombiniert[[#This Row],[CDU/CSU (14d)]:[AfD (14d)]],"&gt;="&amp;0.05)-Kombiniert[[#This Row],[FDP (14d)]])</f>
        <v>1.1535688536409516</v>
      </c>
    </row>
    <row r="590" spans="1:22" x14ac:dyDescent="0.35">
      <c r="A590" s="1">
        <v>43085</v>
      </c>
      <c r="B590" s="2">
        <v>0.33</v>
      </c>
      <c r="C590" s="2">
        <v>0.2</v>
      </c>
      <c r="D590" s="2">
        <v>0.12</v>
      </c>
      <c r="E590" s="2">
        <v>0.08</v>
      </c>
      <c r="F590" s="2">
        <v>0.1</v>
      </c>
      <c r="G590" s="2">
        <v>0.12</v>
      </c>
      <c r="H590" s="2">
        <v>0.05</v>
      </c>
      <c r="I590" s="2">
        <v>2501</v>
      </c>
      <c r="J590" s="2" t="s">
        <v>558</v>
      </c>
      <c r="K590" t="s">
        <v>417</v>
      </c>
      <c r="L590" s="1">
        <f>Kombiniert[[#This Row],[Date]]-13</f>
        <v>43072</v>
      </c>
      <c r="M590" s="8">
        <f>AVERAGEIFS(Kombiniert[CDU/CSU],Kombiniert[Date],"&gt;="&amp;Kombiniert[[#This Row],[Von]],Kombiniert[Date],"&lt;="&amp;Kombiniert[[#This Row],[Date]])</f>
        <v>0.32499999999999996</v>
      </c>
      <c r="N590" s="3">
        <f>AVERAGEIFS(Kombiniert[SPD],Kombiniert[Date],"&gt;="&amp;Kombiniert[[#This Row],[Von]],Kombiniert[Date],"&lt;="&amp;Kombiniert[[#This Row],[Date]])</f>
        <v>0.21000000000000005</v>
      </c>
      <c r="O590" s="8">
        <f>AVERAGEIFS(Kombiniert[GRÜNE],Kombiniert[Date],"&gt;="&amp;Kombiniert[[#This Row],[Von]],Kombiniert[Date],"&lt;="&amp;Kombiniert[[#This Row],[Date]])</f>
        <v>0.11375</v>
      </c>
      <c r="P590" s="8">
        <f>AVERAGEIFS(Kombiniert[FDP],Kombiniert[Date],"&gt;="&amp;Kombiniert[[#This Row],[Von]],Kombiniert[Date],"&lt;="&amp;Kombiniert[[#This Row],[Date]])</f>
        <v>8.666666666666667E-2</v>
      </c>
      <c r="Q590" s="8">
        <f>AVERAGEIFS(Kombiniert[LINKE],Kombiniert[Date],"&gt;="&amp;Kombiniert[[#This Row],[Von]],Kombiniert[Date],"&lt;="&amp;Kombiniert[[#This Row],[Date]])</f>
        <v>9.6250000000000002E-2</v>
      </c>
      <c r="R590" s="8">
        <f>AVERAGEIFS(Kombiniert[AfD],Kombiniert[Date],"&gt;="&amp;Kombiniert[[#This Row],[Von]],Kombiniert[Date],"&lt;="&amp;Kombiniert[[#This Row],[Date]])</f>
        <v>0.12208333333333332</v>
      </c>
      <c r="S590" s="8">
        <f>AVERAGEIFS(Kombiniert[Sonstige],Kombiniert[Date],"&gt;="&amp;Kombiniert[[#This Row],[Von]],Kombiniert[Date],"&lt;="&amp;Kombiniert[[#This Row],[Date]])</f>
        <v>4.6249999999999993E-2</v>
      </c>
      <c r="T590" s="4">
        <f>SUMIFS(Kombiniert[Befragte],Kombiniert[Date],"&gt;="&amp;Kombiniert[[#This Row],[Von]],Kombiniert[Date],"&lt;="&amp;Kombiniert[[#This Row],[Date]])</f>
        <v>21786</v>
      </c>
      <c r="U590" s="2">
        <f>1/SUMIFS(Kombiniert[[#This Row],[CDU/CSU (14d)]:[AfD (14d)]],Kombiniert[[#This Row],[CDU/CSU (14d)]:[AfD (14d)]],"&gt;="&amp;0.05)</f>
        <v>1.0484927916120577</v>
      </c>
      <c r="V590" s="2">
        <f>1/(SUMIFS(Kombiniert[[#This Row],[CDU/CSU (14d)]:[AfD (14d)]],Kombiniert[[#This Row],[CDU/CSU (14d)]:[AfD (14d)]],"&gt;="&amp;0.05)-Kombiniert[[#This Row],[FDP (14d)]])</f>
        <v>1.1532916866890917</v>
      </c>
    </row>
    <row r="591" spans="1:22" x14ac:dyDescent="0.35">
      <c r="A591" s="1">
        <v>43079</v>
      </c>
      <c r="B591" s="2">
        <v>0.34</v>
      </c>
      <c r="C591" s="2">
        <v>0.2</v>
      </c>
      <c r="D591" s="2">
        <v>0.12</v>
      </c>
      <c r="E591" s="2">
        <v>0.08</v>
      </c>
      <c r="F591" s="2">
        <v>0.09</v>
      </c>
      <c r="G591" s="2">
        <v>0.11</v>
      </c>
      <c r="H591" s="2">
        <v>0.06</v>
      </c>
      <c r="I591" s="2">
        <v>1566</v>
      </c>
      <c r="J591" s="2" t="s">
        <v>559</v>
      </c>
      <c r="K591" t="s">
        <v>417</v>
      </c>
      <c r="L591" s="1">
        <f>Kombiniert[[#This Row],[Date]]-13</f>
        <v>43066</v>
      </c>
      <c r="M591" s="8">
        <f>AVERAGEIFS(Kombiniert[CDU/CSU],Kombiniert[Date],"&gt;="&amp;Kombiniert[[#This Row],[Von]],Kombiniert[Date],"&lt;="&amp;Kombiniert[[#This Row],[Date]])</f>
        <v>0.32692307692307693</v>
      </c>
      <c r="N591" s="3">
        <f>AVERAGEIFS(Kombiniert[SPD],Kombiniert[Date],"&gt;="&amp;Kombiniert[[#This Row],[Von]],Kombiniert[Date],"&lt;="&amp;Kombiniert[[#This Row],[Date]])</f>
        <v>0.20961538461538462</v>
      </c>
      <c r="O591" s="8">
        <f>AVERAGEIFS(Kombiniert[GRÜNE],Kombiniert[Date],"&gt;="&amp;Kombiniert[[#This Row],[Von]],Kombiniert[Date],"&lt;="&amp;Kombiniert[[#This Row],[Date]])</f>
        <v>0.1107692307692308</v>
      </c>
      <c r="P591" s="8">
        <f>AVERAGEIFS(Kombiniert[FDP],Kombiniert[Date],"&gt;="&amp;Kombiniert[[#This Row],[Von]],Kombiniert[Date],"&lt;="&amp;Kombiniert[[#This Row],[Date]])</f>
        <v>9.0769230769230769E-2</v>
      </c>
      <c r="Q591" s="8">
        <f>AVERAGEIFS(Kombiniert[LINKE],Kombiniert[Date],"&gt;="&amp;Kombiniert[[#This Row],[Von]],Kombiniert[Date],"&lt;="&amp;Kombiniert[[#This Row],[Date]])</f>
        <v>9.6153846153846159E-2</v>
      </c>
      <c r="R591" s="8">
        <f>AVERAGEIFS(Kombiniert[AfD],Kombiniert[Date],"&gt;="&amp;Kombiniert[[#This Row],[Von]],Kombiniert[Date],"&lt;="&amp;Kombiniert[[#This Row],[Date]])</f>
        <v>0.11923076923076918</v>
      </c>
      <c r="S591" s="8">
        <f>AVERAGEIFS(Kombiniert[Sonstige],Kombiniert[Date],"&gt;="&amp;Kombiniert[[#This Row],[Von]],Kombiniert[Date],"&lt;="&amp;Kombiniert[[#This Row],[Date]])</f>
        <v>4.6538461538461535E-2</v>
      </c>
      <c r="T591" s="4">
        <f>SUMIFS(Kombiniert[Befragte],Kombiniert[Date],"&gt;="&amp;Kombiniert[[#This Row],[Von]],Kombiniert[Date],"&lt;="&amp;Kombiniert[[#This Row],[Date]])</f>
        <v>23646</v>
      </c>
      <c r="U591" s="2">
        <f>1/SUMIFS(Kombiniert[[#This Row],[CDU/CSU (14d)]:[AfD (14d)]],Kombiniert[[#This Row],[CDU/CSU (14d)]:[AfD (14d)]],"&gt;="&amp;0.05)</f>
        <v>1.0488100040338848</v>
      </c>
      <c r="V591" s="2">
        <f>1/(SUMIFS(Kombiniert[[#This Row],[CDU/CSU (14d)]:[AfD (14d)]],Kombiniert[[#This Row],[CDU/CSU (14d)]:[AfD (14d)]],"&gt;="&amp;0.05)-Kombiniert[[#This Row],[FDP (14d)]])</f>
        <v>1.15916183682568</v>
      </c>
    </row>
    <row r="592" spans="1:22" x14ac:dyDescent="0.35">
      <c r="A592" s="1">
        <v>43079</v>
      </c>
      <c r="B592" s="2">
        <v>0.34</v>
      </c>
      <c r="C592" s="2">
        <v>0.2</v>
      </c>
      <c r="D592" s="2">
        <v>0.12</v>
      </c>
      <c r="E592" s="2">
        <v>0.08</v>
      </c>
      <c r="F592" s="2">
        <v>0.09</v>
      </c>
      <c r="G592" s="2">
        <v>0.11</v>
      </c>
      <c r="H592" s="2">
        <v>0.06</v>
      </c>
      <c r="I592" s="2">
        <v>2500</v>
      </c>
      <c r="J592" s="2" t="s">
        <v>560</v>
      </c>
      <c r="K592" t="s">
        <v>417</v>
      </c>
      <c r="L592" s="1">
        <f>Kombiniert[[#This Row],[Date]]-13</f>
        <v>43066</v>
      </c>
      <c r="M592" s="8">
        <f>AVERAGEIFS(Kombiniert[CDU/CSU],Kombiniert[Date],"&gt;="&amp;Kombiniert[[#This Row],[Von]],Kombiniert[Date],"&lt;="&amp;Kombiniert[[#This Row],[Date]])</f>
        <v>0.32692307692307693</v>
      </c>
      <c r="N592" s="3">
        <f>AVERAGEIFS(Kombiniert[SPD],Kombiniert[Date],"&gt;="&amp;Kombiniert[[#This Row],[Von]],Kombiniert[Date],"&lt;="&amp;Kombiniert[[#This Row],[Date]])</f>
        <v>0.20961538461538462</v>
      </c>
      <c r="O592" s="8">
        <f>AVERAGEIFS(Kombiniert[GRÜNE],Kombiniert[Date],"&gt;="&amp;Kombiniert[[#This Row],[Von]],Kombiniert[Date],"&lt;="&amp;Kombiniert[[#This Row],[Date]])</f>
        <v>0.1107692307692308</v>
      </c>
      <c r="P592" s="8">
        <f>AVERAGEIFS(Kombiniert[FDP],Kombiniert[Date],"&gt;="&amp;Kombiniert[[#This Row],[Von]],Kombiniert[Date],"&lt;="&amp;Kombiniert[[#This Row],[Date]])</f>
        <v>9.0769230769230769E-2</v>
      </c>
      <c r="Q592" s="8">
        <f>AVERAGEIFS(Kombiniert[LINKE],Kombiniert[Date],"&gt;="&amp;Kombiniert[[#This Row],[Von]],Kombiniert[Date],"&lt;="&amp;Kombiniert[[#This Row],[Date]])</f>
        <v>9.6153846153846159E-2</v>
      </c>
      <c r="R592" s="8">
        <f>AVERAGEIFS(Kombiniert[AfD],Kombiniert[Date],"&gt;="&amp;Kombiniert[[#This Row],[Von]],Kombiniert[Date],"&lt;="&amp;Kombiniert[[#This Row],[Date]])</f>
        <v>0.11923076923076918</v>
      </c>
      <c r="S592" s="8">
        <f>AVERAGEIFS(Kombiniert[Sonstige],Kombiniert[Date],"&gt;="&amp;Kombiniert[[#This Row],[Von]],Kombiniert[Date],"&lt;="&amp;Kombiniert[[#This Row],[Date]])</f>
        <v>4.6538461538461535E-2</v>
      </c>
      <c r="T592" s="4">
        <f>SUMIFS(Kombiniert[Befragte],Kombiniert[Date],"&gt;="&amp;Kombiniert[[#This Row],[Von]],Kombiniert[Date],"&lt;="&amp;Kombiniert[[#This Row],[Date]])</f>
        <v>23646</v>
      </c>
      <c r="U592" s="2">
        <f>1/SUMIFS(Kombiniert[[#This Row],[CDU/CSU (14d)]:[AfD (14d)]],Kombiniert[[#This Row],[CDU/CSU (14d)]:[AfD (14d)]],"&gt;="&amp;0.05)</f>
        <v>1.0488100040338848</v>
      </c>
      <c r="V592" s="2">
        <f>1/(SUMIFS(Kombiniert[[#This Row],[CDU/CSU (14d)]:[AfD (14d)]],Kombiniert[[#This Row],[CDU/CSU (14d)]:[AfD (14d)]],"&gt;="&amp;0.05)-Kombiniert[[#This Row],[FDP (14d)]])</f>
        <v>1.15916183682568</v>
      </c>
    </row>
    <row r="593" spans="1:22" x14ac:dyDescent="0.35">
      <c r="A593" s="1">
        <v>43073</v>
      </c>
      <c r="B593" s="2">
        <v>0.34</v>
      </c>
      <c r="C593" s="2">
        <v>0.2</v>
      </c>
      <c r="D593" s="2">
        <v>0.13</v>
      </c>
      <c r="E593" s="2">
        <v>0.08</v>
      </c>
      <c r="F593" s="2">
        <v>0.09</v>
      </c>
      <c r="G593" s="2">
        <v>0.1</v>
      </c>
      <c r="H593" s="2">
        <v>0.06</v>
      </c>
      <c r="I593" s="2">
        <v>2502</v>
      </c>
      <c r="J593" s="2" t="s">
        <v>561</v>
      </c>
      <c r="K593" t="s">
        <v>417</v>
      </c>
      <c r="L593" s="1">
        <f>Kombiniert[[#This Row],[Date]]-13</f>
        <v>43060</v>
      </c>
      <c r="M593" s="8">
        <f>AVERAGEIFS(Kombiniert[CDU/CSU],Kombiniert[Date],"&gt;="&amp;Kombiniert[[#This Row],[Von]],Kombiniert[Date],"&lt;="&amp;Kombiniert[[#This Row],[Date]])</f>
        <v>0.3227272727272727</v>
      </c>
      <c r="N593" s="3">
        <f>AVERAGEIFS(Kombiniert[SPD],Kombiniert[Date],"&gt;="&amp;Kombiniert[[#This Row],[Von]],Kombiniert[Date],"&lt;="&amp;Kombiniert[[#This Row],[Date]])</f>
        <v>0.20954545454545451</v>
      </c>
      <c r="O593" s="8">
        <f>AVERAGEIFS(Kombiniert[GRÜNE],Kombiniert[Date],"&gt;="&amp;Kombiniert[[#This Row],[Von]],Kombiniert[Date],"&lt;="&amp;Kombiniert[[#This Row],[Date]])</f>
        <v>0.105</v>
      </c>
      <c r="P593" s="8">
        <f>AVERAGEIFS(Kombiniert[FDP],Kombiniert[Date],"&gt;="&amp;Kombiniert[[#This Row],[Von]],Kombiniert[Date],"&lt;="&amp;Kombiniert[[#This Row],[Date]])</f>
        <v>9.818181818181819E-2</v>
      </c>
      <c r="Q593" s="8">
        <f>AVERAGEIFS(Kombiniert[LINKE],Kombiniert[Date],"&gt;="&amp;Kombiniert[[#This Row],[Von]],Kombiniert[Date],"&lt;="&amp;Kombiniert[[#This Row],[Date]])</f>
        <v>9.9545454545454548E-2</v>
      </c>
      <c r="R593" s="8">
        <f>AVERAGEIFS(Kombiniert[AfD],Kombiniert[Date],"&gt;="&amp;Kombiniert[[#This Row],[Von]],Kombiniert[Date],"&lt;="&amp;Kombiniert[[#This Row],[Date]])</f>
        <v>0.12181818181818181</v>
      </c>
      <c r="S593" s="8">
        <f>AVERAGEIFS(Kombiniert[Sonstige],Kombiniert[Date],"&gt;="&amp;Kombiniert[[#This Row],[Von]],Kombiniert[Date],"&lt;="&amp;Kombiniert[[#This Row],[Date]])</f>
        <v>4.3181818181818182E-2</v>
      </c>
      <c r="T593" s="4">
        <f>SUMIFS(Kombiniert[Befragte],Kombiniert[Date],"&gt;="&amp;Kombiniert[[#This Row],[Von]],Kombiniert[Date],"&lt;="&amp;Kombiniert[[#This Row],[Date]])</f>
        <v>18135</v>
      </c>
      <c r="U593" s="2">
        <f>1/SUMIFS(Kombiniert[[#This Row],[CDU/CSU (14d)]:[AfD (14d)]],Kombiniert[[#This Row],[CDU/CSU (14d)]:[AfD (14d)]],"&gt;="&amp;0.05)</f>
        <v>1.0451306413301662</v>
      </c>
      <c r="V593" s="2">
        <f>1/(SUMIFS(Kombiniert[[#This Row],[CDU/CSU (14d)]:[AfD (14d)]],Kombiniert[[#This Row],[CDU/CSU (14d)]:[AfD (14d)]],"&gt;="&amp;0.05)-Kombiniert[[#This Row],[FDP (14d)]])</f>
        <v>1.1646373742721017</v>
      </c>
    </row>
    <row r="594" spans="1:22" x14ac:dyDescent="0.35">
      <c r="A594" s="1">
        <v>43066</v>
      </c>
      <c r="B594" s="2">
        <v>0.33</v>
      </c>
      <c r="C594" s="2">
        <v>0.19</v>
      </c>
      <c r="D594" s="2">
        <v>0.12</v>
      </c>
      <c r="E594" s="2">
        <v>0.1</v>
      </c>
      <c r="F594" s="2">
        <v>0.09</v>
      </c>
      <c r="G594" s="2">
        <v>0.11</v>
      </c>
      <c r="H594" s="2">
        <v>0.06</v>
      </c>
      <c r="I594" s="2">
        <v>2508</v>
      </c>
      <c r="J594" s="2" t="s">
        <v>562</v>
      </c>
      <c r="K594" t="s">
        <v>417</v>
      </c>
      <c r="L594" s="1">
        <f>Kombiniert[[#This Row],[Date]]-13</f>
        <v>43053</v>
      </c>
      <c r="M594" s="8">
        <f>AVERAGEIFS(Kombiniert[CDU/CSU],Kombiniert[Date],"&gt;="&amp;Kombiniert[[#This Row],[Von]],Kombiniert[Date],"&lt;="&amp;Kombiniert[[#This Row],[Date]])</f>
        <v>0.31769230769230766</v>
      </c>
      <c r="N594" s="3">
        <f>AVERAGEIFS(Kombiniert[SPD],Kombiniert[Date],"&gt;="&amp;Kombiniert[[#This Row],[Von]],Kombiniert[Date],"&lt;="&amp;Kombiniert[[#This Row],[Date]])</f>
        <v>0.20923076923076925</v>
      </c>
      <c r="O594" s="8">
        <f>AVERAGEIFS(Kombiniert[GRÜNE],Kombiniert[Date],"&gt;="&amp;Kombiniert[[#This Row],[Von]],Kombiniert[Date],"&lt;="&amp;Kombiniert[[#This Row],[Date]])</f>
        <v>0.10653846153846155</v>
      </c>
      <c r="P594" s="8">
        <f>AVERAGEIFS(Kombiniert[FDP],Kombiniert[Date],"&gt;="&amp;Kombiniert[[#This Row],[Von]],Kombiniert[Date],"&lt;="&amp;Kombiniert[[#This Row],[Date]])</f>
        <v>0.10423076923076925</v>
      </c>
      <c r="Q594" s="8">
        <f>AVERAGEIFS(Kombiniert[LINKE],Kombiniert[Date],"&gt;="&amp;Kombiniert[[#This Row],[Von]],Kombiniert[Date],"&lt;="&amp;Kombiniert[[#This Row],[Date]])</f>
        <v>9.7692307692307689E-2</v>
      </c>
      <c r="R594" s="8">
        <f>AVERAGEIFS(Kombiniert[AfD],Kombiniert[Date],"&gt;="&amp;Kombiniert[[#This Row],[Von]],Kombiniert[Date],"&lt;="&amp;Kombiniert[[#This Row],[Date]])</f>
        <v>0.12269230769230773</v>
      </c>
      <c r="S594" s="8">
        <f>AVERAGEIFS(Kombiniert[Sonstige],Kombiniert[Date],"&gt;="&amp;Kombiniert[[#This Row],[Von]],Kombiniert[Date],"&lt;="&amp;Kombiniert[[#This Row],[Date]])</f>
        <v>4.1923076923076924E-2</v>
      </c>
      <c r="T594" s="4">
        <f>SUMIFS(Kombiniert[Befragte],Kombiniert[Date],"&gt;="&amp;Kombiniert[[#This Row],[Von]],Kombiniert[Date],"&lt;="&amp;Kombiniert[[#This Row],[Date]])</f>
        <v>21747</v>
      </c>
      <c r="U594" s="2">
        <f>1/SUMIFS(Kombiniert[[#This Row],[CDU/CSU (14d)]:[AfD (14d)]],Kombiniert[[#This Row],[CDU/CSU (14d)]:[AfD (14d)]],"&gt;="&amp;0.05)</f>
        <v>1.043757527097551</v>
      </c>
      <c r="V594" s="2">
        <f>1/(SUMIFS(Kombiniert[[#This Row],[CDU/CSU (14d)]:[AfD (14d)]],Kombiniert[[#This Row],[CDU/CSU (14d)]:[AfD (14d)]],"&gt;="&amp;0.05)-Kombiniert[[#This Row],[FDP (14d)]])</f>
        <v>1.171171171171171</v>
      </c>
    </row>
    <row r="595" spans="1:22" x14ac:dyDescent="0.35">
      <c r="A595" s="1">
        <v>43059</v>
      </c>
      <c r="B595" s="2">
        <v>0.31</v>
      </c>
      <c r="C595" s="2">
        <v>0.21</v>
      </c>
      <c r="D595" s="2">
        <v>0.12</v>
      </c>
      <c r="E595" s="2">
        <v>0.1</v>
      </c>
      <c r="F595" s="2">
        <v>0.09</v>
      </c>
      <c r="G595" s="2">
        <v>0.12</v>
      </c>
      <c r="H595" s="2">
        <v>0.05</v>
      </c>
      <c r="I595" s="2">
        <v>1789</v>
      </c>
      <c r="J595" s="2" t="s">
        <v>563</v>
      </c>
      <c r="K595" t="s">
        <v>417</v>
      </c>
      <c r="L595" s="1">
        <f>Kombiniert[[#This Row],[Date]]-13</f>
        <v>43046</v>
      </c>
      <c r="M595" s="8">
        <f>AVERAGEIFS(Kombiniert[CDU/CSU],Kombiniert[Date],"&gt;="&amp;Kombiniert[[#This Row],[Von]],Kombiniert[Date],"&lt;="&amp;Kombiniert[[#This Row],[Date]])</f>
        <v>0.3136363636363636</v>
      </c>
      <c r="N595" s="3">
        <f>AVERAGEIFS(Kombiniert[SPD],Kombiniert[Date],"&gt;="&amp;Kombiniert[[#This Row],[Von]],Kombiniert[Date],"&lt;="&amp;Kombiniert[[#This Row],[Date]])</f>
        <v>0.21</v>
      </c>
      <c r="O595" s="8">
        <f>AVERAGEIFS(Kombiniert[GRÜNE],Kombiniert[Date],"&gt;="&amp;Kombiniert[[#This Row],[Von]],Kombiniert[Date],"&lt;="&amp;Kombiniert[[#This Row],[Date]])</f>
        <v>0.10590909090909091</v>
      </c>
      <c r="P595" s="8">
        <f>AVERAGEIFS(Kombiniert[FDP],Kombiniert[Date],"&gt;="&amp;Kombiniert[[#This Row],[Von]],Kombiniert[Date],"&lt;="&amp;Kombiniert[[#This Row],[Date]])</f>
        <v>0.10818181818181817</v>
      </c>
      <c r="Q595" s="8">
        <f>AVERAGEIFS(Kombiniert[LINKE],Kombiniert[Date],"&gt;="&amp;Kombiniert[[#This Row],[Von]],Kombiniert[Date],"&lt;="&amp;Kombiniert[[#This Row],[Date]])</f>
        <v>9.4545454545454544E-2</v>
      </c>
      <c r="R595" s="8">
        <f>AVERAGEIFS(Kombiniert[AfD],Kombiniert[Date],"&gt;="&amp;Kombiniert[[#This Row],[Von]],Kombiniert[Date],"&lt;="&amp;Kombiniert[[#This Row],[Date]])</f>
        <v>0.12363636363636363</v>
      </c>
      <c r="S595" s="8">
        <f>AVERAGEIFS(Kombiniert[Sonstige],Kombiniert[Date],"&gt;="&amp;Kombiniert[[#This Row],[Von]],Kombiniert[Date],"&lt;="&amp;Kombiniert[[#This Row],[Date]])</f>
        <v>4.4090909090909076E-2</v>
      </c>
      <c r="T595" s="4">
        <f>SUMIFS(Kombiniert[Befragte],Kombiniert[Date],"&gt;="&amp;Kombiniert[[#This Row],[Von]],Kombiniert[Date],"&lt;="&amp;Kombiniert[[#This Row],[Date]])</f>
        <v>19307</v>
      </c>
      <c r="U595" s="2">
        <f>1/SUMIFS(Kombiniert[[#This Row],[CDU/CSU (14d)]:[AfD (14d)]],Kombiniert[[#This Row],[CDU/CSU (14d)]:[AfD (14d)]],"&gt;="&amp;0.05)</f>
        <v>1.0461245839277222</v>
      </c>
      <c r="V595" s="2">
        <f>1/(SUMIFS(Kombiniert[[#This Row],[CDU/CSU (14d)]:[AfD (14d)]],Kombiniert[[#This Row],[CDU/CSU (14d)]:[AfD (14d)]],"&gt;="&amp;0.05)-Kombiniert[[#This Row],[FDP (14d)]])</f>
        <v>1.1796246648793565</v>
      </c>
    </row>
    <row r="596" spans="1:22" x14ac:dyDescent="0.35">
      <c r="A596" s="1">
        <v>43059</v>
      </c>
      <c r="B596" s="2">
        <v>0.32</v>
      </c>
      <c r="C596" s="2">
        <v>0.2</v>
      </c>
      <c r="D596" s="2">
        <v>0.11</v>
      </c>
      <c r="E596" s="2">
        <v>0.12</v>
      </c>
      <c r="F596" s="2">
        <v>0.08</v>
      </c>
      <c r="G596" s="2">
        <v>0.12</v>
      </c>
      <c r="H596" s="2">
        <v>0.05</v>
      </c>
      <c r="I596" s="2">
        <v>2505</v>
      </c>
      <c r="J596" s="2" t="s">
        <v>564</v>
      </c>
      <c r="K596" t="s">
        <v>417</v>
      </c>
      <c r="L596" s="1">
        <f>Kombiniert[[#This Row],[Date]]-13</f>
        <v>43046</v>
      </c>
      <c r="M596" s="8">
        <f>AVERAGEIFS(Kombiniert[CDU/CSU],Kombiniert[Date],"&gt;="&amp;Kombiniert[[#This Row],[Von]],Kombiniert[Date],"&lt;="&amp;Kombiniert[[#This Row],[Date]])</f>
        <v>0.3136363636363636</v>
      </c>
      <c r="N596" s="3">
        <f>AVERAGEIFS(Kombiniert[SPD],Kombiniert[Date],"&gt;="&amp;Kombiniert[[#This Row],[Von]],Kombiniert[Date],"&lt;="&amp;Kombiniert[[#This Row],[Date]])</f>
        <v>0.21</v>
      </c>
      <c r="O596" s="8">
        <f>AVERAGEIFS(Kombiniert[GRÜNE],Kombiniert[Date],"&gt;="&amp;Kombiniert[[#This Row],[Von]],Kombiniert[Date],"&lt;="&amp;Kombiniert[[#This Row],[Date]])</f>
        <v>0.10590909090909091</v>
      </c>
      <c r="P596" s="8">
        <f>AVERAGEIFS(Kombiniert[FDP],Kombiniert[Date],"&gt;="&amp;Kombiniert[[#This Row],[Von]],Kombiniert[Date],"&lt;="&amp;Kombiniert[[#This Row],[Date]])</f>
        <v>0.10818181818181817</v>
      </c>
      <c r="Q596" s="8">
        <f>AVERAGEIFS(Kombiniert[LINKE],Kombiniert[Date],"&gt;="&amp;Kombiniert[[#This Row],[Von]],Kombiniert[Date],"&lt;="&amp;Kombiniert[[#This Row],[Date]])</f>
        <v>9.4545454545454544E-2</v>
      </c>
      <c r="R596" s="8">
        <f>AVERAGEIFS(Kombiniert[AfD],Kombiniert[Date],"&gt;="&amp;Kombiniert[[#This Row],[Von]],Kombiniert[Date],"&lt;="&amp;Kombiniert[[#This Row],[Date]])</f>
        <v>0.12363636363636363</v>
      </c>
      <c r="S596" s="8">
        <f>AVERAGEIFS(Kombiniert[Sonstige],Kombiniert[Date],"&gt;="&amp;Kombiniert[[#This Row],[Von]],Kombiniert[Date],"&lt;="&amp;Kombiniert[[#This Row],[Date]])</f>
        <v>4.4090909090909076E-2</v>
      </c>
      <c r="T596" s="4">
        <f>SUMIFS(Kombiniert[Befragte],Kombiniert[Date],"&gt;="&amp;Kombiniert[[#This Row],[Von]],Kombiniert[Date],"&lt;="&amp;Kombiniert[[#This Row],[Date]])</f>
        <v>19307</v>
      </c>
      <c r="U596" s="2">
        <f>1/SUMIFS(Kombiniert[[#This Row],[CDU/CSU (14d)]:[AfD (14d)]],Kombiniert[[#This Row],[CDU/CSU (14d)]:[AfD (14d)]],"&gt;="&amp;0.05)</f>
        <v>1.0461245839277222</v>
      </c>
      <c r="V596" s="2">
        <f>1/(SUMIFS(Kombiniert[[#This Row],[CDU/CSU (14d)]:[AfD (14d)]],Kombiniert[[#This Row],[CDU/CSU (14d)]:[AfD (14d)]],"&gt;="&amp;0.05)-Kombiniert[[#This Row],[FDP (14d)]])</f>
        <v>1.1796246648793565</v>
      </c>
    </row>
    <row r="597" spans="1:22" x14ac:dyDescent="0.35">
      <c r="A597" s="1">
        <v>43052</v>
      </c>
      <c r="B597" s="2">
        <v>0.32</v>
      </c>
      <c r="C597" s="2">
        <v>0.2</v>
      </c>
      <c r="D597" s="2">
        <v>0.1</v>
      </c>
      <c r="E597" s="2">
        <v>0.12</v>
      </c>
      <c r="F597" s="2">
        <v>0.09</v>
      </c>
      <c r="G597" s="2">
        <v>0.12</v>
      </c>
      <c r="H597" s="2">
        <v>0.05</v>
      </c>
      <c r="I597" s="2">
        <v>2506</v>
      </c>
      <c r="J597" s="2" t="s">
        <v>565</v>
      </c>
      <c r="K597" t="s">
        <v>417</v>
      </c>
      <c r="L597" s="1">
        <f>Kombiniert[[#This Row],[Date]]-13</f>
        <v>43039</v>
      </c>
      <c r="M597" s="8">
        <f>AVERAGEIFS(Kombiniert[CDU/CSU],Kombiniert[Date],"&gt;="&amp;Kombiniert[[#This Row],[Von]],Kombiniert[Date],"&lt;="&amp;Kombiniert[[#This Row],[Date]])</f>
        <v>0.31285714285714283</v>
      </c>
      <c r="N597" s="3">
        <f>AVERAGEIFS(Kombiniert[SPD],Kombiniert[Date],"&gt;="&amp;Kombiniert[[#This Row],[Von]],Kombiniert[Date],"&lt;="&amp;Kombiniert[[#This Row],[Date]])</f>
        <v>0.21</v>
      </c>
      <c r="O597" s="8">
        <f>AVERAGEIFS(Kombiniert[GRÜNE],Kombiniert[Date],"&gt;="&amp;Kombiniert[[#This Row],[Von]],Kombiniert[Date],"&lt;="&amp;Kombiniert[[#This Row],[Date]])</f>
        <v>0.10214285714285713</v>
      </c>
      <c r="P597" s="8">
        <f>AVERAGEIFS(Kombiniert[FDP],Kombiniert[Date],"&gt;="&amp;Kombiniert[[#This Row],[Von]],Kombiniert[Date],"&lt;="&amp;Kombiniert[[#This Row],[Date]])</f>
        <v>0.11071428571428572</v>
      </c>
      <c r="Q597" s="8">
        <f>AVERAGEIFS(Kombiniert[LINKE],Kombiniert[Date],"&gt;="&amp;Kombiniert[[#This Row],[Von]],Kombiniert[Date],"&lt;="&amp;Kombiniert[[#This Row],[Date]])</f>
        <v>9.4999999999999987E-2</v>
      </c>
      <c r="R597" s="8">
        <f>AVERAGEIFS(Kombiniert[AfD],Kombiniert[Date],"&gt;="&amp;Kombiniert[[#This Row],[Von]],Kombiniert[Date],"&lt;="&amp;Kombiniert[[#This Row],[Date]])</f>
        <v>0.12357142857142857</v>
      </c>
      <c r="S597" s="8">
        <f>AVERAGEIFS(Kombiniert[Sonstige],Kombiniert[Date],"&gt;="&amp;Kombiniert[[#This Row],[Von]],Kombiniert[Date],"&lt;="&amp;Kombiniert[[#This Row],[Date]])</f>
        <v>4.5714285714285707E-2</v>
      </c>
      <c r="T597" s="4">
        <f>SUMIFS(Kombiniert[Befragte],Kombiniert[Date],"&gt;="&amp;Kombiniert[[#This Row],[Von]],Kombiniert[Date],"&lt;="&amp;Kombiniert[[#This Row],[Date]])</f>
        <v>13407</v>
      </c>
      <c r="U597" s="2">
        <f>1/SUMIFS(Kombiniert[[#This Row],[CDU/CSU (14d)]:[AfD (14d)]],Kombiniert[[#This Row],[CDU/CSU (14d)]:[AfD (14d)]],"&gt;="&amp;0.05)</f>
        <v>1.0479041916167666</v>
      </c>
      <c r="V597" s="2">
        <f>1/(SUMIFS(Kombiniert[[#This Row],[CDU/CSU (14d)]:[AfD (14d)]],Kombiniert[[#This Row],[CDU/CSU (14d)]:[AfD (14d)]],"&gt;="&amp;0.05)-Kombiniert[[#This Row],[FDP (14d)]])</f>
        <v>1.1854360711261644</v>
      </c>
    </row>
    <row r="598" spans="1:22" x14ac:dyDescent="0.35">
      <c r="A598" s="1">
        <v>43045</v>
      </c>
      <c r="B598" s="2">
        <v>0.32</v>
      </c>
      <c r="C598" s="2">
        <v>0.21</v>
      </c>
      <c r="D598" s="2">
        <v>0.1</v>
      </c>
      <c r="E598" s="2">
        <v>0.11</v>
      </c>
      <c r="F598" s="2">
        <v>0.09</v>
      </c>
      <c r="G598" s="2">
        <v>0.12</v>
      </c>
      <c r="H598" s="2">
        <v>0.05</v>
      </c>
      <c r="I598" s="2">
        <v>2005</v>
      </c>
      <c r="J598" s="2" t="s">
        <v>566</v>
      </c>
      <c r="K598" t="s">
        <v>417</v>
      </c>
      <c r="L598" s="1">
        <f>Kombiniert[[#This Row],[Date]]-13</f>
        <v>43032</v>
      </c>
      <c r="M598" s="8">
        <f>AVERAGEIFS(Kombiniert[CDU/CSU],Kombiniert[Date],"&gt;="&amp;Kombiniert[[#This Row],[Von]],Kombiniert[Date],"&lt;="&amp;Kombiniert[[#This Row],[Date]])</f>
        <v>0.32000000000000006</v>
      </c>
      <c r="N598" s="3">
        <f>AVERAGEIFS(Kombiniert[SPD],Kombiniert[Date],"&gt;="&amp;Kombiniert[[#This Row],[Von]],Kombiniert[Date],"&lt;="&amp;Kombiniert[[#This Row],[Date]])</f>
        <v>0.21055555555555552</v>
      </c>
      <c r="O598" s="8">
        <f>AVERAGEIFS(Kombiniert[GRÜNE],Kombiniert[Date],"&gt;="&amp;Kombiniert[[#This Row],[Von]],Kombiniert[Date],"&lt;="&amp;Kombiniert[[#This Row],[Date]])</f>
        <v>0.10166666666666666</v>
      </c>
      <c r="P598" s="8">
        <f>AVERAGEIFS(Kombiniert[FDP],Kombiniert[Date],"&gt;="&amp;Kombiniert[[#This Row],[Von]],Kombiniert[Date],"&lt;="&amp;Kombiniert[[#This Row],[Date]])</f>
        <v>0.10777777777777778</v>
      </c>
      <c r="Q598" s="8">
        <f>AVERAGEIFS(Kombiniert[LINKE],Kombiniert[Date],"&gt;="&amp;Kombiniert[[#This Row],[Von]],Kombiniert[Date],"&lt;="&amp;Kombiniert[[#This Row],[Date]])</f>
        <v>9.4444444444444428E-2</v>
      </c>
      <c r="R598" s="8">
        <f>AVERAGEIFS(Kombiniert[AfD],Kombiniert[Date],"&gt;="&amp;Kombiniert[[#This Row],[Von]],Kombiniert[Date],"&lt;="&amp;Kombiniert[[#This Row],[Date]])</f>
        <v>0.12000000000000001</v>
      </c>
      <c r="S598" s="8">
        <f>AVERAGEIFS(Kombiniert[Sonstige],Kombiniert[Date],"&gt;="&amp;Kombiniert[[#This Row],[Von]],Kombiniert[Date],"&lt;="&amp;Kombiniert[[#This Row],[Date]])</f>
        <v>4.5555555555555544E-2</v>
      </c>
      <c r="T598" s="4">
        <f>SUMIFS(Kombiniert[Befragte],Kombiniert[Date],"&gt;="&amp;Kombiniert[[#This Row],[Von]],Kombiniert[Date],"&lt;="&amp;Kombiniert[[#This Row],[Date]])</f>
        <v>15585</v>
      </c>
      <c r="U598" s="2">
        <f>1/SUMIFS(Kombiniert[[#This Row],[CDU/CSU (14d)]:[AfD (14d)]],Kombiniert[[#This Row],[CDU/CSU (14d)]:[AfD (14d)]],"&gt;="&amp;0.05)</f>
        <v>1.0477299185098952</v>
      </c>
      <c r="V598" s="2">
        <f>1/(SUMIFS(Kombiniert[[#This Row],[CDU/CSU (14d)]:[AfD (14d)]],Kombiniert[[#This Row],[CDU/CSU (14d)]:[AfD (14d)]],"&gt;="&amp;0.05)-Kombiniert[[#This Row],[FDP (14d)]])</f>
        <v>1.1811023622047243</v>
      </c>
    </row>
    <row r="599" spans="1:22" x14ac:dyDescent="0.35">
      <c r="A599" s="1">
        <v>43040</v>
      </c>
      <c r="B599" s="2">
        <v>0.33</v>
      </c>
      <c r="C599" s="2">
        <v>0.2</v>
      </c>
      <c r="D599" s="2">
        <v>0.11</v>
      </c>
      <c r="E599" s="2">
        <v>0.11</v>
      </c>
      <c r="F599" s="2">
        <v>0.09</v>
      </c>
      <c r="G599" s="2">
        <v>0.11</v>
      </c>
      <c r="H599" s="2">
        <v>0.05</v>
      </c>
      <c r="I599" s="2">
        <v>2500</v>
      </c>
      <c r="J599" s="2" t="s">
        <v>567</v>
      </c>
      <c r="K599" t="s">
        <v>417</v>
      </c>
      <c r="L599" s="1">
        <f>Kombiniert[[#This Row],[Date]]-13</f>
        <v>43027</v>
      </c>
      <c r="M599" s="8">
        <f>AVERAGEIFS(Kombiniert[CDU/CSU],Kombiniert[Date],"&gt;="&amp;Kombiniert[[#This Row],[Von]],Kombiniert[Date],"&lt;="&amp;Kombiniert[[#This Row],[Date]])</f>
        <v>0.31900000000000006</v>
      </c>
      <c r="N599" s="3">
        <f>AVERAGEIFS(Kombiniert[SPD],Kombiniert[Date],"&gt;="&amp;Kombiniert[[#This Row],[Von]],Kombiniert[Date],"&lt;="&amp;Kombiniert[[#This Row],[Date]])</f>
        <v>0.21049999999999999</v>
      </c>
      <c r="O599" s="8">
        <f>AVERAGEIFS(Kombiniert[GRÜNE],Kombiniert[Date],"&gt;="&amp;Kombiniert[[#This Row],[Von]],Kombiniert[Date],"&lt;="&amp;Kombiniert[[#This Row],[Date]])</f>
        <v>0.10049999999999999</v>
      </c>
      <c r="P599" s="8">
        <f>AVERAGEIFS(Kombiniert[FDP],Kombiniert[Date],"&gt;="&amp;Kombiniert[[#This Row],[Von]],Kombiniert[Date],"&lt;="&amp;Kombiniert[[#This Row],[Date]])</f>
        <v>0.11100000000000002</v>
      </c>
      <c r="Q599" s="8">
        <f>AVERAGEIFS(Kombiniert[LINKE],Kombiniert[Date],"&gt;="&amp;Kombiniert[[#This Row],[Von]],Kombiniert[Date],"&lt;="&amp;Kombiniert[[#This Row],[Date]])</f>
        <v>9.3999999999999986E-2</v>
      </c>
      <c r="R599" s="8">
        <f>AVERAGEIFS(Kombiniert[AfD],Kombiniert[Date],"&gt;="&amp;Kombiniert[[#This Row],[Von]],Kombiniert[Date],"&lt;="&amp;Kombiniert[[#This Row],[Date]])</f>
        <v>0.121</v>
      </c>
      <c r="S599" s="8">
        <f>AVERAGEIFS(Kombiniert[Sonstige],Kombiniert[Date],"&gt;="&amp;Kombiniert[[#This Row],[Von]],Kombiniert[Date],"&lt;="&amp;Kombiniert[[#This Row],[Date]])</f>
        <v>4.3999999999999991E-2</v>
      </c>
      <c r="T599" s="4">
        <f>SUMIFS(Kombiniert[Befragte],Kombiniert[Date],"&gt;="&amp;Kombiniert[[#This Row],[Von]],Kombiniert[Date],"&lt;="&amp;Kombiniert[[#This Row],[Date]])</f>
        <v>16439</v>
      </c>
      <c r="U599" s="2">
        <f>1/SUMIFS(Kombiniert[[#This Row],[CDU/CSU (14d)]:[AfD (14d)]],Kombiniert[[#This Row],[CDU/CSU (14d)]:[AfD (14d)]],"&gt;="&amp;0.05)</f>
        <v>1.0460251046025104</v>
      </c>
      <c r="V599" s="2">
        <f>1/(SUMIFS(Kombiniert[[#This Row],[CDU/CSU (14d)]:[AfD (14d)]],Kombiniert[[#This Row],[CDU/CSU (14d)]:[AfD (14d)]],"&gt;="&amp;0.05)-Kombiniert[[#This Row],[FDP (14d)]])</f>
        <v>1.1834319526627217</v>
      </c>
    </row>
    <row r="600" spans="1:22" x14ac:dyDescent="0.35">
      <c r="A600" s="1">
        <v>43033</v>
      </c>
      <c r="B600" s="2">
        <v>0.31</v>
      </c>
      <c r="C600" s="2">
        <v>0.22</v>
      </c>
      <c r="D600" s="2">
        <v>0.1</v>
      </c>
      <c r="E600" s="2">
        <v>0.11</v>
      </c>
      <c r="F600" s="2">
        <v>0.1</v>
      </c>
      <c r="G600" s="2">
        <v>0.11</v>
      </c>
      <c r="H600" s="2">
        <v>0.05</v>
      </c>
      <c r="I600" s="2">
        <v>2503</v>
      </c>
      <c r="J600" s="2" t="s">
        <v>568</v>
      </c>
      <c r="K600" t="s">
        <v>417</v>
      </c>
      <c r="L600" s="1">
        <f>Kombiniert[[#This Row],[Date]]-13</f>
        <v>43020</v>
      </c>
      <c r="M600" s="8">
        <f>AVERAGEIFS(Kombiniert[CDU/CSU],Kombiniert[Date],"&gt;="&amp;Kombiniert[[#This Row],[Von]],Kombiniert[Date],"&lt;="&amp;Kombiniert[[#This Row],[Date]])</f>
        <v>0.31727272727272726</v>
      </c>
      <c r="N600" s="3">
        <f>AVERAGEIFS(Kombiniert[SPD],Kombiniert[Date],"&gt;="&amp;Kombiniert[[#This Row],[Von]],Kombiniert[Date],"&lt;="&amp;Kombiniert[[#This Row],[Date]])</f>
        <v>0.20909090909090908</v>
      </c>
      <c r="O600" s="8">
        <f>AVERAGEIFS(Kombiniert[GRÜNE],Kombiniert[Date],"&gt;="&amp;Kombiniert[[#This Row],[Von]],Kombiniert[Date],"&lt;="&amp;Kombiniert[[#This Row],[Date]])</f>
        <v>9.9999999999999992E-2</v>
      </c>
      <c r="P600" s="8">
        <f>AVERAGEIFS(Kombiniert[FDP],Kombiniert[Date],"&gt;="&amp;Kombiniert[[#This Row],[Von]],Kombiniert[Date],"&lt;="&amp;Kombiniert[[#This Row],[Date]])</f>
        <v>0.11090909090909093</v>
      </c>
      <c r="Q600" s="8">
        <f>AVERAGEIFS(Kombiniert[LINKE],Kombiniert[Date],"&gt;="&amp;Kombiniert[[#This Row],[Von]],Kombiniert[Date],"&lt;="&amp;Kombiniert[[#This Row],[Date]])</f>
        <v>9.5454545454545445E-2</v>
      </c>
      <c r="R600" s="8">
        <f>AVERAGEIFS(Kombiniert[AfD],Kombiniert[Date],"&gt;="&amp;Kombiniert[[#This Row],[Von]],Kombiniert[Date],"&lt;="&amp;Kombiniert[[#This Row],[Date]])</f>
        <v>0.12090909090909091</v>
      </c>
      <c r="S600" s="8">
        <f>AVERAGEIFS(Kombiniert[Sonstige],Kombiniert[Date],"&gt;="&amp;Kombiniert[[#This Row],[Von]],Kombiniert[Date],"&lt;="&amp;Kombiniert[[#This Row],[Date]])</f>
        <v>4.6363636363636357E-2</v>
      </c>
      <c r="T600" s="4">
        <f>SUMIFS(Kombiniert[Befragte],Kombiniert[Date],"&gt;="&amp;Kombiniert[[#This Row],[Von]],Kombiniert[Date],"&lt;="&amp;Kombiniert[[#This Row],[Date]])</f>
        <v>18452</v>
      </c>
      <c r="U600" s="2">
        <f>1/SUMIFS(Kombiniert[[#This Row],[CDU/CSU (14d)]:[AfD (14d)]],Kombiniert[[#This Row],[CDU/CSU (14d)]:[AfD (14d)]],"&gt;="&amp;0.05)</f>
        <v>1.0486177311725453</v>
      </c>
      <c r="V600" s="2">
        <f>1/(SUMIFS(Kombiniert[[#This Row],[CDU/CSU (14d)]:[AfD (14d)]],Kombiniert[[#This Row],[CDU/CSU (14d)]:[AfD (14d)]],"&gt;="&amp;0.05)-Kombiniert[[#This Row],[FDP (14d)]])</f>
        <v>1.1866235167206043</v>
      </c>
    </row>
    <row r="601" spans="1:22" x14ac:dyDescent="0.35">
      <c r="A601" s="1">
        <v>43026</v>
      </c>
      <c r="B601" s="2">
        <v>0.32</v>
      </c>
      <c r="C601" s="2">
        <v>0.2</v>
      </c>
      <c r="D601" s="2">
        <v>0.11</v>
      </c>
      <c r="E601" s="2">
        <v>0.11</v>
      </c>
      <c r="F601" s="2">
        <v>0.09</v>
      </c>
      <c r="G601" s="2">
        <v>0.12</v>
      </c>
      <c r="H601" s="2">
        <v>0.05</v>
      </c>
      <c r="I601" s="2">
        <v>2501</v>
      </c>
      <c r="J601" s="2" t="s">
        <v>569</v>
      </c>
      <c r="K601" t="s">
        <v>417</v>
      </c>
      <c r="L601" s="1">
        <f>Kombiniert[[#This Row],[Date]]-13</f>
        <v>43013</v>
      </c>
      <c r="M601" s="8">
        <f>AVERAGEIFS(Kombiniert[CDU/CSU],Kombiniert[Date],"&gt;="&amp;Kombiniert[[#This Row],[Von]],Kombiniert[Date],"&lt;="&amp;Kombiniert[[#This Row],[Date]])</f>
        <v>0.3175</v>
      </c>
      <c r="N601" s="3">
        <f>AVERAGEIFS(Kombiniert[SPD],Kombiniert[Date],"&gt;="&amp;Kombiniert[[#This Row],[Von]],Kombiniert[Date],"&lt;="&amp;Kombiniert[[#This Row],[Date]])</f>
        <v>0.20937500000000001</v>
      </c>
      <c r="O601" s="8">
        <f>AVERAGEIFS(Kombiniert[GRÜNE],Kombiniert[Date],"&gt;="&amp;Kombiniert[[#This Row],[Von]],Kombiniert[Date],"&lt;="&amp;Kombiniert[[#This Row],[Date]])</f>
        <v>0.10062499999999999</v>
      </c>
      <c r="P601" s="8">
        <f>AVERAGEIFS(Kombiniert[FDP],Kombiniert[Date],"&gt;="&amp;Kombiniert[[#This Row],[Von]],Kombiniert[Date],"&lt;="&amp;Kombiniert[[#This Row],[Date]])</f>
        <v>0.1075</v>
      </c>
      <c r="Q601" s="8">
        <f>AVERAGEIFS(Kombiniert[LINKE],Kombiniert[Date],"&gt;="&amp;Kombiniert[[#This Row],[Von]],Kombiniert[Date],"&lt;="&amp;Kombiniert[[#This Row],[Date]])</f>
        <v>9.4999999999999987E-2</v>
      </c>
      <c r="R601" s="8">
        <f>AVERAGEIFS(Kombiniert[AfD],Kombiniert[Date],"&gt;="&amp;Kombiniert[[#This Row],[Von]],Kombiniert[Date],"&lt;="&amp;Kombiniert[[#This Row],[Date]])</f>
        <v>0.12125</v>
      </c>
      <c r="S601" s="8">
        <f>AVERAGEIFS(Kombiniert[Sonstige],Kombiniert[Date],"&gt;="&amp;Kombiniert[[#This Row],[Von]],Kombiniert[Date],"&lt;="&amp;Kombiniert[[#This Row],[Date]])</f>
        <v>4.8750000000000002E-2</v>
      </c>
      <c r="T601" s="4">
        <f>SUMIFS(Kombiniert[Befragte],Kombiniert[Date],"&gt;="&amp;Kombiniert[[#This Row],[Von]],Kombiniert[Date],"&lt;="&amp;Kombiniert[[#This Row],[Date]])</f>
        <v>14664</v>
      </c>
      <c r="U601" s="2">
        <f>1/SUMIFS(Kombiniert[[#This Row],[CDU/CSU (14d)]:[AfD (14d)]],Kombiniert[[#This Row],[CDU/CSU (14d)]:[AfD (14d)]],"&gt;="&amp;0.05)</f>
        <v>1.0512483574244416</v>
      </c>
      <c r="V601" s="2">
        <f>1/(SUMIFS(Kombiniert[[#This Row],[CDU/CSU (14d)]:[AfD (14d)]],Kombiniert[[#This Row],[CDU/CSU (14d)]:[AfD (14d)]],"&gt;="&amp;0.05)-Kombiniert[[#This Row],[FDP (14d)]])</f>
        <v>1.1851851851851853</v>
      </c>
    </row>
    <row r="602" spans="1:22" x14ac:dyDescent="0.35">
      <c r="A602" s="1">
        <v>43019</v>
      </c>
      <c r="B602" s="2">
        <v>0.32</v>
      </c>
      <c r="C602" s="2">
        <v>0.2</v>
      </c>
      <c r="D602" s="2">
        <v>0.11</v>
      </c>
      <c r="E602" s="2">
        <v>0.11</v>
      </c>
      <c r="F602" s="2">
        <v>0.09</v>
      </c>
      <c r="G602" s="2">
        <v>0.12</v>
      </c>
      <c r="H602" s="2">
        <v>0.05</v>
      </c>
      <c r="I602" s="2">
        <v>2001</v>
      </c>
      <c r="J602" s="2" t="s">
        <v>570</v>
      </c>
      <c r="K602" t="s">
        <v>417</v>
      </c>
      <c r="L602" s="1">
        <f>Kombiniert[[#This Row],[Date]]-13</f>
        <v>43006</v>
      </c>
      <c r="M602" s="8">
        <f>AVERAGEIFS(Kombiniert[CDU/CSU],Kombiniert[Date],"&gt;="&amp;Kombiniert[[#This Row],[Von]],Kombiniert[Date],"&lt;="&amp;Kombiniert[[#This Row],[Date]])</f>
        <v>0.32</v>
      </c>
      <c r="N602" s="3">
        <f>AVERAGEIFS(Kombiniert[SPD],Kombiniert[Date],"&gt;="&amp;Kombiniert[[#This Row],[Von]],Kombiniert[Date],"&lt;="&amp;Kombiniert[[#This Row],[Date]])</f>
        <v>0.21</v>
      </c>
      <c r="O602" s="8">
        <f>AVERAGEIFS(Kombiniert[GRÜNE],Kombiniert[Date],"&gt;="&amp;Kombiniert[[#This Row],[Von]],Kombiniert[Date],"&lt;="&amp;Kombiniert[[#This Row],[Date]])</f>
        <v>9.9999999999999992E-2</v>
      </c>
      <c r="P602" s="8">
        <f>AVERAGEIFS(Kombiniert[FDP],Kombiniert[Date],"&gt;="&amp;Kombiniert[[#This Row],[Von]],Kombiniert[Date],"&lt;="&amp;Kombiniert[[#This Row],[Date]])</f>
        <v>0.10857142857142857</v>
      </c>
      <c r="Q602" s="8">
        <f>AVERAGEIFS(Kombiniert[LINKE],Kombiniert[Date],"&gt;="&amp;Kombiniert[[#This Row],[Von]],Kombiniert[Date],"&lt;="&amp;Kombiniert[[#This Row],[Date]])</f>
        <v>9.571428571428571E-2</v>
      </c>
      <c r="R602" s="8">
        <f>AVERAGEIFS(Kombiniert[AfD],Kombiniert[Date],"&gt;="&amp;Kombiniert[[#This Row],[Von]],Kombiniert[Date],"&lt;="&amp;Kombiniert[[#This Row],[Date]])</f>
        <v>0.12285714285714286</v>
      </c>
      <c r="S602" s="8">
        <f>AVERAGEIFS(Kombiniert[Sonstige],Kombiniert[Date],"&gt;="&amp;Kombiniert[[#This Row],[Von]],Kombiniert[Date],"&lt;="&amp;Kombiniert[[#This Row],[Date]])</f>
        <v>4.2857142857142858E-2</v>
      </c>
      <c r="T602" s="4">
        <f>SUMIFS(Kombiniert[Befragte],Kombiniert[Date],"&gt;="&amp;Kombiniert[[#This Row],[Von]],Kombiniert[Date],"&lt;="&amp;Kombiniert[[#This Row],[Date]])</f>
        <v>11045</v>
      </c>
      <c r="U602" s="2">
        <f>1/SUMIFS(Kombiniert[[#This Row],[CDU/CSU (14d)]:[AfD (14d)]],Kombiniert[[#This Row],[CDU/CSU (14d)]:[AfD (14d)]],"&gt;="&amp;0.05)</f>
        <v>1.044776119402985</v>
      </c>
      <c r="V602" s="2">
        <f>1/(SUMIFS(Kombiniert[[#This Row],[CDU/CSU (14d)]:[AfD (14d)]],Kombiniert[[#This Row],[CDU/CSU (14d)]:[AfD (14d)]],"&gt;="&amp;0.05)-Kombiniert[[#This Row],[FDP (14d)]])</f>
        <v>1.1784511784511784</v>
      </c>
    </row>
    <row r="603" spans="1:22" x14ac:dyDescent="0.35">
      <c r="A603" s="1">
        <v>43012</v>
      </c>
      <c r="B603" s="2">
        <v>0.32</v>
      </c>
      <c r="C603" s="2">
        <v>0.2</v>
      </c>
      <c r="D603" s="2">
        <v>0.1</v>
      </c>
      <c r="E603" s="2">
        <v>0.11</v>
      </c>
      <c r="F603" s="2">
        <v>0.1</v>
      </c>
      <c r="G603" s="2">
        <v>0.12</v>
      </c>
      <c r="H603" s="2">
        <v>0.05</v>
      </c>
      <c r="I603" s="2">
        <v>2005</v>
      </c>
      <c r="J603" s="2" t="s">
        <v>571</v>
      </c>
      <c r="K603" t="s">
        <v>417</v>
      </c>
      <c r="L603" s="1">
        <f>Kombiniert[[#This Row],[Date]]-13</f>
        <v>42999</v>
      </c>
      <c r="M603" s="8">
        <f>AVERAGEIFS(Kombiniert[CDU/CSU],Kombiniert[Date],"&gt;="&amp;Kombiniert[[#This Row],[Von]],Kombiniert[Date],"&lt;="&amp;Kombiniert[[#This Row],[Date]])</f>
        <v>0.33888888888888885</v>
      </c>
      <c r="N603" s="3">
        <f>AVERAGEIFS(Kombiniert[SPD],Kombiniert[Date],"&gt;="&amp;Kombiniert[[#This Row],[Von]],Kombiniert[Date],"&lt;="&amp;Kombiniert[[#This Row],[Date]])</f>
        <v>0.21444444444444444</v>
      </c>
      <c r="O603" s="8">
        <f>AVERAGEIFS(Kombiniert[GRÜNE],Kombiniert[Date],"&gt;="&amp;Kombiniert[[#This Row],[Von]],Kombiniert[Date],"&lt;="&amp;Kombiniert[[#This Row],[Date]])</f>
        <v>8.7777777777777788E-2</v>
      </c>
      <c r="P603" s="8">
        <f>AVERAGEIFS(Kombiniert[FDP],Kombiniert[Date],"&gt;="&amp;Kombiniert[[#This Row],[Von]],Kombiniert[Date],"&lt;="&amp;Kombiniert[[#This Row],[Date]])</f>
        <v>0.1011111111111111</v>
      </c>
      <c r="Q603" s="8">
        <f>AVERAGEIFS(Kombiniert[LINKE],Kombiniert[Date],"&gt;="&amp;Kombiniert[[#This Row],[Von]],Kombiniert[Date],"&lt;="&amp;Kombiniert[[#This Row],[Date]])</f>
        <v>9.8888888888888873E-2</v>
      </c>
      <c r="R603" s="8">
        <f>AVERAGEIFS(Kombiniert[AfD],Kombiniert[Date],"&gt;="&amp;Kombiniert[[#This Row],[Von]],Kombiniert[Date],"&lt;="&amp;Kombiniert[[#This Row],[Date]])</f>
        <v>0.11555555555555556</v>
      </c>
      <c r="S603" s="8">
        <f>AVERAGEIFS(Kombiniert[Sonstige],Kombiniert[Date],"&gt;="&amp;Kombiniert[[#This Row],[Von]],Kombiniert[Date],"&lt;="&amp;Kombiniert[[#This Row],[Date]])</f>
        <v>4.3333333333333328E-2</v>
      </c>
      <c r="T603" s="4">
        <f>SUMIFS(Kombiniert[Befragte],Kombiniert[Date],"&gt;="&amp;Kombiniert[[#This Row],[Von]],Kombiniert[Date],"&lt;="&amp;Kombiniert[[#This Row],[Date]])</f>
        <v>14475</v>
      </c>
      <c r="U603" s="2">
        <f>1/SUMIFS(Kombiniert[[#This Row],[CDU/CSU (14d)]:[AfD (14d)]],Kombiniert[[#This Row],[CDU/CSU (14d)]:[AfD (14d)]],"&gt;="&amp;0.05)</f>
        <v>1.0452961672473868</v>
      </c>
      <c r="V603" s="2">
        <f>1/(SUMIFS(Kombiniert[[#This Row],[CDU/CSU (14d)]:[AfD (14d)]],Kombiniert[[#This Row],[CDU/CSU (14d)]:[AfD (14d)]],"&gt;="&amp;0.05)-Kombiniert[[#This Row],[FDP (14d)]])</f>
        <v>1.168831168831169</v>
      </c>
    </row>
    <row r="604" spans="1:22" x14ac:dyDescent="0.35">
      <c r="A604" s="1">
        <v>43000</v>
      </c>
      <c r="B604" s="2">
        <v>0.36</v>
      </c>
      <c r="C604" s="2">
        <v>0.22</v>
      </c>
      <c r="D604" s="2">
        <v>7.0000000000000007E-2</v>
      </c>
      <c r="E604" s="2">
        <v>9.5000000000000001E-2</v>
      </c>
      <c r="F604" s="2">
        <v>9.5000000000000001E-2</v>
      </c>
      <c r="G604" s="2">
        <v>0.11</v>
      </c>
      <c r="H604" s="2">
        <v>0.05</v>
      </c>
      <c r="I604" s="2">
        <v>2006</v>
      </c>
      <c r="J604" s="2" t="s">
        <v>572</v>
      </c>
      <c r="K604" t="s">
        <v>417</v>
      </c>
      <c r="L604" s="1">
        <f>Kombiniert[[#This Row],[Date]]-13</f>
        <v>42987</v>
      </c>
      <c r="M604" s="8">
        <f>AVERAGEIFS(Kombiniert[CDU/CSU],Kombiniert[Date],"&gt;="&amp;Kombiniert[[#This Row],[Von]],Kombiniert[Date],"&lt;="&amp;Kombiniert[[#This Row],[Date]])</f>
        <v>0.36071428571428577</v>
      </c>
      <c r="N604" s="3">
        <f>AVERAGEIFS(Kombiniert[SPD],Kombiniert[Date],"&gt;="&amp;Kombiniert[[#This Row],[Von]],Kombiniert[Date],"&lt;="&amp;Kombiniert[[#This Row],[Date]])</f>
        <v>0.22321428571428573</v>
      </c>
      <c r="O604" s="8">
        <f>AVERAGEIFS(Kombiniert[GRÜNE],Kombiniert[Date],"&gt;="&amp;Kombiniert[[#This Row],[Von]],Kombiniert[Date],"&lt;="&amp;Kombiniert[[#This Row],[Date]])</f>
        <v>7.6071428571428581E-2</v>
      </c>
      <c r="P604" s="8">
        <f>AVERAGEIFS(Kombiniert[FDP],Kombiniert[Date],"&gt;="&amp;Kombiniert[[#This Row],[Von]],Kombiniert[Date],"&lt;="&amp;Kombiniert[[#This Row],[Date]])</f>
        <v>9.178571428571429E-2</v>
      </c>
      <c r="Q604" s="8">
        <f>AVERAGEIFS(Kombiniert[LINKE],Kombiniert[Date],"&gt;="&amp;Kombiniert[[#This Row],[Von]],Kombiniert[Date],"&lt;="&amp;Kombiniert[[#This Row],[Date]])</f>
        <v>9.8928571428571435E-2</v>
      </c>
      <c r="R604" s="8">
        <f>AVERAGEIFS(Kombiniert[AfD],Kombiniert[Date],"&gt;="&amp;Kombiniert[[#This Row],[Von]],Kombiniert[Date],"&lt;="&amp;Kombiniert[[#This Row],[Date]])</f>
        <v>0.10500000000000001</v>
      </c>
      <c r="S604" s="8">
        <f>AVERAGEIFS(Kombiniert[Sonstige],Kombiniert[Date],"&gt;="&amp;Kombiniert[[#This Row],[Von]],Kombiniert[Date],"&lt;="&amp;Kombiniert[[#This Row],[Date]])</f>
        <v>4.4285714285714282E-2</v>
      </c>
      <c r="T604" s="4">
        <f>SUMIFS(Kombiniert[Befragte],Kombiniert[Date],"&gt;="&amp;Kombiniert[[#This Row],[Von]],Kombiniert[Date],"&lt;="&amp;Kombiniert[[#This Row],[Date]])</f>
        <v>25981</v>
      </c>
      <c r="U604" s="2">
        <f>1/SUMIFS(Kombiniert[[#This Row],[CDU/CSU (14d)]:[AfD (14d)]],Kombiniert[[#This Row],[CDU/CSU (14d)]:[AfD (14d)]],"&gt;="&amp;0.05)</f>
        <v>1.0463378176382661</v>
      </c>
      <c r="V604" s="2">
        <f>1/(SUMIFS(Kombiniert[[#This Row],[CDU/CSU (14d)]:[AfD (14d)]],Kombiniert[[#This Row],[CDU/CSU (14d)]:[AfD (14d)]],"&gt;="&amp;0.05)-Kombiniert[[#This Row],[FDP (14d)]])</f>
        <v>1.1575031004547334</v>
      </c>
    </row>
    <row r="605" spans="1:22" x14ac:dyDescent="0.35">
      <c r="A605" s="1">
        <v>42997</v>
      </c>
      <c r="B605" s="2">
        <v>0.36</v>
      </c>
      <c r="C605" s="2">
        <v>0.23</v>
      </c>
      <c r="D605" s="2">
        <v>0.08</v>
      </c>
      <c r="E605" s="2">
        <v>0.09</v>
      </c>
      <c r="F605" s="2">
        <v>0.1</v>
      </c>
      <c r="G605" s="2">
        <v>0.09</v>
      </c>
      <c r="H605" s="2">
        <v>0.05</v>
      </c>
      <c r="I605" s="2">
        <v>2501</v>
      </c>
      <c r="J605" s="2" t="s">
        <v>573</v>
      </c>
      <c r="K605" t="s">
        <v>417</v>
      </c>
      <c r="L605" s="1">
        <f>Kombiniert[[#This Row],[Date]]-13</f>
        <v>42984</v>
      </c>
      <c r="M605" s="8">
        <f>AVERAGEIFS(Kombiniert[CDU/CSU],Kombiniert[Date],"&gt;="&amp;Kombiniert[[#This Row],[Von]],Kombiniert[Date],"&lt;="&amp;Kombiniert[[#This Row],[Date]])</f>
        <v>0.36607142857142866</v>
      </c>
      <c r="N605" s="3">
        <f>AVERAGEIFS(Kombiniert[SPD],Kombiniert[Date],"&gt;="&amp;Kombiniert[[#This Row],[Von]],Kombiniert[Date],"&lt;="&amp;Kombiniert[[#This Row],[Date]])</f>
        <v>0.22678571428571428</v>
      </c>
      <c r="O605" s="8">
        <f>AVERAGEIFS(Kombiniert[GRÜNE],Kombiniert[Date],"&gt;="&amp;Kombiniert[[#This Row],[Von]],Kombiniert[Date],"&lt;="&amp;Kombiniert[[#This Row],[Date]])</f>
        <v>7.6428571428571415E-2</v>
      </c>
      <c r="P605" s="8">
        <f>AVERAGEIFS(Kombiniert[FDP],Kombiniert[Date],"&gt;="&amp;Kombiniert[[#This Row],[Von]],Kombiniert[Date],"&lt;="&amp;Kombiniert[[#This Row],[Date]])</f>
        <v>9.0357142857142872E-2</v>
      </c>
      <c r="Q605" s="8">
        <f>AVERAGEIFS(Kombiniert[LINKE],Kombiniert[Date],"&gt;="&amp;Kombiniert[[#This Row],[Von]],Kombiniert[Date],"&lt;="&amp;Kombiniert[[#This Row],[Date]])</f>
        <v>9.6071428571428572E-2</v>
      </c>
      <c r="R605" s="8">
        <f>AVERAGEIFS(Kombiniert[AfD],Kombiniert[Date],"&gt;="&amp;Kombiniert[[#This Row],[Von]],Kombiniert[Date],"&lt;="&amp;Kombiniert[[#This Row],[Date]])</f>
        <v>0.1</v>
      </c>
      <c r="S605" s="8">
        <f>AVERAGEIFS(Kombiniert[Sonstige],Kombiniert[Date],"&gt;="&amp;Kombiniert[[#This Row],[Von]],Kombiniert[Date],"&lt;="&amp;Kombiniert[[#This Row],[Date]])</f>
        <v>4.4285714285714275E-2</v>
      </c>
      <c r="T605" s="4">
        <f>SUMIFS(Kombiniert[Befragte],Kombiniert[Date],"&gt;="&amp;Kombiniert[[#This Row],[Von]],Kombiniert[Date],"&lt;="&amp;Kombiniert[[#This Row],[Date]])</f>
        <v>25712</v>
      </c>
      <c r="U605" s="2">
        <f>1/SUMIFS(Kombiniert[[#This Row],[CDU/CSU (14d)]:[AfD (14d)]],Kombiniert[[#This Row],[CDU/CSU (14d)]:[AfD (14d)]],"&gt;="&amp;0.05)</f>
        <v>1.0463378176382658</v>
      </c>
      <c r="V605" s="2">
        <f>1/(SUMIFS(Kombiniert[[#This Row],[CDU/CSU (14d)]:[AfD (14d)]],Kombiniert[[#This Row],[CDU/CSU (14d)]:[AfD (14d)]],"&gt;="&amp;0.05)-Kombiniert[[#This Row],[FDP (14d)]])</f>
        <v>1.1555922410235244</v>
      </c>
    </row>
    <row r="606" spans="1:22" x14ac:dyDescent="0.35">
      <c r="A606" s="1">
        <v>42991</v>
      </c>
      <c r="B606" s="2">
        <v>0.37</v>
      </c>
      <c r="C606" s="2">
        <v>0.23</v>
      </c>
      <c r="D606" s="2">
        <v>0.08</v>
      </c>
      <c r="E606" s="2">
        <v>0.08</v>
      </c>
      <c r="F606" s="2">
        <v>0.1</v>
      </c>
      <c r="G606" s="2">
        <v>0.09</v>
      </c>
      <c r="H606" s="2">
        <v>0.05</v>
      </c>
      <c r="I606" s="2">
        <v>2505</v>
      </c>
      <c r="J606" s="2" t="s">
        <v>574</v>
      </c>
      <c r="K606" t="s">
        <v>417</v>
      </c>
      <c r="L606" s="1">
        <f>Kombiniert[[#This Row],[Date]]-13</f>
        <v>42978</v>
      </c>
      <c r="M606" s="8">
        <f>AVERAGEIFS(Kombiniert[CDU/CSU],Kombiniert[Date],"&gt;="&amp;Kombiniert[[#This Row],[Von]],Kombiniert[Date],"&lt;="&amp;Kombiniert[[#This Row],[Date]])</f>
        <v>0.36875000000000008</v>
      </c>
      <c r="N606" s="3">
        <f>AVERAGEIFS(Kombiniert[SPD],Kombiniert[Date],"&gt;="&amp;Kombiniert[[#This Row],[Von]],Kombiniert[Date],"&lt;="&amp;Kombiniert[[#This Row],[Date]])</f>
        <v>0.23250000000000001</v>
      </c>
      <c r="O606" s="8">
        <f>AVERAGEIFS(Kombiniert[GRÜNE],Kombiniert[Date],"&gt;="&amp;Kombiniert[[#This Row],[Von]],Kombiniert[Date],"&lt;="&amp;Kombiniert[[#This Row],[Date]])</f>
        <v>7.5833333333333322E-2</v>
      </c>
      <c r="P606" s="8">
        <f>AVERAGEIFS(Kombiniert[FDP],Kombiniert[Date],"&gt;="&amp;Kombiniert[[#This Row],[Von]],Kombiniert[Date],"&lt;="&amp;Kombiniert[[#This Row],[Date]])</f>
        <v>8.6249999999999993E-2</v>
      </c>
      <c r="Q606" s="8">
        <f>AVERAGEIFS(Kombiniert[LINKE],Kombiniert[Date],"&gt;="&amp;Kombiniert[[#This Row],[Von]],Kombiniert[Date],"&lt;="&amp;Kombiniert[[#This Row],[Date]])</f>
        <v>9.4583333333333339E-2</v>
      </c>
      <c r="R606" s="8">
        <f>AVERAGEIFS(Kombiniert[AfD],Kombiniert[Date],"&gt;="&amp;Kombiniert[[#This Row],[Von]],Kombiniert[Date],"&lt;="&amp;Kombiniert[[#This Row],[Date]])</f>
        <v>9.7083333333333341E-2</v>
      </c>
      <c r="S606" s="8">
        <f>AVERAGEIFS(Kombiniert[Sonstige],Kombiniert[Date],"&gt;="&amp;Kombiniert[[#This Row],[Von]],Kombiniert[Date],"&lt;="&amp;Kombiniert[[#This Row],[Date]])</f>
        <v>4.5000000000000005E-2</v>
      </c>
      <c r="T606" s="4">
        <f>SUMIFS(Kombiniert[Befragte],Kombiniert[Date],"&gt;="&amp;Kombiniert[[#This Row],[Von]],Kombiniert[Date],"&lt;="&amp;Kombiniert[[#This Row],[Date]])</f>
        <v>22043</v>
      </c>
      <c r="U606" s="2">
        <f>1/SUMIFS(Kombiniert[[#This Row],[CDU/CSU (14d)]:[AfD (14d)]],Kombiniert[[#This Row],[CDU/CSU (14d)]:[AfD (14d)]],"&gt;="&amp;0.05)</f>
        <v>1.0471204188481675</v>
      </c>
      <c r="V606" s="2">
        <f>1/(SUMIFS(Kombiniert[[#This Row],[CDU/CSU (14d)]:[AfD (14d)]],Kombiniert[[#This Row],[CDU/CSU (14d)]:[AfD (14d)]],"&gt;="&amp;0.05)-Kombiniert[[#This Row],[FDP (14d)]])</f>
        <v>1.1510791366906472</v>
      </c>
    </row>
    <row r="607" spans="1:22" x14ac:dyDescent="0.35">
      <c r="A607" s="1">
        <v>42986</v>
      </c>
      <c r="B607" s="2">
        <v>0.37</v>
      </c>
      <c r="C607" s="2">
        <v>0.23</v>
      </c>
      <c r="D607" s="2">
        <v>0.08</v>
      </c>
      <c r="E607" s="2">
        <v>0.09</v>
      </c>
      <c r="F607" s="2">
        <v>0.1</v>
      </c>
      <c r="G607" s="2">
        <v>0.09</v>
      </c>
      <c r="H607" s="2">
        <v>0.04</v>
      </c>
      <c r="I607" s="2">
        <v>2001</v>
      </c>
      <c r="J607" s="2" t="s">
        <v>575</v>
      </c>
      <c r="K607" t="s">
        <v>417</v>
      </c>
      <c r="L607" s="1">
        <f>Kombiniert[[#This Row],[Date]]-13</f>
        <v>42973</v>
      </c>
      <c r="M607" s="8">
        <f>AVERAGEIFS(Kombiniert[CDU/CSU],Kombiniert[Date],"&gt;="&amp;Kombiniert[[#This Row],[Von]],Kombiniert[Date],"&lt;="&amp;Kombiniert[[#This Row],[Date]])</f>
        <v>0.37083333333333335</v>
      </c>
      <c r="N607" s="3">
        <f>AVERAGEIFS(Kombiniert[SPD],Kombiniert[Date],"&gt;="&amp;Kombiniert[[#This Row],[Von]],Kombiniert[Date],"&lt;="&amp;Kombiniert[[#This Row],[Date]])</f>
        <v>0.23458333333333337</v>
      </c>
      <c r="O607" s="8">
        <f>AVERAGEIFS(Kombiniert[GRÜNE],Kombiniert[Date],"&gt;="&amp;Kombiniert[[#This Row],[Von]],Kombiniert[Date],"&lt;="&amp;Kombiniert[[#This Row],[Date]])</f>
        <v>7.3749999999999996E-2</v>
      </c>
      <c r="P607" s="8">
        <f>AVERAGEIFS(Kombiniert[FDP],Kombiniert[Date],"&gt;="&amp;Kombiniert[[#This Row],[Von]],Kombiniert[Date],"&lt;="&amp;Kombiniert[[#This Row],[Date]])</f>
        <v>8.458333333333333E-2</v>
      </c>
      <c r="Q607" s="8">
        <f>AVERAGEIFS(Kombiniert[LINKE],Kombiniert[Date],"&gt;="&amp;Kombiniert[[#This Row],[Von]],Kombiniert[Date],"&lt;="&amp;Kombiniert[[#This Row],[Date]])</f>
        <v>9.3333333333333324E-2</v>
      </c>
      <c r="R607" s="8">
        <f>AVERAGEIFS(Kombiniert[AfD],Kombiniert[Date],"&gt;="&amp;Kombiniert[[#This Row],[Von]],Kombiniert[Date],"&lt;="&amp;Kombiniert[[#This Row],[Date]])</f>
        <v>9.5416666666666664E-2</v>
      </c>
      <c r="S607" s="8">
        <f>AVERAGEIFS(Kombiniert[Sonstige],Kombiniert[Date],"&gt;="&amp;Kombiniert[[#This Row],[Von]],Kombiniert[Date],"&lt;="&amp;Kombiniert[[#This Row],[Date]])</f>
        <v>4.7499999999999994E-2</v>
      </c>
      <c r="T607" s="4">
        <f>SUMIFS(Kombiniert[Befragte],Kombiniert[Date],"&gt;="&amp;Kombiniert[[#This Row],[Von]],Kombiniert[Date],"&lt;="&amp;Kombiniert[[#This Row],[Date]])</f>
        <v>22086</v>
      </c>
      <c r="U607" s="2">
        <f>1/SUMIFS(Kombiniert[[#This Row],[CDU/CSU (14d)]:[AfD (14d)]],Kombiniert[[#This Row],[CDU/CSU (14d)]:[AfD (14d)]],"&gt;="&amp;0.05)</f>
        <v>1.0498687664041992</v>
      </c>
      <c r="V607" s="2">
        <f>1/(SUMIFS(Kombiniert[[#This Row],[CDU/CSU (14d)]:[AfD (14d)]],Kombiniert[[#This Row],[CDU/CSU (14d)]:[AfD (14d)]],"&gt;="&amp;0.05)-Kombiniert[[#This Row],[FDP (14d)]])</f>
        <v>1.1521843494959192</v>
      </c>
    </row>
    <row r="608" spans="1:22" x14ac:dyDescent="0.35">
      <c r="A608" s="1">
        <v>42984</v>
      </c>
      <c r="B608" s="2">
        <v>0.38</v>
      </c>
      <c r="C608" s="2">
        <v>0.23</v>
      </c>
      <c r="D608" s="2">
        <v>0.08</v>
      </c>
      <c r="E608" s="2">
        <v>0.08</v>
      </c>
      <c r="F608" s="2">
        <v>0.09</v>
      </c>
      <c r="G608" s="2">
        <v>0.09</v>
      </c>
      <c r="H608" s="2">
        <v>0.05</v>
      </c>
      <c r="I608" s="2">
        <v>2503</v>
      </c>
      <c r="J608" s="2" t="s">
        <v>576</v>
      </c>
      <c r="K608" t="s">
        <v>417</v>
      </c>
      <c r="L608" s="1">
        <f>Kombiniert[[#This Row],[Date]]-13</f>
        <v>42971</v>
      </c>
      <c r="M608" s="8">
        <f>AVERAGEIFS(Kombiniert[CDU/CSU],Kombiniert[Date],"&gt;="&amp;Kombiniert[[#This Row],[Von]],Kombiniert[Date],"&lt;="&amp;Kombiniert[[#This Row],[Date]])</f>
        <v>0.37166666666666665</v>
      </c>
      <c r="N608" s="3">
        <f>AVERAGEIFS(Kombiniert[SPD],Kombiniert[Date],"&gt;="&amp;Kombiniert[[#This Row],[Von]],Kombiniert[Date],"&lt;="&amp;Kombiniert[[#This Row],[Date]])</f>
        <v>0.23708333333333331</v>
      </c>
      <c r="O608" s="8">
        <f>AVERAGEIFS(Kombiniert[GRÜNE],Kombiniert[Date],"&gt;="&amp;Kombiniert[[#This Row],[Von]],Kombiniert[Date],"&lt;="&amp;Kombiniert[[#This Row],[Date]])</f>
        <v>7.2916666666666685E-2</v>
      </c>
      <c r="P608" s="8">
        <f>AVERAGEIFS(Kombiniert[FDP],Kombiniert[Date],"&gt;="&amp;Kombiniert[[#This Row],[Von]],Kombiniert[Date],"&lt;="&amp;Kombiniert[[#This Row],[Date]])</f>
        <v>8.3749999999999991E-2</v>
      </c>
      <c r="Q608" s="8">
        <f>AVERAGEIFS(Kombiniert[LINKE],Kombiniert[Date],"&gt;="&amp;Kombiniert[[#This Row],[Von]],Kombiniert[Date],"&lt;="&amp;Kombiniert[[#This Row],[Date]])</f>
        <v>9.166666666666666E-2</v>
      </c>
      <c r="R608" s="8">
        <f>AVERAGEIFS(Kombiniert[AfD],Kombiniert[Date],"&gt;="&amp;Kombiniert[[#This Row],[Von]],Kombiniert[Date],"&lt;="&amp;Kombiniert[[#This Row],[Date]])</f>
        <v>9.4583333333333339E-2</v>
      </c>
      <c r="S608" s="8">
        <f>AVERAGEIFS(Kombiniert[Sonstige],Kombiniert[Date],"&gt;="&amp;Kombiniert[[#This Row],[Von]],Kombiniert[Date],"&lt;="&amp;Kombiniert[[#This Row],[Date]])</f>
        <v>4.8333333333333332E-2</v>
      </c>
      <c r="T608" s="4">
        <f>SUMIFS(Kombiniert[Befragte],Kombiniert[Date],"&gt;="&amp;Kombiniert[[#This Row],[Von]],Kombiniert[Date],"&lt;="&amp;Kombiniert[[#This Row],[Date]])</f>
        <v>21137</v>
      </c>
      <c r="U608" s="2">
        <f>1/SUMIFS(Kombiniert[[#This Row],[CDU/CSU (14d)]:[AfD (14d)]],Kombiniert[[#This Row],[CDU/CSU (14d)]:[AfD (14d)]],"&gt;="&amp;0.05)</f>
        <v>1.0507880910683012</v>
      </c>
      <c r="V608" s="2">
        <f>1/(SUMIFS(Kombiniert[[#This Row],[CDU/CSU (14d)]:[AfD (14d)]],Kombiniert[[#This Row],[CDU/CSU (14d)]:[AfD (14d)]],"&gt;="&amp;0.05)-Kombiniert[[#This Row],[FDP (14d)]])</f>
        <v>1.1521843494959194</v>
      </c>
    </row>
    <row r="609" spans="1:22" x14ac:dyDescent="0.35">
      <c r="A609" s="1">
        <v>42977</v>
      </c>
      <c r="B609" s="2">
        <v>0.38</v>
      </c>
      <c r="C609" s="2">
        <v>0.24</v>
      </c>
      <c r="D609" s="2">
        <v>7.0000000000000007E-2</v>
      </c>
      <c r="E609" s="2">
        <v>0.08</v>
      </c>
      <c r="F609" s="2">
        <v>0.09</v>
      </c>
      <c r="G609" s="2">
        <v>0.09</v>
      </c>
      <c r="H609" s="2">
        <v>0.05</v>
      </c>
      <c r="I609" s="2">
        <v>2501</v>
      </c>
      <c r="J609" s="2" t="s">
        <v>577</v>
      </c>
      <c r="K609" t="s">
        <v>417</v>
      </c>
      <c r="L609" s="1">
        <f>Kombiniert[[#This Row],[Date]]-13</f>
        <v>42964</v>
      </c>
      <c r="M609" s="8">
        <f>AVERAGEIFS(Kombiniert[CDU/CSU],Kombiniert[Date],"&gt;="&amp;Kombiniert[[#This Row],[Von]],Kombiniert[Date],"&lt;="&amp;Kombiniert[[#This Row],[Date]])</f>
        <v>0.37849999999999995</v>
      </c>
      <c r="N609" s="3">
        <f>AVERAGEIFS(Kombiniert[SPD],Kombiniert[Date],"&gt;="&amp;Kombiniert[[#This Row],[Von]],Kombiniert[Date],"&lt;="&amp;Kombiniert[[#This Row],[Date]])</f>
        <v>0.23899999999999996</v>
      </c>
      <c r="O609" s="8">
        <f>AVERAGEIFS(Kombiniert[GRÜNE],Kombiniert[Date],"&gt;="&amp;Kombiniert[[#This Row],[Von]],Kombiniert[Date],"&lt;="&amp;Kombiniert[[#This Row],[Date]])</f>
        <v>7.2000000000000022E-2</v>
      </c>
      <c r="P609" s="8">
        <f>AVERAGEIFS(Kombiniert[FDP],Kombiniert[Date],"&gt;="&amp;Kombiniert[[#This Row],[Von]],Kombiniert[Date],"&lt;="&amp;Kombiniert[[#This Row],[Date]])</f>
        <v>8.3999999999999991E-2</v>
      </c>
      <c r="Q609" s="8">
        <f>AVERAGEIFS(Kombiniert[LINKE],Kombiniert[Date],"&gt;="&amp;Kombiniert[[#This Row],[Von]],Kombiniert[Date],"&lt;="&amp;Kombiniert[[#This Row],[Date]])</f>
        <v>9.0999999999999984E-2</v>
      </c>
      <c r="R609" s="8">
        <f>AVERAGEIFS(Kombiniert[AfD],Kombiniert[Date],"&gt;="&amp;Kombiniert[[#This Row],[Von]],Kombiniert[Date],"&lt;="&amp;Kombiniert[[#This Row],[Date]])</f>
        <v>8.8999999999999996E-2</v>
      </c>
      <c r="S609" s="8">
        <f>AVERAGEIFS(Kombiniert[Sonstige],Kombiniert[Date],"&gt;="&amp;Kombiniert[[#This Row],[Von]],Kombiniert[Date],"&lt;="&amp;Kombiniert[[#This Row],[Date]])</f>
        <v>4.65E-2</v>
      </c>
      <c r="T609" s="4">
        <f>SUMIFS(Kombiniert[Befragte],Kombiniert[Date],"&gt;="&amp;Kombiniert[[#This Row],[Von]],Kombiniert[Date],"&lt;="&amp;Kombiniert[[#This Row],[Date]])</f>
        <v>18010</v>
      </c>
      <c r="U609" s="2">
        <f>1/SUMIFS(Kombiniert[[#This Row],[CDU/CSU (14d)]:[AfD (14d)]],Kombiniert[[#This Row],[CDU/CSU (14d)]:[AfD (14d)]],"&gt;="&amp;0.05)</f>
        <v>1.048767697954903</v>
      </c>
      <c r="V609" s="2">
        <f>1/(SUMIFS(Kombiniert[[#This Row],[CDU/CSU (14d)]:[AfD (14d)]],Kombiniert[[#This Row],[CDU/CSU (14d)]:[AfD (14d)]],"&gt;="&amp;0.05)-Kombiniert[[#This Row],[FDP (14d)]])</f>
        <v>1.1500862564692353</v>
      </c>
    </row>
    <row r="610" spans="1:22" x14ac:dyDescent="0.35">
      <c r="A610" s="1">
        <v>42970</v>
      </c>
      <c r="B610" s="2">
        <v>0.38</v>
      </c>
      <c r="C610" s="2">
        <v>0.24</v>
      </c>
      <c r="D610" s="2">
        <v>7.0000000000000007E-2</v>
      </c>
      <c r="E610" s="2">
        <v>0.08</v>
      </c>
      <c r="F610" s="2">
        <v>0.09</v>
      </c>
      <c r="G610" s="2">
        <v>0.09</v>
      </c>
      <c r="H610" s="2">
        <v>0.05</v>
      </c>
      <c r="I610" s="2">
        <v>2501</v>
      </c>
      <c r="J610" s="2" t="s">
        <v>578</v>
      </c>
      <c r="K610" t="s">
        <v>417</v>
      </c>
      <c r="L610" s="1">
        <f>Kombiniert[[#This Row],[Date]]-13</f>
        <v>42957</v>
      </c>
      <c r="M610" s="8">
        <f>AVERAGEIFS(Kombiniert[CDU/CSU],Kombiniert[Date],"&gt;="&amp;Kombiniert[[#This Row],[Von]],Kombiniert[Date],"&lt;="&amp;Kombiniert[[#This Row],[Date]])</f>
        <v>0.38166666666666665</v>
      </c>
      <c r="N610" s="3">
        <f>AVERAGEIFS(Kombiniert[SPD],Kombiniert[Date],"&gt;="&amp;Kombiniert[[#This Row],[Von]],Kombiniert[Date],"&lt;="&amp;Kombiniert[[#This Row],[Date]])</f>
        <v>0.24111111111111111</v>
      </c>
      <c r="O610" s="8">
        <f>AVERAGEIFS(Kombiniert[GRÜNE],Kombiniert[Date],"&gt;="&amp;Kombiniert[[#This Row],[Von]],Kombiniert[Date],"&lt;="&amp;Kombiniert[[#This Row],[Date]])</f>
        <v>7.1666666666666698E-2</v>
      </c>
      <c r="P610" s="8">
        <f>AVERAGEIFS(Kombiniert[FDP],Kombiniert[Date],"&gt;="&amp;Kombiniert[[#This Row],[Von]],Kombiniert[Date],"&lt;="&amp;Kombiniert[[#This Row],[Date]])</f>
        <v>8.6666666666666656E-2</v>
      </c>
      <c r="Q610" s="8">
        <f>AVERAGEIFS(Kombiniert[LINKE],Kombiniert[Date],"&gt;="&amp;Kombiniert[[#This Row],[Von]],Kombiniert[Date],"&lt;="&amp;Kombiniert[[#This Row],[Date]])</f>
        <v>8.9999999999999983E-2</v>
      </c>
      <c r="R610" s="8">
        <f>AVERAGEIFS(Kombiniert[AfD],Kombiniert[Date],"&gt;="&amp;Kombiniert[[#This Row],[Von]],Kombiniert[Date],"&lt;="&amp;Kombiniert[[#This Row],[Date]])</f>
        <v>8.5555555555555551E-2</v>
      </c>
      <c r="S610" s="8">
        <f>AVERAGEIFS(Kombiniert[Sonstige],Kombiniert[Date],"&gt;="&amp;Kombiniert[[#This Row],[Von]],Kombiniert[Date],"&lt;="&amp;Kombiniert[[#This Row],[Date]])</f>
        <v>4.3333333333333335E-2</v>
      </c>
      <c r="T610" s="4">
        <f>SUMIFS(Kombiniert[Befragte],Kombiniert[Date],"&gt;="&amp;Kombiniert[[#This Row],[Von]],Kombiniert[Date],"&lt;="&amp;Kombiniert[[#This Row],[Date]])</f>
        <v>16853</v>
      </c>
      <c r="U610" s="2">
        <f>1/SUMIFS(Kombiniert[[#This Row],[CDU/CSU (14d)]:[AfD (14d)]],Kombiniert[[#This Row],[CDU/CSU (14d)]:[AfD (14d)]],"&gt;="&amp;0.05)</f>
        <v>1.0452961672473868</v>
      </c>
      <c r="V610" s="2">
        <f>1/(SUMIFS(Kombiniert[[#This Row],[CDU/CSU (14d)]:[AfD (14d)]],Kombiniert[[#This Row],[CDU/CSU (14d)]:[AfD (14d)]],"&gt;="&amp;0.05)-Kombiniert[[#This Row],[FDP (14d)]])</f>
        <v>1.149425287356322</v>
      </c>
    </row>
    <row r="611" spans="1:22" x14ac:dyDescent="0.35">
      <c r="A611" s="1">
        <v>42963</v>
      </c>
      <c r="B611" s="2">
        <v>0.39</v>
      </c>
      <c r="C611" s="2">
        <v>0.23</v>
      </c>
      <c r="D611" s="2">
        <v>0.08</v>
      </c>
      <c r="E611" s="2">
        <v>0.08</v>
      </c>
      <c r="F611" s="2">
        <v>0.09</v>
      </c>
      <c r="G611" s="2">
        <v>0.08</v>
      </c>
      <c r="H611" s="2">
        <v>0.05</v>
      </c>
      <c r="I611" s="2">
        <v>2507</v>
      </c>
      <c r="J611" s="2" t="s">
        <v>579</v>
      </c>
      <c r="K611" t="s">
        <v>417</v>
      </c>
      <c r="L611" s="1">
        <f>Kombiniert[[#This Row],[Date]]-13</f>
        <v>42950</v>
      </c>
      <c r="M611" s="8">
        <f>AVERAGEIFS(Kombiniert[CDU/CSU],Kombiniert[Date],"&gt;="&amp;Kombiniert[[#This Row],[Von]],Kombiniert[Date],"&lt;="&amp;Kombiniert[[#This Row],[Date]])</f>
        <v>0.38</v>
      </c>
      <c r="N611" s="3">
        <f>AVERAGEIFS(Kombiniert[SPD],Kombiniert[Date],"&gt;="&amp;Kombiniert[[#This Row],[Von]],Kombiniert[Date],"&lt;="&amp;Kombiniert[[#This Row],[Date]])</f>
        <v>0.24100000000000002</v>
      </c>
      <c r="O611" s="8">
        <f>AVERAGEIFS(Kombiniert[GRÜNE],Kombiniert[Date],"&gt;="&amp;Kombiniert[[#This Row],[Von]],Kombiniert[Date],"&lt;="&amp;Kombiniert[[#This Row],[Date]])</f>
        <v>7.2500000000000037E-2</v>
      </c>
      <c r="P611" s="8">
        <f>AVERAGEIFS(Kombiniert[FDP],Kombiniert[Date],"&gt;="&amp;Kombiniert[[#This Row],[Von]],Kombiniert[Date],"&lt;="&amp;Kombiniert[[#This Row],[Date]])</f>
        <v>8.3999999999999991E-2</v>
      </c>
      <c r="Q611" s="8">
        <f>AVERAGEIFS(Kombiniert[LINKE],Kombiniert[Date],"&gt;="&amp;Kombiniert[[#This Row],[Von]],Kombiniert[Date],"&lt;="&amp;Kombiniert[[#This Row],[Date]])</f>
        <v>9.2499999999999999E-2</v>
      </c>
      <c r="R611" s="8">
        <f>AVERAGEIFS(Kombiniert[AfD],Kombiniert[Date],"&gt;="&amp;Kombiniert[[#This Row],[Von]],Kombiniert[Date],"&lt;="&amp;Kombiniert[[#This Row],[Date]])</f>
        <v>8.4999999999999992E-2</v>
      </c>
      <c r="S611" s="8">
        <f>AVERAGEIFS(Kombiniert[Sonstige],Kombiniert[Date],"&gt;="&amp;Kombiniert[[#This Row],[Von]],Kombiniert[Date],"&lt;="&amp;Kombiniert[[#This Row],[Date]])</f>
        <v>4.4999999999999998E-2</v>
      </c>
      <c r="T611" s="4">
        <f>SUMIFS(Kombiniert[Befragte],Kombiniert[Date],"&gt;="&amp;Kombiniert[[#This Row],[Von]],Kombiniert[Date],"&lt;="&amp;Kombiniert[[#This Row],[Date]])</f>
        <v>19976</v>
      </c>
      <c r="U611" s="2">
        <f>1/SUMIFS(Kombiniert[[#This Row],[CDU/CSU (14d)]:[AfD (14d)]],Kombiniert[[#This Row],[CDU/CSU (14d)]:[AfD (14d)]],"&gt;="&amp;0.05)</f>
        <v>1.0471204188481675</v>
      </c>
      <c r="V611" s="2">
        <f>1/(SUMIFS(Kombiniert[[#This Row],[CDU/CSU (14d)]:[AfD (14d)]],Kombiniert[[#This Row],[CDU/CSU (14d)]:[AfD (14d)]],"&gt;="&amp;0.05)-Kombiniert[[#This Row],[FDP (14d)]])</f>
        <v>1.1481056257175659</v>
      </c>
    </row>
    <row r="612" spans="1:22" x14ac:dyDescent="0.35">
      <c r="A612" s="1">
        <v>42956</v>
      </c>
      <c r="B612" s="2">
        <v>0.4</v>
      </c>
      <c r="C612" s="2">
        <v>0.23</v>
      </c>
      <c r="D612" s="2">
        <v>0.08</v>
      </c>
      <c r="E612" s="2">
        <v>7.0000000000000007E-2</v>
      </c>
      <c r="F612" s="2">
        <v>0.08</v>
      </c>
      <c r="G612" s="2">
        <v>0.08</v>
      </c>
      <c r="H612" s="2">
        <v>0.06</v>
      </c>
      <c r="I612" s="2">
        <v>2503</v>
      </c>
      <c r="J612" s="2" t="s">
        <v>580</v>
      </c>
      <c r="K612" t="s">
        <v>417</v>
      </c>
      <c r="L612" s="1">
        <f>Kombiniert[[#This Row],[Date]]-13</f>
        <v>42943</v>
      </c>
      <c r="M612" s="8">
        <f>AVERAGEIFS(Kombiniert[CDU/CSU],Kombiniert[Date],"&gt;="&amp;Kombiniert[[#This Row],[Von]],Kombiniert[Date],"&lt;="&amp;Kombiniert[[#This Row],[Date]])</f>
        <v>0.38400000000000001</v>
      </c>
      <c r="N612" s="3">
        <f>AVERAGEIFS(Kombiniert[SPD],Kombiniert[Date],"&gt;="&amp;Kombiniert[[#This Row],[Von]],Kombiniert[Date],"&lt;="&amp;Kombiniert[[#This Row],[Date]])</f>
        <v>0.23849999999999999</v>
      </c>
      <c r="O612" s="8">
        <f>AVERAGEIFS(Kombiniert[GRÜNE],Kombiniert[Date],"&gt;="&amp;Kombiniert[[#This Row],[Von]],Kombiniert[Date],"&lt;="&amp;Kombiniert[[#This Row],[Date]])</f>
        <v>7.5500000000000012E-2</v>
      </c>
      <c r="P612" s="8">
        <f>AVERAGEIFS(Kombiniert[FDP],Kombiniert[Date],"&gt;="&amp;Kombiniert[[#This Row],[Von]],Kombiniert[Date],"&lt;="&amp;Kombiniert[[#This Row],[Date]])</f>
        <v>8.299999999999999E-2</v>
      </c>
      <c r="Q612" s="8">
        <f>AVERAGEIFS(Kombiniert[LINKE],Kombiniert[Date],"&gt;="&amp;Kombiniert[[#This Row],[Von]],Kombiniert[Date],"&lt;="&amp;Kombiniert[[#This Row],[Date]])</f>
        <v>9.0499999999999997E-2</v>
      </c>
      <c r="R612" s="8">
        <f>AVERAGEIFS(Kombiniert[AfD],Kombiniert[Date],"&gt;="&amp;Kombiniert[[#This Row],[Von]],Kombiniert[Date],"&lt;="&amp;Kombiniert[[#This Row],[Date]])</f>
        <v>8.4499999999999992E-2</v>
      </c>
      <c r="S612" s="8">
        <f>AVERAGEIFS(Kombiniert[Sonstige],Kombiniert[Date],"&gt;="&amp;Kombiniert[[#This Row],[Von]],Kombiniert[Date],"&lt;="&amp;Kombiniert[[#This Row],[Date]])</f>
        <v>4.3999999999999997E-2</v>
      </c>
      <c r="T612" s="4">
        <f>SUMIFS(Kombiniert[Befragte],Kombiniert[Date],"&gt;="&amp;Kombiniert[[#This Row],[Von]],Kombiniert[Date],"&lt;="&amp;Kombiniert[[#This Row],[Date]])</f>
        <v>19979</v>
      </c>
      <c r="U612" s="2">
        <f>1/SUMIFS(Kombiniert[[#This Row],[CDU/CSU (14d)]:[AfD (14d)]],Kombiniert[[#This Row],[CDU/CSU (14d)]:[AfD (14d)]],"&gt;="&amp;0.05)</f>
        <v>1.0460251046025104</v>
      </c>
      <c r="V612" s="2">
        <f>1/(SUMIFS(Kombiniert[[#This Row],[CDU/CSU (14d)]:[AfD (14d)]],Kombiniert[[#This Row],[CDU/CSU (14d)]:[AfD (14d)]],"&gt;="&amp;0.05)-Kombiniert[[#This Row],[FDP (14d)]])</f>
        <v>1.1454753722794959</v>
      </c>
    </row>
    <row r="613" spans="1:22" x14ac:dyDescent="0.35">
      <c r="A613" s="1">
        <v>42949</v>
      </c>
      <c r="B613" s="2">
        <v>0.4</v>
      </c>
      <c r="C613" s="2">
        <v>0.22</v>
      </c>
      <c r="D613" s="2">
        <v>0.08</v>
      </c>
      <c r="E613" s="2">
        <v>0.08</v>
      </c>
      <c r="F613" s="2">
        <v>0.08</v>
      </c>
      <c r="G613" s="2">
        <v>0.08</v>
      </c>
      <c r="H613" s="2">
        <v>0.06</v>
      </c>
      <c r="I613" s="2">
        <v>2501</v>
      </c>
      <c r="J613" s="2" t="s">
        <v>581</v>
      </c>
      <c r="K613" t="s">
        <v>417</v>
      </c>
      <c r="L613" s="1">
        <f>Kombiniert[[#This Row],[Date]]-13</f>
        <v>42936</v>
      </c>
      <c r="M613" s="8">
        <f>AVERAGEIFS(Kombiniert[CDU/CSU],Kombiniert[Date],"&gt;="&amp;Kombiniert[[#This Row],[Von]],Kombiniert[Date],"&lt;="&amp;Kombiniert[[#This Row],[Date]])</f>
        <v>0.385625</v>
      </c>
      <c r="N613" s="3">
        <f>AVERAGEIFS(Kombiniert[SPD],Kombiniert[Date],"&gt;="&amp;Kombiniert[[#This Row],[Von]],Kombiniert[Date],"&lt;="&amp;Kombiniert[[#This Row],[Date]])</f>
        <v>0.23812499999999998</v>
      </c>
      <c r="O613" s="8">
        <f>AVERAGEIFS(Kombiniert[GRÜNE],Kombiniert[Date],"&gt;="&amp;Kombiniert[[#This Row],[Von]],Kombiniert[Date],"&lt;="&amp;Kombiniert[[#This Row],[Date]])</f>
        <v>7.5624999999999998E-2</v>
      </c>
      <c r="P613" s="8">
        <f>AVERAGEIFS(Kombiniert[FDP],Kombiniert[Date],"&gt;="&amp;Kombiniert[[#This Row],[Von]],Kombiniert[Date],"&lt;="&amp;Kombiniert[[#This Row],[Date]])</f>
        <v>8.3124999999999991E-2</v>
      </c>
      <c r="Q613" s="8">
        <f>AVERAGEIFS(Kombiniert[LINKE],Kombiniert[Date],"&gt;="&amp;Kombiniert[[#This Row],[Von]],Kombiniert[Date],"&lt;="&amp;Kombiniert[[#This Row],[Date]])</f>
        <v>9.0624999999999997E-2</v>
      </c>
      <c r="R613" s="8">
        <f>AVERAGEIFS(Kombiniert[AfD],Kombiniert[Date],"&gt;="&amp;Kombiniert[[#This Row],[Von]],Kombiniert[Date],"&lt;="&amp;Kombiniert[[#This Row],[Date]])</f>
        <v>8.4374999999999992E-2</v>
      </c>
      <c r="S613" s="8">
        <f>AVERAGEIFS(Kombiniert[Sonstige],Kombiniert[Date],"&gt;="&amp;Kombiniert[[#This Row],[Von]],Kombiniert[Date],"&lt;="&amp;Kombiniert[[#This Row],[Date]])</f>
        <v>4.2500000000000003E-2</v>
      </c>
      <c r="T613" s="4">
        <f>SUMIFS(Kombiniert[Befragte],Kombiniert[Date],"&gt;="&amp;Kombiniert[[#This Row],[Von]],Kombiniert[Date],"&lt;="&amp;Kombiniert[[#This Row],[Date]])</f>
        <v>16337</v>
      </c>
      <c r="U613" s="2">
        <f>1/SUMIFS(Kombiniert[[#This Row],[CDU/CSU (14d)]:[AfD (14d)]],Kombiniert[[#This Row],[CDU/CSU (14d)]:[AfD (14d)]],"&gt;="&amp;0.05)</f>
        <v>1.0443864229765012</v>
      </c>
      <c r="V613" s="2">
        <f>1/(SUMIFS(Kombiniert[[#This Row],[CDU/CSU (14d)]:[AfD (14d)]],Kombiniert[[#This Row],[CDU/CSU (14d)]:[AfD (14d)]],"&gt;="&amp;0.05)-Kombiniert[[#This Row],[FDP (14d)]])</f>
        <v>1.143674052894925</v>
      </c>
    </row>
    <row r="614" spans="1:22" x14ac:dyDescent="0.35">
      <c r="A614" s="1">
        <v>42942</v>
      </c>
      <c r="B614" s="2">
        <v>0.4</v>
      </c>
      <c r="C614" s="2">
        <v>0.22</v>
      </c>
      <c r="D614" s="2">
        <v>0.08</v>
      </c>
      <c r="E614" s="2">
        <v>0.08</v>
      </c>
      <c r="F614" s="2">
        <v>0.09</v>
      </c>
      <c r="G614" s="2">
        <v>7.0000000000000007E-2</v>
      </c>
      <c r="H614" s="2">
        <v>0.06</v>
      </c>
      <c r="I614" s="2">
        <v>2507</v>
      </c>
      <c r="J614" s="2" t="s">
        <v>582</v>
      </c>
      <c r="K614" t="s">
        <v>417</v>
      </c>
      <c r="L614" s="1">
        <f>Kombiniert[[#This Row],[Date]]-13</f>
        <v>42929</v>
      </c>
      <c r="M614" s="8">
        <f>AVERAGEIFS(Kombiniert[CDU/CSU],Kombiniert[Date],"&gt;="&amp;Kombiniert[[#This Row],[Von]],Kombiniert[Date],"&lt;="&amp;Kombiniert[[#This Row],[Date]])</f>
        <v>0.38428571428571429</v>
      </c>
      <c r="N614" s="3">
        <f>AVERAGEIFS(Kombiniert[SPD],Kombiniert[Date],"&gt;="&amp;Kombiniert[[#This Row],[Von]],Kombiniert[Date],"&lt;="&amp;Kombiniert[[#This Row],[Date]])</f>
        <v>0.24142857142857141</v>
      </c>
      <c r="O614" s="8">
        <f>AVERAGEIFS(Kombiniert[GRÜNE],Kombiniert[Date],"&gt;="&amp;Kombiniert[[#This Row],[Von]],Kombiniert[Date],"&lt;="&amp;Kombiniert[[#This Row],[Date]])</f>
        <v>7.4285714285714288E-2</v>
      </c>
      <c r="P614" s="8">
        <f>AVERAGEIFS(Kombiniert[FDP],Kombiniert[Date],"&gt;="&amp;Kombiniert[[#This Row],[Von]],Kombiniert[Date],"&lt;="&amp;Kombiniert[[#This Row],[Date]])</f>
        <v>8.1428571428571433E-2</v>
      </c>
      <c r="Q614" s="8">
        <f>AVERAGEIFS(Kombiniert[LINKE],Kombiniert[Date],"&gt;="&amp;Kombiniert[[#This Row],[Von]],Kombiniert[Date],"&lt;="&amp;Kombiniert[[#This Row],[Date]])</f>
        <v>9.2857142857142846E-2</v>
      </c>
      <c r="R614" s="8">
        <f>AVERAGEIFS(Kombiniert[AfD],Kombiniert[Date],"&gt;="&amp;Kombiniert[[#This Row],[Von]],Kombiniert[Date],"&lt;="&amp;Kombiniert[[#This Row],[Date]])</f>
        <v>0.08</v>
      </c>
      <c r="S614" s="8">
        <f>AVERAGEIFS(Kombiniert[Sonstige],Kombiniert[Date],"&gt;="&amp;Kombiniert[[#This Row],[Von]],Kombiniert[Date],"&lt;="&amp;Kombiniert[[#This Row],[Date]])</f>
        <v>4.5714285714285714E-2</v>
      </c>
      <c r="T614" s="4">
        <f>SUMIFS(Kombiniert[Befragte],Kombiniert[Date],"&gt;="&amp;Kombiniert[[#This Row],[Von]],Kombiniert[Date],"&lt;="&amp;Kombiniert[[#This Row],[Date]])</f>
        <v>14059</v>
      </c>
      <c r="U614" s="2">
        <f>1/SUMIFS(Kombiniert[[#This Row],[CDU/CSU (14d)]:[AfD (14d)]],Kombiniert[[#This Row],[CDU/CSU (14d)]:[AfD (14d)]],"&gt;="&amp;0.05)</f>
        <v>1.0479041916167666</v>
      </c>
      <c r="V614" s="2">
        <f>1/(SUMIFS(Kombiniert[[#This Row],[CDU/CSU (14d)]:[AfD (14d)]],Kombiniert[[#This Row],[CDU/CSU (14d)]:[AfD (14d)]],"&gt;="&amp;0.05)-Kombiniert[[#This Row],[FDP (14d)]])</f>
        <v>1.1456628477905075</v>
      </c>
    </row>
    <row r="615" spans="1:22" x14ac:dyDescent="0.35">
      <c r="A615" s="1">
        <v>42935</v>
      </c>
      <c r="B615" s="2">
        <v>0.4</v>
      </c>
      <c r="C615" s="2">
        <v>0.22</v>
      </c>
      <c r="D615" s="2">
        <v>0.08</v>
      </c>
      <c r="E615" s="2">
        <v>0.08</v>
      </c>
      <c r="F615" s="2">
        <v>0.09</v>
      </c>
      <c r="G615" s="2">
        <v>7.0000000000000007E-2</v>
      </c>
      <c r="H615" s="2">
        <v>0.06</v>
      </c>
      <c r="I615" s="2">
        <v>2502</v>
      </c>
      <c r="J615" s="2" t="s">
        <v>583</v>
      </c>
      <c r="K615" t="s">
        <v>417</v>
      </c>
      <c r="L615" s="1">
        <f>Kombiniert[[#This Row],[Date]]-13</f>
        <v>42922</v>
      </c>
      <c r="M615" s="8">
        <f>AVERAGEIFS(Kombiniert[CDU/CSU],Kombiniert[Date],"&gt;="&amp;Kombiniert[[#This Row],[Von]],Kombiniert[Date],"&lt;="&amp;Kombiniert[[#This Row],[Date]])</f>
        <v>0.38166666666666665</v>
      </c>
      <c r="N615" s="3">
        <f>AVERAGEIFS(Kombiniert[SPD],Kombiniert[Date],"&gt;="&amp;Kombiniert[[#This Row],[Von]],Kombiniert[Date],"&lt;="&amp;Kombiniert[[#This Row],[Date]])</f>
        <v>0.24000000000000002</v>
      </c>
      <c r="O615" s="8">
        <f>AVERAGEIFS(Kombiniert[GRÜNE],Kombiniert[Date],"&gt;="&amp;Kombiniert[[#This Row],[Von]],Kombiniert[Date],"&lt;="&amp;Kombiniert[[#This Row],[Date]])</f>
        <v>7.5555555555555556E-2</v>
      </c>
      <c r="P615" s="8">
        <f>AVERAGEIFS(Kombiniert[FDP],Kombiniert[Date],"&gt;="&amp;Kombiniert[[#This Row],[Von]],Kombiniert[Date],"&lt;="&amp;Kombiniert[[#This Row],[Date]])</f>
        <v>8.3888888888888874E-2</v>
      </c>
      <c r="Q615" s="8">
        <f>AVERAGEIFS(Kombiniert[LINKE],Kombiniert[Date],"&gt;="&amp;Kombiniert[[#This Row],[Von]],Kombiniert[Date],"&lt;="&amp;Kombiniert[[#This Row],[Date]])</f>
        <v>9.1111111111111087E-2</v>
      </c>
      <c r="R615" s="8">
        <f>AVERAGEIFS(Kombiniert[AfD],Kombiniert[Date],"&gt;="&amp;Kombiniert[[#This Row],[Von]],Kombiniert[Date],"&lt;="&amp;Kombiniert[[#This Row],[Date]])</f>
        <v>8.1666666666666665E-2</v>
      </c>
      <c r="S615" s="8">
        <f>AVERAGEIFS(Kombiniert[Sonstige],Kombiniert[Date],"&gt;="&amp;Kombiniert[[#This Row],[Von]],Kombiniert[Date],"&lt;="&amp;Kombiniert[[#This Row],[Date]])</f>
        <v>4.611111111111111E-2</v>
      </c>
      <c r="T615" s="4">
        <f>SUMIFS(Kombiniert[Befragte],Kombiniert[Date],"&gt;="&amp;Kombiniert[[#This Row],[Von]],Kombiniert[Date],"&lt;="&amp;Kombiniert[[#This Row],[Date]])</f>
        <v>16617</v>
      </c>
      <c r="U615" s="2">
        <f>1/SUMIFS(Kombiniert[[#This Row],[CDU/CSU (14d)]:[AfD (14d)]],Kombiniert[[#This Row],[CDU/CSU (14d)]:[AfD (14d)]],"&gt;="&amp;0.05)</f>
        <v>1.0483401281304601</v>
      </c>
      <c r="V615" s="2">
        <f>1/(SUMIFS(Kombiniert[[#This Row],[CDU/CSU (14d)]:[AfD (14d)]],Kombiniert[[#This Row],[CDU/CSU (14d)]:[AfD (14d)]],"&gt;="&amp;0.05)-Kombiniert[[#This Row],[FDP (14d)]])</f>
        <v>1.1494252873563218</v>
      </c>
    </row>
    <row r="616" spans="1:22" x14ac:dyDescent="0.35">
      <c r="A616" s="1">
        <v>42927</v>
      </c>
      <c r="B616" s="2">
        <v>0.39</v>
      </c>
      <c r="C616" s="2">
        <v>0.22</v>
      </c>
      <c r="D616" s="2">
        <v>0.08</v>
      </c>
      <c r="E616" s="2">
        <v>0.08</v>
      </c>
      <c r="F616" s="2">
        <v>0.09</v>
      </c>
      <c r="G616" s="2">
        <v>0.08</v>
      </c>
      <c r="H616" s="2">
        <v>0.06</v>
      </c>
      <c r="I616" s="2">
        <v>2501</v>
      </c>
      <c r="J616" s="2" t="s">
        <v>584</v>
      </c>
      <c r="K616" t="s">
        <v>417</v>
      </c>
      <c r="L616" s="1">
        <f>Kombiniert[[#This Row],[Date]]-13</f>
        <v>42914</v>
      </c>
      <c r="M616" s="8">
        <f>AVERAGEIFS(Kombiniert[CDU/CSU],Kombiniert[Date],"&gt;="&amp;Kombiniert[[#This Row],[Von]],Kombiniert[Date],"&lt;="&amp;Kombiniert[[#This Row],[Date]])</f>
        <v>0.38449999999999995</v>
      </c>
      <c r="N616" s="3">
        <f>AVERAGEIFS(Kombiniert[SPD],Kombiniert[Date],"&gt;="&amp;Kombiniert[[#This Row],[Von]],Kombiniert[Date],"&lt;="&amp;Kombiniert[[#This Row],[Date]])</f>
        <v>0.23799999999999999</v>
      </c>
      <c r="O616" s="8">
        <f>AVERAGEIFS(Kombiniert[GRÜNE],Kombiniert[Date],"&gt;="&amp;Kombiniert[[#This Row],[Von]],Kombiniert[Date],"&lt;="&amp;Kombiniert[[#This Row],[Date]])</f>
        <v>7.8999999999999987E-2</v>
      </c>
      <c r="P616" s="8">
        <f>AVERAGEIFS(Kombiniert[FDP],Kombiniert[Date],"&gt;="&amp;Kombiniert[[#This Row],[Von]],Kombiniert[Date],"&lt;="&amp;Kombiniert[[#This Row],[Date]])</f>
        <v>8.199999999999999E-2</v>
      </c>
      <c r="Q616" s="8">
        <f>AVERAGEIFS(Kombiniert[LINKE],Kombiniert[Date],"&gt;="&amp;Kombiniert[[#This Row],[Von]],Kombiniert[Date],"&lt;="&amp;Kombiniert[[#This Row],[Date]])</f>
        <v>9.1999999999999985E-2</v>
      </c>
      <c r="R616" s="8">
        <f>AVERAGEIFS(Kombiniert[AfD],Kombiniert[Date],"&gt;="&amp;Kombiniert[[#This Row],[Von]],Kombiniert[Date],"&lt;="&amp;Kombiniert[[#This Row],[Date]])</f>
        <v>7.8499999999999986E-2</v>
      </c>
      <c r="S616" s="8">
        <f>AVERAGEIFS(Kombiniert[Sonstige],Kombiniert[Date],"&gt;="&amp;Kombiniert[[#This Row],[Von]],Kombiniert[Date],"&lt;="&amp;Kombiniert[[#This Row],[Date]])</f>
        <v>4.5999999999999992E-2</v>
      </c>
      <c r="T616" s="4">
        <f>SUMIFS(Kombiniert[Befragte],Kombiniert[Date],"&gt;="&amp;Kombiniert[[#This Row],[Von]],Kombiniert[Date],"&lt;="&amp;Kombiniert[[#This Row],[Date]])</f>
        <v>19380</v>
      </c>
      <c r="U616" s="2">
        <f>1/SUMIFS(Kombiniert[[#This Row],[CDU/CSU (14d)]:[AfD (14d)]],Kombiniert[[#This Row],[CDU/CSU (14d)]:[AfD (14d)]],"&gt;="&amp;0.05)</f>
        <v>1.0482180293501049</v>
      </c>
      <c r="V616" s="2">
        <f>1/(SUMIFS(Kombiniert[[#This Row],[CDU/CSU (14d)]:[AfD (14d)]],Kombiniert[[#This Row],[CDU/CSU (14d)]:[AfD (14d)]],"&gt;="&amp;0.05)-Kombiniert[[#This Row],[FDP (14d)]])</f>
        <v>1.1467889908256883</v>
      </c>
    </row>
    <row r="617" spans="1:22" x14ac:dyDescent="0.35">
      <c r="A617" s="1">
        <v>42921</v>
      </c>
      <c r="B617" s="2">
        <v>0.39</v>
      </c>
      <c r="C617" s="2">
        <v>0.23</v>
      </c>
      <c r="D617" s="2">
        <v>0.08</v>
      </c>
      <c r="E617" s="2">
        <v>0.08</v>
      </c>
      <c r="F617" s="2">
        <v>0.09</v>
      </c>
      <c r="G617" s="2">
        <v>7.0000000000000007E-2</v>
      </c>
      <c r="H617" s="2">
        <v>0.06</v>
      </c>
      <c r="I617" s="2">
        <v>2503</v>
      </c>
      <c r="J617" s="2" t="s">
        <v>585</v>
      </c>
      <c r="K617" t="s">
        <v>417</v>
      </c>
      <c r="L617" s="1">
        <f>Kombiniert[[#This Row],[Date]]-13</f>
        <v>42908</v>
      </c>
      <c r="M617" s="8">
        <f>AVERAGEIFS(Kombiniert[CDU/CSU],Kombiniert[Date],"&gt;="&amp;Kombiniert[[#This Row],[Von]],Kombiniert[Date],"&lt;="&amp;Kombiniert[[#This Row],[Date]])</f>
        <v>0.38277777777777777</v>
      </c>
      <c r="N617" s="3">
        <f>AVERAGEIFS(Kombiniert[SPD],Kombiniert[Date],"&gt;="&amp;Kombiniert[[#This Row],[Von]],Kombiniert[Date],"&lt;="&amp;Kombiniert[[#This Row],[Date]])</f>
        <v>0.2422222222222222</v>
      </c>
      <c r="O617" s="8">
        <f>AVERAGEIFS(Kombiniert[GRÜNE],Kombiniert[Date],"&gt;="&amp;Kombiniert[[#This Row],[Von]],Kombiniert[Date],"&lt;="&amp;Kombiniert[[#This Row],[Date]])</f>
        <v>7.888888888888887E-2</v>
      </c>
      <c r="P617" s="8">
        <f>AVERAGEIFS(Kombiniert[FDP],Kombiniert[Date],"&gt;="&amp;Kombiniert[[#This Row],[Von]],Kombiniert[Date],"&lt;="&amp;Kombiniert[[#This Row],[Date]])</f>
        <v>8.1111111111111106E-2</v>
      </c>
      <c r="Q617" s="8">
        <f>AVERAGEIFS(Kombiniert[LINKE],Kombiniert[Date],"&gt;="&amp;Kombiniert[[#This Row],[Von]],Kombiniert[Date],"&lt;="&amp;Kombiniert[[#This Row],[Date]])</f>
        <v>9.3888888888888869E-2</v>
      </c>
      <c r="R617" s="8">
        <f>AVERAGEIFS(Kombiniert[AfD],Kombiniert[Date],"&gt;="&amp;Kombiniert[[#This Row],[Von]],Kombiniert[Date],"&lt;="&amp;Kombiniert[[#This Row],[Date]])</f>
        <v>7.6111111111111115E-2</v>
      </c>
      <c r="S617" s="8">
        <f>AVERAGEIFS(Kombiniert[Sonstige],Kombiniert[Date],"&gt;="&amp;Kombiniert[[#This Row],[Von]],Kombiniert[Date],"&lt;="&amp;Kombiniert[[#This Row],[Date]])</f>
        <v>4.5000000000000005E-2</v>
      </c>
      <c r="T617" s="4">
        <f>SUMIFS(Kombiniert[Befragte],Kombiniert[Date],"&gt;="&amp;Kombiniert[[#This Row],[Von]],Kombiniert[Date],"&lt;="&amp;Kombiniert[[#This Row],[Date]])</f>
        <v>16434</v>
      </c>
      <c r="U617" s="2">
        <f>1/SUMIFS(Kombiniert[[#This Row],[CDU/CSU (14d)]:[AfD (14d)]],Kombiniert[[#This Row],[CDU/CSU (14d)]:[AfD (14d)]],"&gt;="&amp;0.05)</f>
        <v>1.0471204188481675</v>
      </c>
      <c r="V617" s="2">
        <f>1/(SUMIFS(Kombiniert[[#This Row],[CDU/CSU (14d)]:[AfD (14d)]],Kombiniert[[#This Row],[CDU/CSU (14d)]:[AfD (14d)]],"&gt;="&amp;0.05)-Kombiniert[[#This Row],[FDP (14d)]])</f>
        <v>1.144310235219326</v>
      </c>
    </row>
    <row r="618" spans="1:22" x14ac:dyDescent="0.35">
      <c r="A618" s="1">
        <v>42915</v>
      </c>
      <c r="B618" s="2">
        <v>0.4</v>
      </c>
      <c r="C618" s="2">
        <v>0.23</v>
      </c>
      <c r="D618" s="2">
        <v>0.09</v>
      </c>
      <c r="E618" s="2">
        <v>0.08</v>
      </c>
      <c r="F618" s="2">
        <v>0.09</v>
      </c>
      <c r="G618" s="2">
        <v>7.0000000000000007E-2</v>
      </c>
      <c r="H618" s="2">
        <v>0.04</v>
      </c>
      <c r="I618" s="2">
        <v>1507</v>
      </c>
      <c r="J618" s="2" t="s">
        <v>586</v>
      </c>
      <c r="K618" t="s">
        <v>417</v>
      </c>
      <c r="L618" s="1">
        <f>Kombiniert[[#This Row],[Date]]-13</f>
        <v>42902</v>
      </c>
      <c r="M618" s="8">
        <f>AVERAGEIFS(Kombiniert[CDU/CSU],Kombiniert[Date],"&gt;="&amp;Kombiniert[[#This Row],[Von]],Kombiniert[Date],"&lt;="&amp;Kombiniert[[#This Row],[Date]])</f>
        <v>0.38450000000000001</v>
      </c>
      <c r="N618" s="3">
        <f>AVERAGEIFS(Kombiniert[SPD],Kombiniert[Date],"&gt;="&amp;Kombiniert[[#This Row],[Von]],Kombiniert[Date],"&lt;="&amp;Kombiniert[[#This Row],[Date]])</f>
        <v>0.24299999999999997</v>
      </c>
      <c r="O618" s="8">
        <f>AVERAGEIFS(Kombiniert[GRÜNE],Kombiniert[Date],"&gt;="&amp;Kombiniert[[#This Row],[Von]],Kombiniert[Date],"&lt;="&amp;Kombiniert[[#This Row],[Date]])</f>
        <v>7.6999999999999999E-2</v>
      </c>
      <c r="P618" s="8">
        <f>AVERAGEIFS(Kombiniert[FDP],Kombiniert[Date],"&gt;="&amp;Kombiniert[[#This Row],[Von]],Kombiniert[Date],"&lt;="&amp;Kombiniert[[#This Row],[Date]])</f>
        <v>8.249999999999999E-2</v>
      </c>
      <c r="Q618" s="8">
        <f>AVERAGEIFS(Kombiniert[LINKE],Kombiniert[Date],"&gt;="&amp;Kombiniert[[#This Row],[Von]],Kombiniert[Date],"&lt;="&amp;Kombiniert[[#This Row],[Date]])</f>
        <v>9.4499999999999987E-2</v>
      </c>
      <c r="R618" s="8">
        <f>AVERAGEIFS(Kombiniert[AfD],Kombiniert[Date],"&gt;="&amp;Kombiniert[[#This Row],[Von]],Kombiniert[Date],"&lt;="&amp;Kombiniert[[#This Row],[Date]])</f>
        <v>7.5999999999999998E-2</v>
      </c>
      <c r="S618" s="8">
        <f>AVERAGEIFS(Kombiniert[Sonstige],Kombiniert[Date],"&gt;="&amp;Kombiniert[[#This Row],[Von]],Kombiniert[Date],"&lt;="&amp;Kombiniert[[#This Row],[Date]])</f>
        <v>4.2500000000000003E-2</v>
      </c>
      <c r="T618" s="4">
        <f>SUMIFS(Kombiniert[Befragte],Kombiniert[Date],"&gt;="&amp;Kombiniert[[#This Row],[Von]],Kombiniert[Date],"&lt;="&amp;Kombiniert[[#This Row],[Date]])</f>
        <v>18987</v>
      </c>
      <c r="U618" s="2">
        <f>1/SUMIFS(Kombiniert[[#This Row],[CDU/CSU (14d)]:[AfD (14d)]],Kombiniert[[#This Row],[CDU/CSU (14d)]:[AfD (14d)]],"&gt;="&amp;0.05)</f>
        <v>1.0443864229765014</v>
      </c>
      <c r="V618" s="2">
        <f>1/(SUMIFS(Kombiniert[[#This Row],[CDU/CSU (14d)]:[AfD (14d)]],Kombiniert[[#This Row],[CDU/CSU (14d)]:[AfD (14d)]],"&gt;="&amp;0.05)-Kombiniert[[#This Row],[FDP (14d)]])</f>
        <v>1.142857142857143</v>
      </c>
    </row>
    <row r="619" spans="1:22" x14ac:dyDescent="0.35">
      <c r="A619" s="1">
        <v>42914</v>
      </c>
      <c r="B619" s="2">
        <v>0.4</v>
      </c>
      <c r="C619" s="2">
        <v>0.23</v>
      </c>
      <c r="D619" s="2">
        <v>0.09</v>
      </c>
      <c r="E619" s="2">
        <v>7.0000000000000007E-2</v>
      </c>
      <c r="F619" s="2">
        <v>0.09</v>
      </c>
      <c r="G619" s="2">
        <v>7.0000000000000007E-2</v>
      </c>
      <c r="H619" s="2">
        <v>0.05</v>
      </c>
      <c r="I619" s="2">
        <v>2502</v>
      </c>
      <c r="J619" s="2" t="s">
        <v>587</v>
      </c>
      <c r="K619" t="s">
        <v>417</v>
      </c>
      <c r="L619" s="1">
        <f>Kombiniert[[#This Row],[Date]]-13</f>
        <v>42901</v>
      </c>
      <c r="M619" s="8">
        <f>AVERAGEIFS(Kombiniert[CDU/CSU],Kombiniert[Date],"&gt;="&amp;Kombiniert[[#This Row],[Von]],Kombiniert[Date],"&lt;="&amp;Kombiniert[[#This Row],[Date]])</f>
        <v>0.38388888888888895</v>
      </c>
      <c r="N619" s="3">
        <f>AVERAGEIFS(Kombiniert[SPD],Kombiniert[Date],"&gt;="&amp;Kombiniert[[#This Row],[Von]],Kombiniert[Date],"&lt;="&amp;Kombiniert[[#This Row],[Date]])</f>
        <v>0.24333333333333332</v>
      </c>
      <c r="O619" s="8">
        <f>AVERAGEIFS(Kombiniert[GRÜNE],Kombiniert[Date],"&gt;="&amp;Kombiniert[[#This Row],[Von]],Kombiniert[Date],"&lt;="&amp;Kombiniert[[#This Row],[Date]])</f>
        <v>7.4444444444444452E-2</v>
      </c>
      <c r="P619" s="8">
        <f>AVERAGEIFS(Kombiniert[FDP],Kombiniert[Date],"&gt;="&amp;Kombiniert[[#This Row],[Von]],Kombiniert[Date],"&lt;="&amp;Kombiniert[[#This Row],[Date]])</f>
        <v>8.3888888888888874E-2</v>
      </c>
      <c r="Q619" s="8">
        <f>AVERAGEIFS(Kombiniert[LINKE],Kombiniert[Date],"&gt;="&amp;Kombiniert[[#This Row],[Von]],Kombiniert[Date],"&lt;="&amp;Kombiniert[[#This Row],[Date]])</f>
        <v>9.3888888888888869E-2</v>
      </c>
      <c r="R619" s="8">
        <f>AVERAGEIFS(Kombiniert[AfD],Kombiniert[Date],"&gt;="&amp;Kombiniert[[#This Row],[Von]],Kombiniert[Date],"&lt;="&amp;Kombiniert[[#This Row],[Date]])</f>
        <v>7.6666666666666661E-2</v>
      </c>
      <c r="S619" s="8">
        <f>AVERAGEIFS(Kombiniert[Sonstige],Kombiniert[Date],"&gt;="&amp;Kombiniert[[#This Row],[Von]],Kombiniert[Date],"&lt;="&amp;Kombiniert[[#This Row],[Date]])</f>
        <v>4.3888888888888887E-2</v>
      </c>
      <c r="T619" s="4">
        <f>SUMIFS(Kombiniert[Befragte],Kombiniert[Date],"&gt;="&amp;Kombiniert[[#This Row],[Von]],Kombiniert[Date],"&lt;="&amp;Kombiniert[[#This Row],[Date]])</f>
        <v>16498</v>
      </c>
      <c r="U619" s="2">
        <f>1/SUMIFS(Kombiniert[[#This Row],[CDU/CSU (14d)]:[AfD (14d)]],Kombiniert[[#This Row],[CDU/CSU (14d)]:[AfD (14d)]],"&gt;="&amp;0.05)</f>
        <v>1.0459035444509006</v>
      </c>
      <c r="V619" s="2">
        <f>1/(SUMIFS(Kombiniert[[#This Row],[CDU/CSU (14d)]:[AfD (14d)]],Kombiniert[[#This Row],[CDU/CSU (14d)]:[AfD (14d)]],"&gt;="&amp;0.05)-Kombiniert[[#This Row],[FDP (14d)]])</f>
        <v>1.1464968152866242</v>
      </c>
    </row>
    <row r="620" spans="1:22" x14ac:dyDescent="0.35">
      <c r="A620" s="1">
        <v>42907</v>
      </c>
      <c r="B620" s="2">
        <v>0.39</v>
      </c>
      <c r="C620" s="2">
        <v>0.23</v>
      </c>
      <c r="D620" s="2">
        <v>0.08</v>
      </c>
      <c r="E620" s="2">
        <v>0.08</v>
      </c>
      <c r="F620" s="2">
        <v>0.1</v>
      </c>
      <c r="G620" s="2">
        <v>7.0000000000000007E-2</v>
      </c>
      <c r="H620" s="2">
        <v>0.05</v>
      </c>
      <c r="I620" s="2">
        <v>2505</v>
      </c>
      <c r="J620" s="2" t="s">
        <v>588</v>
      </c>
      <c r="K620" t="s">
        <v>417</v>
      </c>
      <c r="L620" s="1">
        <f>Kombiniert[[#This Row],[Date]]-13</f>
        <v>42894</v>
      </c>
      <c r="M620" s="8">
        <f>AVERAGEIFS(Kombiniert[CDU/CSU],Kombiniert[Date],"&gt;="&amp;Kombiniert[[#This Row],[Von]],Kombiniert[Date],"&lt;="&amp;Kombiniert[[#This Row],[Date]])</f>
        <v>0.38444444444444442</v>
      </c>
      <c r="N620" s="3">
        <f>AVERAGEIFS(Kombiniert[SPD],Kombiniert[Date],"&gt;="&amp;Kombiniert[[#This Row],[Von]],Kombiniert[Date],"&lt;="&amp;Kombiniert[[#This Row],[Date]])</f>
        <v>0.24166666666666664</v>
      </c>
      <c r="O620" s="8">
        <f>AVERAGEIFS(Kombiniert[GRÜNE],Kombiniert[Date],"&gt;="&amp;Kombiniert[[#This Row],[Von]],Kombiniert[Date],"&lt;="&amp;Kombiniert[[#This Row],[Date]])</f>
        <v>7.2222222222222215E-2</v>
      </c>
      <c r="P620" s="8">
        <f>AVERAGEIFS(Kombiniert[FDP],Kombiniert[Date],"&gt;="&amp;Kombiniert[[#This Row],[Von]],Kombiniert[Date],"&lt;="&amp;Kombiniert[[#This Row],[Date]])</f>
        <v>8.7222222222222215E-2</v>
      </c>
      <c r="Q620" s="8">
        <f>AVERAGEIFS(Kombiniert[LINKE],Kombiniert[Date],"&gt;="&amp;Kombiniert[[#This Row],[Von]],Kombiniert[Date],"&lt;="&amp;Kombiniert[[#This Row],[Date]])</f>
        <v>9.166666666666666E-2</v>
      </c>
      <c r="R620" s="8">
        <f>AVERAGEIFS(Kombiniert[AfD],Kombiniert[Date],"&gt;="&amp;Kombiniert[[#This Row],[Von]],Kombiniert[Date],"&lt;="&amp;Kombiniert[[#This Row],[Date]])</f>
        <v>7.9444444444444443E-2</v>
      </c>
      <c r="S620" s="8">
        <f>AVERAGEIFS(Kombiniert[Sonstige],Kombiniert[Date],"&gt;="&amp;Kombiniert[[#This Row],[Von]],Kombiniert[Date],"&lt;="&amp;Kombiniert[[#This Row],[Date]])</f>
        <v>4.3333333333333335E-2</v>
      </c>
      <c r="T620" s="4">
        <f>SUMIFS(Kombiniert[Befragte],Kombiniert[Date],"&gt;="&amp;Kombiniert[[#This Row],[Von]],Kombiniert[Date],"&lt;="&amp;Kombiniert[[#This Row],[Date]])</f>
        <v>16010</v>
      </c>
      <c r="U620" s="2">
        <f>1/SUMIFS(Kombiniert[[#This Row],[CDU/CSU (14d)]:[AfD (14d)]],Kombiniert[[#This Row],[CDU/CSU (14d)]:[AfD (14d)]],"&gt;="&amp;0.05)</f>
        <v>1.0452961672473868</v>
      </c>
      <c r="V620" s="2">
        <f>1/(SUMIFS(Kombiniert[[#This Row],[CDU/CSU (14d)]:[AfD (14d)]],Kombiniert[[#This Row],[CDU/CSU (14d)]:[AfD (14d)]],"&gt;="&amp;0.05)-Kombiniert[[#This Row],[FDP (14d)]])</f>
        <v>1.1501597444089458</v>
      </c>
    </row>
    <row r="621" spans="1:22" x14ac:dyDescent="0.35">
      <c r="A621" s="1">
        <v>42899</v>
      </c>
      <c r="B621" s="2">
        <v>0.38</v>
      </c>
      <c r="C621" s="2">
        <v>0.24</v>
      </c>
      <c r="D621" s="2">
        <v>0.08</v>
      </c>
      <c r="E621" s="2">
        <v>0.09</v>
      </c>
      <c r="F621" s="2">
        <v>0.08</v>
      </c>
      <c r="G621" s="2">
        <v>7.0000000000000007E-2</v>
      </c>
      <c r="H621" s="2">
        <v>0.06</v>
      </c>
      <c r="I621" s="2">
        <v>2004</v>
      </c>
      <c r="J621" s="2" t="s">
        <v>589</v>
      </c>
      <c r="K621" t="s">
        <v>417</v>
      </c>
      <c r="L621" s="1">
        <f>Kombiniert[[#This Row],[Date]]-13</f>
        <v>42886</v>
      </c>
      <c r="M621" s="8">
        <f>AVERAGEIFS(Kombiniert[CDU/CSU],Kombiniert[Date],"&gt;="&amp;Kombiniert[[#This Row],[Von]],Kombiniert[Date],"&lt;="&amp;Kombiniert[[#This Row],[Date]])</f>
        <v>0.38055555555555554</v>
      </c>
      <c r="N621" s="3">
        <f>AVERAGEIFS(Kombiniert[SPD],Kombiniert[Date],"&gt;="&amp;Kombiniert[[#This Row],[Von]],Kombiniert[Date],"&lt;="&amp;Kombiniert[[#This Row],[Date]])</f>
        <v>0.24277777777777779</v>
      </c>
      <c r="O621" s="8">
        <f>AVERAGEIFS(Kombiniert[GRÜNE],Kombiniert[Date],"&gt;="&amp;Kombiniert[[#This Row],[Von]],Kombiniert[Date],"&lt;="&amp;Kombiniert[[#This Row],[Date]])</f>
        <v>7.3888888888888907E-2</v>
      </c>
      <c r="P621" s="8">
        <f>AVERAGEIFS(Kombiniert[FDP],Kombiniert[Date],"&gt;="&amp;Kombiniert[[#This Row],[Von]],Kombiniert[Date],"&lt;="&amp;Kombiniert[[#This Row],[Date]])</f>
        <v>8.5555555555555551E-2</v>
      </c>
      <c r="Q621" s="8">
        <f>AVERAGEIFS(Kombiniert[LINKE],Kombiniert[Date],"&gt;="&amp;Kombiniert[[#This Row],[Von]],Kombiniert[Date],"&lt;="&amp;Kombiniert[[#This Row],[Date]])</f>
        <v>9.0000000000000011E-2</v>
      </c>
      <c r="R621" s="8">
        <f>AVERAGEIFS(Kombiniert[AfD],Kombiniert[Date],"&gt;="&amp;Kombiniert[[#This Row],[Von]],Kombiniert[Date],"&lt;="&amp;Kombiniert[[#This Row],[Date]])</f>
        <v>0.08</v>
      </c>
      <c r="S621" s="8">
        <f>AVERAGEIFS(Kombiniert[Sonstige],Kombiniert[Date],"&gt;="&amp;Kombiniert[[#This Row],[Von]],Kombiniert[Date],"&lt;="&amp;Kombiniert[[#This Row],[Date]])</f>
        <v>4.7222222222222214E-2</v>
      </c>
      <c r="T621" s="4">
        <f>SUMIFS(Kombiniert[Befragte],Kombiniert[Date],"&gt;="&amp;Kombiniert[[#This Row],[Von]],Kombiniert[Date],"&lt;="&amp;Kombiniert[[#This Row],[Date]])</f>
        <v>17373</v>
      </c>
      <c r="U621" s="2">
        <f>1/SUMIFS(Kombiniert[[#This Row],[CDU/CSU (14d)]:[AfD (14d)]],Kombiniert[[#This Row],[CDU/CSU (14d)]:[AfD (14d)]],"&gt;="&amp;0.05)</f>
        <v>1.0495626822157436</v>
      </c>
      <c r="V621" s="2">
        <f>1/(SUMIFS(Kombiniert[[#This Row],[CDU/CSU (14d)]:[AfD (14d)]],Kombiniert[[#This Row],[CDU/CSU (14d)]:[AfD (14d)]],"&gt;="&amp;0.05)-Kombiniert[[#This Row],[FDP (14d)]])</f>
        <v>1.1531069827033953</v>
      </c>
    </row>
    <row r="622" spans="1:22" x14ac:dyDescent="0.35">
      <c r="A622" s="1">
        <v>42893</v>
      </c>
      <c r="B622" s="2">
        <v>0.39</v>
      </c>
      <c r="C622" s="2">
        <v>0.24</v>
      </c>
      <c r="D622" s="2">
        <v>0.08</v>
      </c>
      <c r="E622" s="2">
        <v>0.08</v>
      </c>
      <c r="F622" s="2">
        <v>0.08</v>
      </c>
      <c r="G622" s="2">
        <v>7.0000000000000007E-2</v>
      </c>
      <c r="H622" s="2">
        <v>0.06</v>
      </c>
      <c r="I622" s="2">
        <v>2501</v>
      </c>
      <c r="J622" s="2" t="s">
        <v>590</v>
      </c>
      <c r="K622" t="s">
        <v>417</v>
      </c>
      <c r="L622" s="1">
        <f>Kombiniert[[#This Row],[Date]]-13</f>
        <v>42880</v>
      </c>
      <c r="M622" s="8">
        <f>AVERAGEIFS(Kombiniert[CDU/CSU],Kombiniert[Date],"&gt;="&amp;Kombiniert[[#This Row],[Von]],Kombiniert[Date],"&lt;="&amp;Kombiniert[[#This Row],[Date]])</f>
        <v>0.37562499999999999</v>
      </c>
      <c r="N622" s="3">
        <f>AVERAGEIFS(Kombiniert[SPD],Kombiniert[Date],"&gt;="&amp;Kombiniert[[#This Row],[Von]],Kombiniert[Date],"&lt;="&amp;Kombiniert[[#This Row],[Date]])</f>
        <v>0.24875</v>
      </c>
      <c r="O622" s="8">
        <f>AVERAGEIFS(Kombiniert[GRÜNE],Kombiniert[Date],"&gt;="&amp;Kombiniert[[#This Row],[Von]],Kombiniert[Date],"&lt;="&amp;Kombiniert[[#This Row],[Date]])</f>
        <v>7.3749999999999996E-2</v>
      </c>
      <c r="P622" s="8">
        <f>AVERAGEIFS(Kombiniert[FDP],Kombiniert[Date],"&gt;="&amp;Kombiniert[[#This Row],[Von]],Kombiniert[Date],"&lt;="&amp;Kombiniert[[#This Row],[Date]])</f>
        <v>8.6249999999999993E-2</v>
      </c>
      <c r="Q622" s="8">
        <f>AVERAGEIFS(Kombiniert[LINKE],Kombiniert[Date],"&gt;="&amp;Kombiniert[[#This Row],[Von]],Kombiniert[Date],"&lt;="&amp;Kombiniert[[#This Row],[Date]])</f>
        <v>8.8749999999999996E-2</v>
      </c>
      <c r="R622" s="8">
        <f>AVERAGEIFS(Kombiniert[AfD],Kombiniert[Date],"&gt;="&amp;Kombiniert[[#This Row],[Von]],Kombiniert[Date],"&lt;="&amp;Kombiniert[[#This Row],[Date]])</f>
        <v>0.08</v>
      </c>
      <c r="S622" s="8">
        <f>AVERAGEIFS(Kombiniert[Sonstige],Kombiniert[Date],"&gt;="&amp;Kombiniert[[#This Row],[Von]],Kombiniert[Date],"&lt;="&amp;Kombiniert[[#This Row],[Date]])</f>
        <v>4.6874999999999993E-2</v>
      </c>
      <c r="T622" s="4">
        <f>SUMIFS(Kombiniert[Befragte],Kombiniert[Date],"&gt;="&amp;Kombiniert[[#This Row],[Von]],Kombiniert[Date],"&lt;="&amp;Kombiniert[[#This Row],[Date]])</f>
        <v>15630</v>
      </c>
      <c r="U622" s="2">
        <f>1/SUMIFS(Kombiniert[[#This Row],[CDU/CSU (14d)]:[AfD (14d)]],Kombiniert[[#This Row],[CDU/CSU (14d)]:[AfD (14d)]],"&gt;="&amp;0.05)</f>
        <v>1.0491803278688525</v>
      </c>
      <c r="V622" s="2">
        <f>1/(SUMIFS(Kombiniert[[#This Row],[CDU/CSU (14d)]:[AfD (14d)]],Kombiniert[[#This Row],[CDU/CSU (14d)]:[AfD (14d)]],"&gt;="&amp;0.05)-Kombiniert[[#This Row],[FDP (14d)]])</f>
        <v>1.1535688536409516</v>
      </c>
    </row>
    <row r="623" spans="1:22" x14ac:dyDescent="0.35">
      <c r="A623" s="1">
        <v>42886</v>
      </c>
      <c r="B623" s="2">
        <v>0.38</v>
      </c>
      <c r="C623" s="2">
        <v>0.25</v>
      </c>
      <c r="D623" s="2">
        <v>7.0000000000000007E-2</v>
      </c>
      <c r="E623" s="2">
        <v>0.09</v>
      </c>
      <c r="F623" s="2">
        <v>0.08</v>
      </c>
      <c r="G623" s="2">
        <v>7.0000000000000007E-2</v>
      </c>
      <c r="H623" s="2">
        <v>0.06</v>
      </c>
      <c r="I623" s="2">
        <v>2001</v>
      </c>
      <c r="J623" s="2" t="s">
        <v>591</v>
      </c>
      <c r="K623" t="s">
        <v>417</v>
      </c>
      <c r="L623" s="1">
        <f>Kombiniert[[#This Row],[Date]]-13</f>
        <v>42873</v>
      </c>
      <c r="M623" s="8">
        <f>AVERAGEIFS(Kombiniert[CDU/CSU],Kombiniert[Date],"&gt;="&amp;Kombiniert[[#This Row],[Von]],Kombiniert[Date],"&lt;="&amp;Kombiniert[[#This Row],[Date]])</f>
        <v>0.37555555555555553</v>
      </c>
      <c r="N623" s="3">
        <f>AVERAGEIFS(Kombiniert[SPD],Kombiniert[Date],"&gt;="&amp;Kombiniert[[#This Row],[Von]],Kombiniert[Date],"&lt;="&amp;Kombiniert[[#This Row],[Date]])</f>
        <v>0.25555555555555554</v>
      </c>
      <c r="O623" s="8">
        <f>AVERAGEIFS(Kombiniert[GRÜNE],Kombiniert[Date],"&gt;="&amp;Kombiniert[[#This Row],[Von]],Kombiniert[Date],"&lt;="&amp;Kombiniert[[#This Row],[Date]])</f>
        <v>7.1111111111111125E-2</v>
      </c>
      <c r="P623" s="8">
        <f>AVERAGEIFS(Kombiniert[FDP],Kombiniert[Date],"&gt;="&amp;Kombiniert[[#This Row],[Von]],Kombiniert[Date],"&lt;="&amp;Kombiniert[[#This Row],[Date]])</f>
        <v>8.8333333333333319E-2</v>
      </c>
      <c r="Q623" s="8">
        <f>AVERAGEIFS(Kombiniert[LINKE],Kombiniert[Date],"&gt;="&amp;Kombiniert[[#This Row],[Von]],Kombiniert[Date],"&lt;="&amp;Kombiniert[[#This Row],[Date]])</f>
        <v>8.4444444444444447E-2</v>
      </c>
      <c r="R623" s="8">
        <f>AVERAGEIFS(Kombiniert[AfD],Kombiniert[Date],"&gt;="&amp;Kombiniert[[#This Row],[Von]],Kombiniert[Date],"&lt;="&amp;Kombiniert[[#This Row],[Date]])</f>
        <v>8.1111111111111092E-2</v>
      </c>
      <c r="S623" s="8">
        <f>AVERAGEIFS(Kombiniert[Sonstige],Kombiniert[Date],"&gt;="&amp;Kombiniert[[#This Row],[Von]],Kombiniert[Date],"&lt;="&amp;Kombiniert[[#This Row],[Date]])</f>
        <v>4.388888888888888E-2</v>
      </c>
      <c r="T623" s="4">
        <f>SUMIFS(Kombiniert[Befragte],Kombiniert[Date],"&gt;="&amp;Kombiniert[[#This Row],[Von]],Kombiniert[Date],"&lt;="&amp;Kombiniert[[#This Row],[Date]])</f>
        <v>17188</v>
      </c>
      <c r="U623" s="2">
        <f>1/SUMIFS(Kombiniert[[#This Row],[CDU/CSU (14d)]:[AfD (14d)]],Kombiniert[[#This Row],[CDU/CSU (14d)]:[AfD (14d)]],"&gt;="&amp;0.05)</f>
        <v>1.0459035444509008</v>
      </c>
      <c r="V623" s="2">
        <f>1/(SUMIFS(Kombiniert[[#This Row],[CDU/CSU (14d)]:[AfD (14d)]],Kombiniert[[#This Row],[CDU/CSU (14d)]:[AfD (14d)]],"&gt;="&amp;0.05)-Kombiniert[[#This Row],[FDP (14d)]])</f>
        <v>1.1523687580025608</v>
      </c>
    </row>
    <row r="624" spans="1:22" x14ac:dyDescent="0.35">
      <c r="A624" s="1">
        <v>42878</v>
      </c>
      <c r="B624" s="2">
        <v>0.39</v>
      </c>
      <c r="C624" s="2">
        <v>0.25</v>
      </c>
      <c r="D624" s="2">
        <v>7.0000000000000007E-2</v>
      </c>
      <c r="E624" s="2">
        <v>0.09</v>
      </c>
      <c r="F624" s="2">
        <v>0.08</v>
      </c>
      <c r="G624" s="2">
        <v>7.0000000000000007E-2</v>
      </c>
      <c r="H624" s="2">
        <v>0.05</v>
      </c>
      <c r="I624" s="2">
        <v>2502</v>
      </c>
      <c r="J624" s="2" t="s">
        <v>592</v>
      </c>
      <c r="K624" t="s">
        <v>417</v>
      </c>
      <c r="L624" s="1">
        <f>Kombiniert[[#This Row],[Date]]-13</f>
        <v>42865</v>
      </c>
      <c r="M624" s="8">
        <f>AVERAGEIFS(Kombiniert[CDU/CSU],Kombiniert[Date],"&gt;="&amp;Kombiniert[[#This Row],[Von]],Kombiniert[Date],"&lt;="&amp;Kombiniert[[#This Row],[Date]])</f>
        <v>0.37318181818181811</v>
      </c>
      <c r="N624" s="3">
        <f>AVERAGEIFS(Kombiniert[SPD],Kombiniert[Date],"&gt;="&amp;Kombiniert[[#This Row],[Von]],Kombiniert[Date],"&lt;="&amp;Kombiniert[[#This Row],[Date]])</f>
        <v>0.26272727272727275</v>
      </c>
      <c r="O624" s="8">
        <f>AVERAGEIFS(Kombiniert[GRÜNE],Kombiniert[Date],"&gt;="&amp;Kombiniert[[#This Row],[Von]],Kombiniert[Date],"&lt;="&amp;Kombiniert[[#This Row],[Date]])</f>
        <v>7.0909090909090935E-2</v>
      </c>
      <c r="P624" s="8">
        <f>AVERAGEIFS(Kombiniert[FDP],Kombiniert[Date],"&gt;="&amp;Kombiniert[[#This Row],[Von]],Kombiniert[Date],"&lt;="&amp;Kombiniert[[#This Row],[Date]])</f>
        <v>8.1363636363636346E-2</v>
      </c>
      <c r="Q624" s="8">
        <f>AVERAGEIFS(Kombiniert[LINKE],Kombiniert[Date],"&gt;="&amp;Kombiniert[[#This Row],[Von]],Kombiniert[Date],"&lt;="&amp;Kombiniert[[#This Row],[Date]])</f>
        <v>8.3636363636363634E-2</v>
      </c>
      <c r="R624" s="8">
        <f>AVERAGEIFS(Kombiniert[AfD],Kombiniert[Date],"&gt;="&amp;Kombiniert[[#This Row],[Von]],Kombiniert[Date],"&lt;="&amp;Kombiniert[[#This Row],[Date]])</f>
        <v>8.3636363636363634E-2</v>
      </c>
      <c r="S624" s="8">
        <f>AVERAGEIFS(Kombiniert[Sonstige],Kombiniert[Date],"&gt;="&amp;Kombiniert[[#This Row],[Von]],Kombiniert[Date],"&lt;="&amp;Kombiniert[[#This Row],[Date]])</f>
        <v>4.4545454545454541E-2</v>
      </c>
      <c r="T624" s="4">
        <f>SUMIFS(Kombiniert[Befragte],Kombiniert[Date],"&gt;="&amp;Kombiniert[[#This Row],[Von]],Kombiniert[Date],"&lt;="&amp;Kombiniert[[#This Row],[Date]])</f>
        <v>21868</v>
      </c>
      <c r="U624" s="2">
        <f>1/SUMIFS(Kombiniert[[#This Row],[CDU/CSU (14d)]:[AfD (14d)]],Kombiniert[[#This Row],[CDU/CSU (14d)]:[AfD (14d)]],"&gt;="&amp;0.05)</f>
        <v>1.0466222645099905</v>
      </c>
      <c r="V624" s="2">
        <f>1/(SUMIFS(Kombiniert[[#This Row],[CDU/CSU (14d)]:[AfD (14d)]],Kombiniert[[#This Row],[CDU/CSU (14d)]:[AfD (14d)]],"&gt;="&amp;0.05)-Kombiniert[[#This Row],[FDP (14d)]])</f>
        <v>1.1440457618304734</v>
      </c>
    </row>
    <row r="625" spans="1:22" x14ac:dyDescent="0.35">
      <c r="A625" s="1">
        <v>42872</v>
      </c>
      <c r="B625" s="2">
        <v>0.38</v>
      </c>
      <c r="C625" s="2">
        <v>0.26</v>
      </c>
      <c r="D625" s="2">
        <v>7.0000000000000007E-2</v>
      </c>
      <c r="E625" s="2">
        <v>0.08</v>
      </c>
      <c r="F625" s="2">
        <v>0.08</v>
      </c>
      <c r="G625" s="2">
        <v>7.0000000000000007E-2</v>
      </c>
      <c r="H625" s="2">
        <v>0.06</v>
      </c>
      <c r="I625" s="2">
        <v>2506</v>
      </c>
      <c r="J625" s="2" t="s">
        <v>593</v>
      </c>
      <c r="K625" t="s">
        <v>417</v>
      </c>
      <c r="L625" s="1">
        <f>Kombiniert[[#This Row],[Date]]-13</f>
        <v>42859</v>
      </c>
      <c r="M625" s="8">
        <f>AVERAGEIFS(Kombiniert[CDU/CSU],Kombiniert[Date],"&gt;="&amp;Kombiniert[[#This Row],[Von]],Kombiniert[Date],"&lt;="&amp;Kombiniert[[#This Row],[Date]])</f>
        <v>0.36333333333333334</v>
      </c>
      <c r="N625" s="3">
        <f>AVERAGEIFS(Kombiniert[SPD],Kombiniert[Date],"&gt;="&amp;Kombiniert[[#This Row],[Von]],Kombiniert[Date],"&lt;="&amp;Kombiniert[[#This Row],[Date]])</f>
        <v>0.27111111111111114</v>
      </c>
      <c r="O625" s="8">
        <f>AVERAGEIFS(Kombiniert[GRÜNE],Kombiniert[Date],"&gt;="&amp;Kombiniert[[#This Row],[Von]],Kombiniert[Date],"&lt;="&amp;Kombiniert[[#This Row],[Date]])</f>
        <v>7.1111111111111125E-2</v>
      </c>
      <c r="P625" s="8">
        <f>AVERAGEIFS(Kombiniert[FDP],Kombiniert[Date],"&gt;="&amp;Kombiniert[[#This Row],[Von]],Kombiniert[Date],"&lt;="&amp;Kombiniert[[#This Row],[Date]])</f>
        <v>7.333333333333332E-2</v>
      </c>
      <c r="Q625" s="8">
        <f>AVERAGEIFS(Kombiniert[LINKE],Kombiniert[Date],"&gt;="&amp;Kombiniert[[#This Row],[Von]],Kombiniert[Date],"&lt;="&amp;Kombiniert[[#This Row],[Date]])</f>
        <v>8.6666666666666656E-2</v>
      </c>
      <c r="R625" s="8">
        <f>AVERAGEIFS(Kombiniert[AfD],Kombiniert[Date],"&gt;="&amp;Kombiniert[[#This Row],[Von]],Kombiniert[Date],"&lt;="&amp;Kombiniert[[#This Row],[Date]])</f>
        <v>8.7777777777777774E-2</v>
      </c>
      <c r="S625" s="8">
        <f>AVERAGEIFS(Kombiniert[Sonstige],Kombiniert[Date],"&gt;="&amp;Kombiniert[[#This Row],[Von]],Kombiniert[Date],"&lt;="&amp;Kombiniert[[#This Row],[Date]])</f>
        <v>4.6666666666666662E-2</v>
      </c>
      <c r="T625" s="4">
        <f>SUMIFS(Kombiniert[Befragte],Kombiniert[Date],"&gt;="&amp;Kombiniert[[#This Row],[Von]],Kombiniert[Date],"&lt;="&amp;Kombiniert[[#This Row],[Date]])</f>
        <v>17853</v>
      </c>
      <c r="U625" s="2">
        <f>1/SUMIFS(Kombiniert[[#This Row],[CDU/CSU (14d)]:[AfD (14d)]],Kombiniert[[#This Row],[CDU/CSU (14d)]:[AfD (14d)]],"&gt;="&amp;0.05)</f>
        <v>1.048951048951049</v>
      </c>
      <c r="V625" s="2">
        <f>1/(SUMIFS(Kombiniert[[#This Row],[CDU/CSU (14d)]:[AfD (14d)]],Kombiniert[[#This Row],[CDU/CSU (14d)]:[AfD (14d)]],"&gt;="&amp;0.05)-Kombiniert[[#This Row],[FDP (14d)]])</f>
        <v>1.1363636363636365</v>
      </c>
    </row>
    <row r="626" spans="1:22" x14ac:dyDescent="0.35">
      <c r="A626" s="1">
        <v>42865</v>
      </c>
      <c r="B626" s="2">
        <v>0.36</v>
      </c>
      <c r="C626" s="2">
        <v>0.28999999999999998</v>
      </c>
      <c r="D626" s="2">
        <v>7.0000000000000007E-2</v>
      </c>
      <c r="E626" s="2">
        <v>7.0000000000000007E-2</v>
      </c>
      <c r="F626" s="2">
        <v>0.08</v>
      </c>
      <c r="G626" s="2">
        <v>7.0000000000000007E-2</v>
      </c>
      <c r="H626" s="2">
        <v>0.06</v>
      </c>
      <c r="I626" s="2">
        <v>2004</v>
      </c>
      <c r="J626" s="2" t="s">
        <v>594</v>
      </c>
      <c r="K626" t="s">
        <v>417</v>
      </c>
      <c r="L626" s="1">
        <f>Kombiniert[[#This Row],[Date]]-13</f>
        <v>42852</v>
      </c>
      <c r="M626" s="8">
        <f>AVERAGEIFS(Kombiniert[CDU/CSU],Kombiniert[Date],"&gt;="&amp;Kombiniert[[#This Row],[Von]],Kombiniert[Date],"&lt;="&amp;Kombiniert[[#This Row],[Date]])</f>
        <v>0.35428571428571426</v>
      </c>
      <c r="N626" s="3">
        <f>AVERAGEIFS(Kombiniert[SPD],Kombiniert[Date],"&gt;="&amp;Kombiniert[[#This Row],[Von]],Kombiniert[Date],"&lt;="&amp;Kombiniert[[#This Row],[Date]])</f>
        <v>0.28214285714285714</v>
      </c>
      <c r="O626" s="8">
        <f>AVERAGEIFS(Kombiniert[GRÜNE],Kombiniert[Date],"&gt;="&amp;Kombiniert[[#This Row],[Von]],Kombiniert[Date],"&lt;="&amp;Kombiniert[[#This Row],[Date]])</f>
        <v>7.0714285714285716E-2</v>
      </c>
      <c r="P626" s="8">
        <f>AVERAGEIFS(Kombiniert[FDP],Kombiniert[Date],"&gt;="&amp;Kombiniert[[#This Row],[Von]],Kombiniert[Date],"&lt;="&amp;Kombiniert[[#This Row],[Date]])</f>
        <v>6.7142857142857143E-2</v>
      </c>
      <c r="Q626" s="8">
        <f>AVERAGEIFS(Kombiniert[LINKE],Kombiniert[Date],"&gt;="&amp;Kombiniert[[#This Row],[Von]],Kombiniert[Date],"&lt;="&amp;Kombiniert[[#This Row],[Date]])</f>
        <v>9.071428571428572E-2</v>
      </c>
      <c r="R626" s="8">
        <f>AVERAGEIFS(Kombiniert[AfD],Kombiniert[Date],"&gt;="&amp;Kombiniert[[#This Row],[Von]],Kombiniert[Date],"&lt;="&amp;Kombiniert[[#This Row],[Date]])</f>
        <v>8.7142857142857147E-2</v>
      </c>
      <c r="S626" s="8">
        <f>AVERAGEIFS(Kombiniert[Sonstige],Kombiniert[Date],"&gt;="&amp;Kombiniert[[#This Row],[Von]],Kombiniert[Date],"&lt;="&amp;Kombiniert[[#This Row],[Date]])</f>
        <v>4.7857142857142862E-2</v>
      </c>
      <c r="T626" s="4">
        <f>SUMIFS(Kombiniert[Befragte],Kombiniert[Date],"&gt;="&amp;Kombiniert[[#This Row],[Von]],Kombiniert[Date],"&lt;="&amp;Kombiniert[[#This Row],[Date]])</f>
        <v>14939</v>
      </c>
      <c r="U626" s="2">
        <f>1/SUMIFS(Kombiniert[[#This Row],[CDU/CSU (14d)]:[AfD (14d)]],Kombiniert[[#This Row],[CDU/CSU (14d)]:[AfD (14d)]],"&gt;="&amp;0.05)</f>
        <v>1.0502625656414104</v>
      </c>
      <c r="V626" s="2">
        <f>1/(SUMIFS(Kombiniert[[#This Row],[CDU/CSU (14d)]:[AfD (14d)]],Kombiniert[[#This Row],[CDU/CSU (14d)]:[AfD (14d)]],"&gt;="&amp;0.05)-Kombiniert[[#This Row],[FDP (14d)]])</f>
        <v>1.1299435028248588</v>
      </c>
    </row>
    <row r="627" spans="1:22" x14ac:dyDescent="0.35">
      <c r="A627" s="1">
        <v>42858</v>
      </c>
      <c r="B627" s="2">
        <v>0.36</v>
      </c>
      <c r="C627" s="2">
        <v>0.28000000000000003</v>
      </c>
      <c r="D627" s="2">
        <v>0.08</v>
      </c>
      <c r="E627" s="2">
        <v>7.0000000000000007E-2</v>
      </c>
      <c r="F627" s="2">
        <v>0.08</v>
      </c>
      <c r="G627" s="2">
        <v>0.08</v>
      </c>
      <c r="H627" s="2">
        <v>0.05</v>
      </c>
      <c r="I627" s="2">
        <v>2502</v>
      </c>
      <c r="J627" s="2" t="s">
        <v>595</v>
      </c>
      <c r="K627" t="s">
        <v>417</v>
      </c>
      <c r="L627" s="1">
        <f>Kombiniert[[#This Row],[Date]]-13</f>
        <v>42845</v>
      </c>
      <c r="M627" s="8">
        <f>AVERAGEIFS(Kombiniert[CDU/CSU],Kombiniert[Date],"&gt;="&amp;Kombiniert[[#This Row],[Von]],Kombiniert[Date],"&lt;="&amp;Kombiniert[[#This Row],[Date]])</f>
        <v>0.35374999999999995</v>
      </c>
      <c r="N627" s="3">
        <f>AVERAGEIFS(Kombiniert[SPD],Kombiniert[Date],"&gt;="&amp;Kombiniert[[#This Row],[Von]],Kombiniert[Date],"&lt;="&amp;Kombiniert[[#This Row],[Date]])</f>
        <v>0.296875</v>
      </c>
      <c r="O627" s="8">
        <f>AVERAGEIFS(Kombiniert[GRÜNE],Kombiniert[Date],"&gt;="&amp;Kombiniert[[#This Row],[Von]],Kombiniert[Date],"&lt;="&amp;Kombiniert[[#This Row],[Date]])</f>
        <v>6.8750000000000006E-2</v>
      </c>
      <c r="P627" s="8">
        <f>AVERAGEIFS(Kombiniert[FDP],Kombiniert[Date],"&gt;="&amp;Kombiniert[[#This Row],[Von]],Kombiniert[Date],"&lt;="&amp;Kombiniert[[#This Row],[Date]])</f>
        <v>6.1874999999999999E-2</v>
      </c>
      <c r="Q627" s="8">
        <f>AVERAGEIFS(Kombiniert[LINKE],Kombiniert[Date],"&gt;="&amp;Kombiniert[[#This Row],[Von]],Kombiniert[Date],"&lt;="&amp;Kombiniert[[#This Row],[Date]])</f>
        <v>8.8749999999999996E-2</v>
      </c>
      <c r="R627" s="8">
        <f>AVERAGEIFS(Kombiniert[AfD],Kombiniert[Date],"&gt;="&amp;Kombiniert[[#This Row],[Von]],Kombiniert[Date],"&lt;="&amp;Kombiniert[[#This Row],[Date]])</f>
        <v>8.8749999999999996E-2</v>
      </c>
      <c r="S627" s="8">
        <f>AVERAGEIFS(Kombiniert[Sonstige],Kombiniert[Date],"&gt;="&amp;Kombiniert[[#This Row],[Von]],Kombiniert[Date],"&lt;="&amp;Kombiniert[[#This Row],[Date]])</f>
        <v>4.1249999999999995E-2</v>
      </c>
      <c r="T627" s="4">
        <f>SUMIFS(Kombiniert[Befragte],Kombiniert[Date],"&gt;="&amp;Kombiniert[[#This Row],[Von]],Kombiniert[Date],"&lt;="&amp;Kombiniert[[#This Row],[Date]])</f>
        <v>14772</v>
      </c>
      <c r="U627" s="2">
        <f>1/SUMIFS(Kombiniert[[#This Row],[CDU/CSU (14d)]:[AfD (14d)]],Kombiniert[[#This Row],[CDU/CSU (14d)]:[AfD (14d)]],"&gt;="&amp;0.05)</f>
        <v>1.0430247718383312</v>
      </c>
      <c r="V627" s="2">
        <f>1/(SUMIFS(Kombiniert[[#This Row],[CDU/CSU (14d)]:[AfD (14d)]],Kombiniert[[#This Row],[CDU/CSU (14d)]:[AfD (14d)]],"&gt;="&amp;0.05)-Kombiniert[[#This Row],[FDP (14d)]])</f>
        <v>1.1149825783972125</v>
      </c>
    </row>
    <row r="628" spans="1:22" x14ac:dyDescent="0.35">
      <c r="A628" s="1">
        <v>42851</v>
      </c>
      <c r="B628" s="2">
        <v>0.36</v>
      </c>
      <c r="C628" s="2">
        <v>0.3</v>
      </c>
      <c r="D628" s="2">
        <v>7.0000000000000007E-2</v>
      </c>
      <c r="E628" s="2">
        <v>0.06</v>
      </c>
      <c r="F628" s="2">
        <v>0.08</v>
      </c>
      <c r="G628" s="2">
        <v>0.09</v>
      </c>
      <c r="H628" s="2">
        <v>0.04</v>
      </c>
      <c r="I628" s="2">
        <v>2002</v>
      </c>
      <c r="J628" s="2" t="s">
        <v>596</v>
      </c>
      <c r="K628" t="s">
        <v>417</v>
      </c>
      <c r="L628" s="1">
        <f>Kombiniert[[#This Row],[Date]]-13</f>
        <v>42838</v>
      </c>
      <c r="M628" s="8">
        <f>AVERAGEIFS(Kombiniert[CDU/CSU],Kombiniert[Date],"&gt;="&amp;Kombiniert[[#This Row],[Von]],Kombiniert[Date],"&lt;="&amp;Kombiniert[[#This Row],[Date]])</f>
        <v>0.35111111111111104</v>
      </c>
      <c r="N628" s="3">
        <f>AVERAGEIFS(Kombiniert[SPD],Kombiniert[Date],"&gt;="&amp;Kombiniert[[#This Row],[Von]],Kombiniert[Date],"&lt;="&amp;Kombiniert[[#This Row],[Date]])</f>
        <v>0.30499999999999999</v>
      </c>
      <c r="O628" s="8">
        <f>AVERAGEIFS(Kombiniert[GRÜNE],Kombiniert[Date],"&gt;="&amp;Kombiniert[[#This Row],[Von]],Kombiniert[Date],"&lt;="&amp;Kombiniert[[#This Row],[Date]])</f>
        <v>6.7222222222222225E-2</v>
      </c>
      <c r="P628" s="8">
        <f>AVERAGEIFS(Kombiniert[FDP],Kombiniert[Date],"&gt;="&amp;Kombiniert[[#This Row],[Von]],Kombiniert[Date],"&lt;="&amp;Kombiniert[[#This Row],[Date]])</f>
        <v>6.0000000000000005E-2</v>
      </c>
      <c r="Q628" s="8">
        <f>AVERAGEIFS(Kombiniert[LINKE],Kombiniert[Date],"&gt;="&amp;Kombiniert[[#This Row],[Von]],Kombiniert[Date],"&lt;="&amp;Kombiniert[[#This Row],[Date]])</f>
        <v>8.611111111111111E-2</v>
      </c>
      <c r="R628" s="8">
        <f>AVERAGEIFS(Kombiniert[AfD],Kombiniert[Date],"&gt;="&amp;Kombiniert[[#This Row],[Von]],Kombiniert[Date],"&lt;="&amp;Kombiniert[[#This Row],[Date]])</f>
        <v>9.2222222222222219E-2</v>
      </c>
      <c r="S628" s="8">
        <f>AVERAGEIFS(Kombiniert[Sonstige],Kombiniert[Date],"&gt;="&amp;Kombiniert[[#This Row],[Von]],Kombiniert[Date],"&lt;="&amp;Kombiniert[[#This Row],[Date]])</f>
        <v>3.8333333333333337E-2</v>
      </c>
      <c r="T628" s="4">
        <f>SUMIFS(Kombiniert[Befragte],Kombiniert[Date],"&gt;="&amp;Kombiniert[[#This Row],[Von]],Kombiniert[Date],"&lt;="&amp;Kombiniert[[#This Row],[Date]])</f>
        <v>15779</v>
      </c>
      <c r="U628" s="2">
        <f>1/SUMIFS(Kombiniert[[#This Row],[CDU/CSU (14d)]:[AfD (14d)]],Kombiniert[[#This Row],[CDU/CSU (14d)]:[AfD (14d)]],"&gt;="&amp;0.05)</f>
        <v>1.0398613518197575</v>
      </c>
      <c r="V628" s="2">
        <f>1/(SUMIFS(Kombiniert[[#This Row],[CDU/CSU (14d)]:[AfD (14d)]],Kombiniert[[#This Row],[CDU/CSU (14d)]:[AfD (14d)]],"&gt;="&amp;0.05)-Kombiniert[[#This Row],[FDP (14d)]])</f>
        <v>1.1090573012939002</v>
      </c>
    </row>
    <row r="629" spans="1:22" x14ac:dyDescent="0.35">
      <c r="A629" s="1">
        <v>42844</v>
      </c>
      <c r="B629" s="2">
        <v>0.36</v>
      </c>
      <c r="C629" s="2">
        <v>0.3</v>
      </c>
      <c r="D629" s="2">
        <v>0.06</v>
      </c>
      <c r="E629" s="2">
        <v>0.06</v>
      </c>
      <c r="F629" s="2">
        <v>0.09</v>
      </c>
      <c r="G629" s="2">
        <v>0.08</v>
      </c>
      <c r="H629" s="2">
        <v>0.05</v>
      </c>
      <c r="I629" s="2">
        <v>2007</v>
      </c>
      <c r="J629" s="2" t="s">
        <v>597</v>
      </c>
      <c r="K629" t="s">
        <v>417</v>
      </c>
      <c r="L629" s="1">
        <f>Kombiniert[[#This Row],[Date]]-13</f>
        <v>42831</v>
      </c>
      <c r="M629" s="8">
        <f>AVERAGEIFS(Kombiniert[CDU/CSU],Kombiniert[Date],"&gt;="&amp;Kombiniert[[#This Row],[Von]],Kombiniert[Date],"&lt;="&amp;Kombiniert[[#This Row],[Date]])</f>
        <v>0.34714285714285714</v>
      </c>
      <c r="N629" s="3">
        <f>AVERAGEIFS(Kombiniert[SPD],Kombiniert[Date],"&gt;="&amp;Kombiniert[[#This Row],[Von]],Kombiniert[Date],"&lt;="&amp;Kombiniert[[#This Row],[Date]])</f>
        <v>0.31</v>
      </c>
      <c r="O629" s="8">
        <f>AVERAGEIFS(Kombiniert[GRÜNE],Kombiniert[Date],"&gt;="&amp;Kombiniert[[#This Row],[Von]],Kombiniert[Date],"&lt;="&amp;Kombiniert[[#This Row],[Date]])</f>
        <v>6.7857142857142866E-2</v>
      </c>
      <c r="P629" s="8">
        <f>AVERAGEIFS(Kombiniert[FDP],Kombiniert[Date],"&gt;="&amp;Kombiniert[[#This Row],[Von]],Kombiniert[Date],"&lt;="&amp;Kombiniert[[#This Row],[Date]])</f>
        <v>0.06</v>
      </c>
      <c r="Q629" s="8">
        <f>AVERAGEIFS(Kombiniert[LINKE],Kombiniert[Date],"&gt;="&amp;Kombiniert[[#This Row],[Von]],Kombiniert[Date],"&lt;="&amp;Kombiniert[[#This Row],[Date]])</f>
        <v>8.357142857142856E-2</v>
      </c>
      <c r="R629" s="8">
        <f>AVERAGEIFS(Kombiniert[AfD],Kombiniert[Date],"&gt;="&amp;Kombiniert[[#This Row],[Von]],Kombiniert[Date],"&lt;="&amp;Kombiniert[[#This Row],[Date]])</f>
        <v>9.285714285714286E-2</v>
      </c>
      <c r="S629" s="8">
        <f>AVERAGEIFS(Kombiniert[Sonstige],Kombiniert[Date],"&gt;="&amp;Kombiniert[[#This Row],[Von]],Kombiniert[Date],"&lt;="&amp;Kombiniert[[#This Row],[Date]])</f>
        <v>3.8571428571428576E-2</v>
      </c>
      <c r="T629" s="4">
        <f>SUMIFS(Kombiniert[Befragte],Kombiniert[Date],"&gt;="&amp;Kombiniert[[#This Row],[Von]],Kombiniert[Date],"&lt;="&amp;Kombiniert[[#This Row],[Date]])</f>
        <v>14473</v>
      </c>
      <c r="U629" s="2">
        <f>1/SUMIFS(Kombiniert[[#This Row],[CDU/CSU (14d)]:[AfD (14d)]],Kombiniert[[#This Row],[CDU/CSU (14d)]:[AfD (14d)]],"&gt;="&amp;0.05)</f>
        <v>1.0401188707280833</v>
      </c>
      <c r="V629" s="2">
        <f>1/(SUMIFS(Kombiniert[[#This Row],[CDU/CSU (14d)]:[AfD (14d)]],Kombiniert[[#This Row],[CDU/CSU (14d)]:[AfD (14d)]],"&gt;="&amp;0.05)-Kombiniert[[#This Row],[FDP (14d)]])</f>
        <v>1.1093502377179083</v>
      </c>
    </row>
    <row r="630" spans="1:22" x14ac:dyDescent="0.35">
      <c r="A630" s="1">
        <v>42836</v>
      </c>
      <c r="B630" s="2">
        <v>0.36</v>
      </c>
      <c r="C630" s="2">
        <v>0.3</v>
      </c>
      <c r="D630" s="2">
        <v>7.0000000000000007E-2</v>
      </c>
      <c r="E630" s="2">
        <v>0.06</v>
      </c>
      <c r="F630" s="2">
        <v>0.08</v>
      </c>
      <c r="G630" s="2">
        <v>0.08</v>
      </c>
      <c r="H630" s="2">
        <v>0.05</v>
      </c>
      <c r="I630" s="2">
        <v>2502</v>
      </c>
      <c r="J630" s="2" t="s">
        <v>598</v>
      </c>
      <c r="K630" t="s">
        <v>417</v>
      </c>
      <c r="L630" s="1">
        <f>Kombiniert[[#This Row],[Date]]-13</f>
        <v>42823</v>
      </c>
      <c r="M630" s="8">
        <f>AVERAGEIFS(Kombiniert[CDU/CSU],Kombiniert[Date],"&gt;="&amp;Kombiniert[[#This Row],[Von]],Kombiniert[Date],"&lt;="&amp;Kombiniert[[#This Row],[Date]])</f>
        <v>0.34142857142857136</v>
      </c>
      <c r="N630" s="3">
        <f>AVERAGEIFS(Kombiniert[SPD],Kombiniert[Date],"&gt;="&amp;Kombiniert[[#This Row],[Von]],Kombiniert[Date],"&lt;="&amp;Kombiniert[[#This Row],[Date]])</f>
        <v>0.31571428571428573</v>
      </c>
      <c r="O630" s="8">
        <f>AVERAGEIFS(Kombiniert[GRÜNE],Kombiniert[Date],"&gt;="&amp;Kombiniert[[#This Row],[Von]],Kombiniert[Date],"&lt;="&amp;Kombiniert[[#This Row],[Date]])</f>
        <v>6.8571428571428575E-2</v>
      </c>
      <c r="P630" s="8">
        <f>AVERAGEIFS(Kombiniert[FDP],Kombiniert[Date],"&gt;="&amp;Kombiniert[[#This Row],[Von]],Kombiniert[Date],"&lt;="&amp;Kombiniert[[#This Row],[Date]])</f>
        <v>5.8571428571428566E-2</v>
      </c>
      <c r="Q630" s="8">
        <f>AVERAGEIFS(Kombiniert[LINKE],Kombiniert[Date],"&gt;="&amp;Kombiniert[[#This Row],[Von]],Kombiniert[Date],"&lt;="&amp;Kombiniert[[#This Row],[Date]])</f>
        <v>8.357142857142856E-2</v>
      </c>
      <c r="R630" s="8">
        <f>AVERAGEIFS(Kombiniert[AfD],Kombiniert[Date],"&gt;="&amp;Kombiniert[[#This Row],[Von]],Kombiniert[Date],"&lt;="&amp;Kombiniert[[#This Row],[Date]])</f>
        <v>8.4285714285714283E-2</v>
      </c>
      <c r="S630" s="8">
        <f>AVERAGEIFS(Kombiniert[Sonstige],Kombiniert[Date],"&gt;="&amp;Kombiniert[[#This Row],[Von]],Kombiniert[Date],"&lt;="&amp;Kombiniert[[#This Row],[Date]])</f>
        <v>4.7857142857142855E-2</v>
      </c>
      <c r="T630" s="4">
        <f>SUMIFS(Kombiniert[Befragte],Kombiniert[Date],"&gt;="&amp;Kombiniert[[#This Row],[Von]],Kombiniert[Date],"&lt;="&amp;Kombiniert[[#This Row],[Date]])</f>
        <v>15944</v>
      </c>
      <c r="U630" s="2">
        <f>1/SUMIFS(Kombiniert[[#This Row],[CDU/CSU (14d)]:[AfD (14d)]],Kombiniert[[#This Row],[CDU/CSU (14d)]:[AfD (14d)]],"&gt;="&amp;0.05)</f>
        <v>1.0502625656414104</v>
      </c>
      <c r="V630" s="2">
        <f>1/(SUMIFS(Kombiniert[[#This Row],[CDU/CSU (14d)]:[AfD (14d)]],Kombiniert[[#This Row],[CDU/CSU (14d)]:[AfD (14d)]],"&gt;="&amp;0.05)-Kombiniert[[#This Row],[FDP (14d)]])</f>
        <v>1.1191047162270185</v>
      </c>
    </row>
    <row r="631" spans="1:22" x14ac:dyDescent="0.35">
      <c r="A631" s="1">
        <v>42829</v>
      </c>
      <c r="B631" s="2">
        <v>0.36</v>
      </c>
      <c r="C631" s="2">
        <v>0.28999999999999998</v>
      </c>
      <c r="D631" s="2">
        <v>7.0000000000000007E-2</v>
      </c>
      <c r="E631" s="2">
        <v>0.05</v>
      </c>
      <c r="F631" s="2">
        <v>0.09</v>
      </c>
      <c r="G631" s="2">
        <v>0.08</v>
      </c>
      <c r="H631" s="2">
        <v>0.06</v>
      </c>
      <c r="I631" s="2">
        <v>2504</v>
      </c>
      <c r="J631" s="2" t="s">
        <v>599</v>
      </c>
      <c r="K631" t="s">
        <v>417</v>
      </c>
      <c r="L631" s="1">
        <f>Kombiniert[[#This Row],[Date]]-13</f>
        <v>42816</v>
      </c>
      <c r="M631" s="8">
        <f>AVERAGEIFS(Kombiniert[CDU/CSU],Kombiniert[Date],"&gt;="&amp;Kombiniert[[#This Row],[Von]],Kombiniert[Date],"&lt;="&amp;Kombiniert[[#This Row],[Date]])</f>
        <v>0.33333333333333326</v>
      </c>
      <c r="N631" s="3">
        <f>AVERAGEIFS(Kombiniert[SPD],Kombiniert[Date],"&gt;="&amp;Kombiniert[[#This Row],[Von]],Kombiniert[Date],"&lt;="&amp;Kombiniert[[#This Row],[Date]])</f>
        <v>0.31944444444444442</v>
      </c>
      <c r="O631" s="8">
        <f>AVERAGEIFS(Kombiniert[GRÜNE],Kombiniert[Date],"&gt;="&amp;Kombiniert[[#This Row],[Von]],Kombiniert[Date],"&lt;="&amp;Kombiniert[[#This Row],[Date]])</f>
        <v>7.166666666666667E-2</v>
      </c>
      <c r="P631" s="8">
        <f>AVERAGEIFS(Kombiniert[FDP],Kombiniert[Date],"&gt;="&amp;Kombiniert[[#This Row],[Von]],Kombiniert[Date],"&lt;="&amp;Kombiniert[[#This Row],[Date]])</f>
        <v>5.8888888888888893E-2</v>
      </c>
      <c r="Q631" s="8">
        <f>AVERAGEIFS(Kombiniert[LINKE],Kombiniert[Date],"&gt;="&amp;Kombiniert[[#This Row],[Von]],Kombiniert[Date],"&lt;="&amp;Kombiniert[[#This Row],[Date]])</f>
        <v>8.0555555555555547E-2</v>
      </c>
      <c r="R631" s="8">
        <f>AVERAGEIFS(Kombiniert[AfD],Kombiniert[Date],"&gt;="&amp;Kombiniert[[#This Row],[Von]],Kombiniert[Date],"&lt;="&amp;Kombiniert[[#This Row],[Date]])</f>
        <v>8.7777777777777774E-2</v>
      </c>
      <c r="S631" s="8">
        <f>AVERAGEIFS(Kombiniert[Sonstige],Kombiniert[Date],"&gt;="&amp;Kombiniert[[#This Row],[Von]],Kombiniert[Date],"&lt;="&amp;Kombiniert[[#This Row],[Date]])</f>
        <v>4.8333333333333325E-2</v>
      </c>
      <c r="T631" s="4">
        <f>SUMIFS(Kombiniert[Befragte],Kombiniert[Date],"&gt;="&amp;Kombiniert[[#This Row],[Von]],Kombiniert[Date],"&lt;="&amp;Kombiniert[[#This Row],[Date]])</f>
        <v>18862</v>
      </c>
      <c r="U631" s="2">
        <f>1/SUMIFS(Kombiniert[[#This Row],[CDU/CSU (14d)]:[AfD (14d)]],Kombiniert[[#This Row],[CDU/CSU (14d)]:[AfD (14d)]],"&gt;="&amp;0.05)</f>
        <v>1.0507880910683014</v>
      </c>
      <c r="V631" s="2">
        <f>1/(SUMIFS(Kombiniert[[#This Row],[CDU/CSU (14d)]:[AfD (14d)]],Kombiniert[[#This Row],[CDU/CSU (14d)]:[AfD (14d)]],"&gt;="&amp;0.05)-Kombiniert[[#This Row],[FDP (14d)]])</f>
        <v>1.1200995644057252</v>
      </c>
    </row>
    <row r="632" spans="1:22" x14ac:dyDescent="0.35">
      <c r="A632" s="1">
        <v>42823</v>
      </c>
      <c r="B632" s="2">
        <v>0.34</v>
      </c>
      <c r="C632" s="2">
        <v>0.32</v>
      </c>
      <c r="D632" s="2">
        <v>7.0000000000000007E-2</v>
      </c>
      <c r="E632" s="2">
        <v>0.06</v>
      </c>
      <c r="F632" s="2">
        <v>0.08</v>
      </c>
      <c r="G632" s="2">
        <v>7.0000000000000007E-2</v>
      </c>
      <c r="H632" s="2">
        <v>0.06</v>
      </c>
      <c r="I632" s="2">
        <v>2501</v>
      </c>
      <c r="J632" s="2" t="s">
        <v>600</v>
      </c>
      <c r="K632" t="s">
        <v>417</v>
      </c>
      <c r="L632" s="1">
        <f>Kombiniert[[#This Row],[Date]]-13</f>
        <v>42810</v>
      </c>
      <c r="M632" s="8">
        <f>AVERAGEIFS(Kombiniert[CDU/CSU],Kombiniert[Date],"&gt;="&amp;Kombiniert[[#This Row],[Von]],Kombiniert[Date],"&lt;="&amp;Kombiniert[[#This Row],[Date]])</f>
        <v>0.32874999999999999</v>
      </c>
      <c r="N632" s="3">
        <f>AVERAGEIFS(Kombiniert[SPD],Kombiniert[Date],"&gt;="&amp;Kombiniert[[#This Row],[Von]],Kombiniert[Date],"&lt;="&amp;Kombiniert[[#This Row],[Date]])</f>
        <v>0.32124999999999998</v>
      </c>
      <c r="O632" s="8">
        <f>AVERAGEIFS(Kombiniert[GRÜNE],Kombiniert[Date],"&gt;="&amp;Kombiniert[[#This Row],[Von]],Kombiniert[Date],"&lt;="&amp;Kombiniert[[#This Row],[Date]])</f>
        <v>7.3124999999999996E-2</v>
      </c>
      <c r="P632" s="8">
        <f>AVERAGEIFS(Kombiniert[FDP],Kombiniert[Date],"&gt;="&amp;Kombiniert[[#This Row],[Von]],Kombiniert[Date],"&lt;="&amp;Kombiniert[[#This Row],[Date]])</f>
        <v>5.8750000000000004E-2</v>
      </c>
      <c r="Q632" s="8">
        <f>AVERAGEIFS(Kombiniert[LINKE],Kombiniert[Date],"&gt;="&amp;Kombiniert[[#This Row],[Von]],Kombiniert[Date],"&lt;="&amp;Kombiniert[[#This Row],[Date]])</f>
        <v>7.8750000000000001E-2</v>
      </c>
      <c r="R632" s="8">
        <f>AVERAGEIFS(Kombiniert[AfD],Kombiniert[Date],"&gt;="&amp;Kombiniert[[#This Row],[Von]],Kombiniert[Date],"&lt;="&amp;Kombiniert[[#This Row],[Date]])</f>
        <v>9.3124999999999999E-2</v>
      </c>
      <c r="S632" s="8">
        <f>AVERAGEIFS(Kombiniert[Sonstige],Kombiniert[Date],"&gt;="&amp;Kombiniert[[#This Row],[Von]],Kombiniert[Date],"&lt;="&amp;Kombiniert[[#This Row],[Date]])</f>
        <v>4.6249999999999993E-2</v>
      </c>
      <c r="T632" s="4">
        <f>SUMIFS(Kombiniert[Befragte],Kombiniert[Date],"&gt;="&amp;Kombiniert[[#This Row],[Von]],Kombiniert[Date],"&lt;="&amp;Kombiniert[[#This Row],[Date]])</f>
        <v>15674</v>
      </c>
      <c r="U632" s="2">
        <f>1/SUMIFS(Kombiniert[[#This Row],[CDU/CSU (14d)]:[AfD (14d)]],Kombiniert[[#This Row],[CDU/CSU (14d)]:[AfD (14d)]],"&gt;="&amp;0.05)</f>
        <v>1.0484927916120579</v>
      </c>
      <c r="V632" s="2">
        <f>1/(SUMIFS(Kombiniert[[#This Row],[CDU/CSU (14d)]:[AfD (14d)]],Kombiniert[[#This Row],[CDU/CSU (14d)]:[AfD (14d)]],"&gt;="&amp;0.05)-Kombiniert[[#This Row],[FDP (14d)]])</f>
        <v>1.1173184357541901</v>
      </c>
    </row>
    <row r="633" spans="1:22" x14ac:dyDescent="0.35">
      <c r="A633" s="1">
        <v>42816</v>
      </c>
      <c r="B633" s="2">
        <v>0.34</v>
      </c>
      <c r="C633" s="2">
        <v>0.31</v>
      </c>
      <c r="D633" s="2">
        <v>7.0000000000000007E-2</v>
      </c>
      <c r="E633" s="2">
        <v>0.06</v>
      </c>
      <c r="F633" s="2">
        <v>7.0000000000000007E-2</v>
      </c>
      <c r="G633" s="2">
        <v>0.09</v>
      </c>
      <c r="H633" s="2">
        <v>0.06</v>
      </c>
      <c r="I633" s="2">
        <v>2504</v>
      </c>
      <c r="J633" s="2" t="s">
        <v>601</v>
      </c>
      <c r="K633" t="s">
        <v>417</v>
      </c>
      <c r="L633" s="1">
        <f>Kombiniert[[#This Row],[Date]]-13</f>
        <v>42803</v>
      </c>
      <c r="M633" s="8">
        <f>AVERAGEIFS(Kombiniert[CDU/CSU],Kombiniert[Date],"&gt;="&amp;Kombiniert[[#This Row],[Von]],Kombiniert[Date],"&lt;="&amp;Kombiniert[[#This Row],[Date]])</f>
        <v>0.32428571428571429</v>
      </c>
      <c r="N633" s="3">
        <f>AVERAGEIFS(Kombiniert[SPD],Kombiniert[Date],"&gt;="&amp;Kombiniert[[#This Row],[Von]],Kombiniert[Date],"&lt;="&amp;Kombiniert[[#This Row],[Date]])</f>
        <v>0.31714285714285717</v>
      </c>
      <c r="O633" s="8">
        <f>AVERAGEIFS(Kombiniert[GRÜNE],Kombiniert[Date],"&gt;="&amp;Kombiniert[[#This Row],[Von]],Kombiniert[Date],"&lt;="&amp;Kombiniert[[#This Row],[Date]])</f>
        <v>7.1428571428571425E-2</v>
      </c>
      <c r="P633" s="8">
        <f>AVERAGEIFS(Kombiniert[FDP],Kombiniert[Date],"&gt;="&amp;Kombiniert[[#This Row],[Von]],Kombiniert[Date],"&lt;="&amp;Kombiniert[[#This Row],[Date]])</f>
        <v>6.0714285714285714E-2</v>
      </c>
      <c r="Q633" s="8">
        <f>AVERAGEIFS(Kombiniert[LINKE],Kombiniert[Date],"&gt;="&amp;Kombiniert[[#This Row],[Von]],Kombiniert[Date],"&lt;="&amp;Kombiniert[[#This Row],[Date]])</f>
        <v>7.8571428571428584E-2</v>
      </c>
      <c r="R633" s="8">
        <f>AVERAGEIFS(Kombiniert[AfD],Kombiniert[Date],"&gt;="&amp;Kombiniert[[#This Row],[Von]],Kombiniert[Date],"&lt;="&amp;Kombiniert[[#This Row],[Date]])</f>
        <v>9.857142857142856E-2</v>
      </c>
      <c r="S633" s="8">
        <f>AVERAGEIFS(Kombiniert[Sonstige],Kombiniert[Date],"&gt;="&amp;Kombiniert[[#This Row],[Von]],Kombiniert[Date],"&lt;="&amp;Kombiniert[[#This Row],[Date]])</f>
        <v>4.928571428571428E-2</v>
      </c>
      <c r="T633" s="4">
        <f>SUMIFS(Kombiniert[Befragte],Kombiniert[Date],"&gt;="&amp;Kombiniert[[#This Row],[Von]],Kombiniert[Date],"&lt;="&amp;Kombiniert[[#This Row],[Date]])</f>
        <v>14209</v>
      </c>
      <c r="U633" s="2">
        <f>1/SUMIFS(Kombiniert[[#This Row],[CDU/CSU (14d)]:[AfD (14d)]],Kombiniert[[#This Row],[CDU/CSU (14d)]:[AfD (14d)]],"&gt;="&amp;0.05)</f>
        <v>1.0518407212622087</v>
      </c>
      <c r="V633" s="2">
        <f>1/(SUMIFS(Kombiniert[[#This Row],[CDU/CSU (14d)]:[AfD (14d)]],Kombiniert[[#This Row],[CDU/CSU (14d)]:[AfD (14d)]],"&gt;="&amp;0.05)-Kombiniert[[#This Row],[FDP (14d)]])</f>
        <v>1.1235955056179776</v>
      </c>
    </row>
    <row r="634" spans="1:22" x14ac:dyDescent="0.35">
      <c r="A634" s="1">
        <v>42809</v>
      </c>
      <c r="B634" s="2">
        <v>0.33</v>
      </c>
      <c r="C634" s="2">
        <v>0.32</v>
      </c>
      <c r="D634" s="2">
        <v>7.0000000000000007E-2</v>
      </c>
      <c r="E634" s="2">
        <v>0.06</v>
      </c>
      <c r="F634" s="2">
        <v>7.0000000000000007E-2</v>
      </c>
      <c r="G634" s="2">
        <v>0.09</v>
      </c>
      <c r="H634" s="2">
        <v>0.06</v>
      </c>
      <c r="I634" s="2">
        <v>2505</v>
      </c>
      <c r="J634" s="2" t="s">
        <v>602</v>
      </c>
      <c r="K634" t="s">
        <v>417</v>
      </c>
      <c r="L634" s="1">
        <f>Kombiniert[[#This Row],[Date]]-13</f>
        <v>42796</v>
      </c>
      <c r="M634" s="8">
        <f>AVERAGEIFS(Kombiniert[CDU/CSU],Kombiniert[Date],"&gt;="&amp;Kombiniert[[#This Row],[Von]],Kombiniert[Date],"&lt;="&amp;Kombiniert[[#This Row],[Date]])</f>
        <v>0.32214285714285718</v>
      </c>
      <c r="N634" s="3">
        <f>AVERAGEIFS(Kombiniert[SPD],Kombiniert[Date],"&gt;="&amp;Kombiniert[[#This Row],[Von]],Kombiniert[Date],"&lt;="&amp;Kombiniert[[#This Row],[Date]])</f>
        <v>0.31785714285714289</v>
      </c>
      <c r="O634" s="8">
        <f>AVERAGEIFS(Kombiniert[GRÜNE],Kombiniert[Date],"&gt;="&amp;Kombiniert[[#This Row],[Von]],Kombiniert[Date],"&lt;="&amp;Kombiniert[[#This Row],[Date]])</f>
        <v>7.1428571428571425E-2</v>
      </c>
      <c r="P634" s="8">
        <f>AVERAGEIFS(Kombiniert[FDP],Kombiniert[Date],"&gt;="&amp;Kombiniert[[#This Row],[Von]],Kombiniert[Date],"&lt;="&amp;Kombiniert[[#This Row],[Date]])</f>
        <v>6.357142857142857E-2</v>
      </c>
      <c r="Q634" s="8">
        <f>AVERAGEIFS(Kombiniert[LINKE],Kombiniert[Date],"&gt;="&amp;Kombiniert[[#This Row],[Von]],Kombiniert[Date],"&lt;="&amp;Kombiniert[[#This Row],[Date]])</f>
        <v>7.8571428571428584E-2</v>
      </c>
      <c r="R634" s="8">
        <f>AVERAGEIFS(Kombiniert[AfD],Kombiniert[Date],"&gt;="&amp;Kombiniert[[#This Row],[Von]],Kombiniert[Date],"&lt;="&amp;Kombiniert[[#This Row],[Date]])</f>
        <v>9.7857142857142865E-2</v>
      </c>
      <c r="S634" s="8">
        <f>AVERAGEIFS(Kombiniert[Sonstige],Kombiniert[Date],"&gt;="&amp;Kombiniert[[#This Row],[Von]],Kombiniert[Date],"&lt;="&amp;Kombiniert[[#This Row],[Date]])</f>
        <v>4.8571428571428564E-2</v>
      </c>
      <c r="T634" s="4">
        <f>SUMIFS(Kombiniert[Befragte],Kombiniert[Date],"&gt;="&amp;Kombiniert[[#This Row],[Von]],Kombiniert[Date],"&lt;="&amp;Kombiniert[[#This Row],[Date]])</f>
        <v>13867</v>
      </c>
      <c r="U634" s="2">
        <f>1/SUMIFS(Kombiniert[[#This Row],[CDU/CSU (14d)]:[AfD (14d)]],Kombiniert[[#This Row],[CDU/CSU (14d)]:[AfD (14d)]],"&gt;="&amp;0.05)</f>
        <v>1.0510510510510509</v>
      </c>
      <c r="V634" s="2">
        <f>1/(SUMIFS(Kombiniert[[#This Row],[CDU/CSU (14d)]:[AfD (14d)]],Kombiniert[[#This Row],[CDU/CSU (14d)]:[AfD (14d)]],"&gt;="&amp;0.05)-Kombiniert[[#This Row],[FDP (14d)]])</f>
        <v>1.1263073209975862</v>
      </c>
    </row>
    <row r="635" spans="1:22" x14ac:dyDescent="0.35">
      <c r="A635" s="1">
        <v>42802</v>
      </c>
      <c r="B635" s="2">
        <v>0.33</v>
      </c>
      <c r="C635" s="2">
        <v>0.32</v>
      </c>
      <c r="D635" s="2">
        <v>0.08</v>
      </c>
      <c r="E635" s="2">
        <v>0.06</v>
      </c>
      <c r="F635" s="2">
        <v>7.0000000000000007E-2</v>
      </c>
      <c r="G635" s="2">
        <v>0.08</v>
      </c>
      <c r="H635" s="2">
        <v>0.06</v>
      </c>
      <c r="I635" s="2">
        <v>2502</v>
      </c>
      <c r="J635" s="2" t="s">
        <v>603</v>
      </c>
      <c r="K635" t="s">
        <v>417</v>
      </c>
      <c r="L635" s="1">
        <f>Kombiniert[[#This Row],[Date]]-13</f>
        <v>42789</v>
      </c>
      <c r="M635" s="8">
        <f>AVERAGEIFS(Kombiniert[CDU/CSU],Kombiniert[Date],"&gt;="&amp;Kombiniert[[#This Row],[Von]],Kombiniert[Date],"&lt;="&amp;Kombiniert[[#This Row],[Date]])</f>
        <v>0.31857142857142856</v>
      </c>
      <c r="N635" s="3">
        <f>AVERAGEIFS(Kombiniert[SPD],Kombiniert[Date],"&gt;="&amp;Kombiniert[[#This Row],[Von]],Kombiniert[Date],"&lt;="&amp;Kombiniert[[#This Row],[Date]])</f>
        <v>0.31785714285714289</v>
      </c>
      <c r="O635" s="8">
        <f>AVERAGEIFS(Kombiniert[GRÜNE],Kombiniert[Date],"&gt;="&amp;Kombiniert[[#This Row],[Von]],Kombiniert[Date],"&lt;="&amp;Kombiniert[[#This Row],[Date]])</f>
        <v>7.2857142857142856E-2</v>
      </c>
      <c r="P635" s="8">
        <f>AVERAGEIFS(Kombiniert[FDP],Kombiniert[Date],"&gt;="&amp;Kombiniert[[#This Row],[Von]],Kombiniert[Date],"&lt;="&amp;Kombiniert[[#This Row],[Date]])</f>
        <v>6.6428571428571434E-2</v>
      </c>
      <c r="Q635" s="8">
        <f>AVERAGEIFS(Kombiniert[LINKE],Kombiniert[Date],"&gt;="&amp;Kombiniert[[#This Row],[Von]],Kombiniert[Date],"&lt;="&amp;Kombiniert[[#This Row],[Date]])</f>
        <v>7.6428571428571429E-2</v>
      </c>
      <c r="R635" s="8">
        <f>AVERAGEIFS(Kombiniert[AfD],Kombiniert[Date],"&gt;="&amp;Kombiniert[[#This Row],[Von]],Kombiniert[Date],"&lt;="&amp;Kombiniert[[#This Row],[Date]])</f>
        <v>9.857142857142856E-2</v>
      </c>
      <c r="S635" s="8">
        <f>AVERAGEIFS(Kombiniert[Sonstige],Kombiniert[Date],"&gt;="&amp;Kombiniert[[#This Row],[Von]],Kombiniert[Date],"&lt;="&amp;Kombiniert[[#This Row],[Date]])</f>
        <v>4.928571428571428E-2</v>
      </c>
      <c r="T635" s="4">
        <f>SUMIFS(Kombiniert[Befragte],Kombiniert[Date],"&gt;="&amp;Kombiniert[[#This Row],[Von]],Kombiniert[Date],"&lt;="&amp;Kombiniert[[#This Row],[Date]])</f>
        <v>13358</v>
      </c>
      <c r="U635" s="2">
        <f>1/SUMIFS(Kombiniert[[#This Row],[CDU/CSU (14d)]:[AfD (14d)]],Kombiniert[[#This Row],[CDU/CSU (14d)]:[AfD (14d)]],"&gt;="&amp;0.05)</f>
        <v>1.051840721262209</v>
      </c>
      <c r="V635" s="2">
        <f>1/(SUMIFS(Kombiniert[[#This Row],[CDU/CSU (14d)]:[AfD (14d)]],Kombiniert[[#This Row],[CDU/CSU (14d)]:[AfD (14d)]],"&gt;="&amp;0.05)-Kombiniert[[#This Row],[FDP (14d)]])</f>
        <v>1.1308562197092085</v>
      </c>
    </row>
    <row r="636" spans="1:22" x14ac:dyDescent="0.35">
      <c r="A636" s="1">
        <v>42795</v>
      </c>
      <c r="B636" s="2">
        <v>0.33</v>
      </c>
      <c r="C636" s="2">
        <v>0.31</v>
      </c>
      <c r="D636" s="2">
        <v>0.08</v>
      </c>
      <c r="E636" s="2">
        <v>7.0000000000000007E-2</v>
      </c>
      <c r="F636" s="2">
        <v>7.0000000000000007E-2</v>
      </c>
      <c r="G636" s="2">
        <v>0.09</v>
      </c>
      <c r="H636" s="2">
        <v>0.05</v>
      </c>
      <c r="I636" s="2">
        <v>2500</v>
      </c>
      <c r="J636" s="2" t="s">
        <v>604</v>
      </c>
      <c r="K636" t="s">
        <v>417</v>
      </c>
      <c r="L636" s="1">
        <f>Kombiniert[[#This Row],[Date]]-13</f>
        <v>42782</v>
      </c>
      <c r="M636" s="8">
        <f>AVERAGEIFS(Kombiniert[CDU/CSU],Kombiniert[Date],"&gt;="&amp;Kombiniert[[#This Row],[Von]],Kombiniert[Date],"&lt;="&amp;Kombiniert[[#This Row],[Date]])</f>
        <v>0.32125000000000004</v>
      </c>
      <c r="N636" s="3">
        <f>AVERAGEIFS(Kombiniert[SPD],Kombiniert[Date],"&gt;="&amp;Kombiniert[[#This Row],[Von]],Kombiniert[Date],"&lt;="&amp;Kombiniert[[#This Row],[Date]])</f>
        <v>0.31437500000000002</v>
      </c>
      <c r="O636" s="8">
        <f>AVERAGEIFS(Kombiniert[GRÜNE],Kombiniert[Date],"&gt;="&amp;Kombiniert[[#This Row],[Von]],Kombiniert[Date],"&lt;="&amp;Kombiniert[[#This Row],[Date]])</f>
        <v>7.2500000000000009E-2</v>
      </c>
      <c r="P636" s="8">
        <f>AVERAGEIFS(Kombiniert[FDP],Kombiniert[Date],"&gt;="&amp;Kombiniert[[#This Row],[Von]],Kombiniert[Date],"&lt;="&amp;Kombiniert[[#This Row],[Date]])</f>
        <v>6.4375000000000002E-2</v>
      </c>
      <c r="Q636" s="8">
        <f>AVERAGEIFS(Kombiniert[LINKE],Kombiniert[Date],"&gt;="&amp;Kombiniert[[#This Row],[Von]],Kombiniert[Date],"&lt;="&amp;Kombiniert[[#This Row],[Date]])</f>
        <v>7.9375000000000001E-2</v>
      </c>
      <c r="R636" s="8">
        <f>AVERAGEIFS(Kombiniert[AfD],Kombiniert[Date],"&gt;="&amp;Kombiniert[[#This Row],[Von]],Kombiniert[Date],"&lt;="&amp;Kombiniert[[#This Row],[Date]])</f>
        <v>9.5625000000000002E-2</v>
      </c>
      <c r="S636" s="8">
        <f>AVERAGEIFS(Kombiniert[Sonstige],Kombiniert[Date],"&gt;="&amp;Kombiniert[[#This Row],[Von]],Kombiniert[Date],"&lt;="&amp;Kombiniert[[#This Row],[Date]])</f>
        <v>5.2499999999999998E-2</v>
      </c>
      <c r="T636" s="4">
        <f>SUMIFS(Kombiniert[Befragte],Kombiniert[Date],"&gt;="&amp;Kombiniert[[#This Row],[Von]],Kombiniert[Date],"&lt;="&amp;Kombiniert[[#This Row],[Date]])</f>
        <v>15390</v>
      </c>
      <c r="U636" s="2">
        <f>1/SUMIFS(Kombiniert[[#This Row],[CDU/CSU (14d)]:[AfD (14d)]],Kombiniert[[#This Row],[CDU/CSU (14d)]:[AfD (14d)]],"&gt;="&amp;0.05)</f>
        <v>1.0554089709762533</v>
      </c>
      <c r="V636" s="2">
        <f>1/(SUMIFS(Kombiniert[[#This Row],[CDU/CSU (14d)]:[AfD (14d)]],Kombiniert[[#This Row],[CDU/CSU (14d)]:[AfD (14d)]],"&gt;="&amp;0.05)-Kombiniert[[#This Row],[FDP (14d)]])</f>
        <v>1.132342533616419</v>
      </c>
    </row>
    <row r="637" spans="1:22" x14ac:dyDescent="0.35">
      <c r="A637" s="1">
        <v>42788</v>
      </c>
      <c r="B637" s="2">
        <v>0.34</v>
      </c>
      <c r="C637" s="2">
        <v>0.31</v>
      </c>
      <c r="D637" s="2">
        <v>7.0000000000000007E-2</v>
      </c>
      <c r="E637" s="2">
        <v>0.06</v>
      </c>
      <c r="F637" s="2">
        <v>0.08</v>
      </c>
      <c r="G637" s="2">
        <v>0.08</v>
      </c>
      <c r="H637" s="2">
        <v>0.06</v>
      </c>
      <c r="I637" s="2">
        <v>2502</v>
      </c>
      <c r="J637" s="2" t="s">
        <v>605</v>
      </c>
      <c r="K637" t="s">
        <v>417</v>
      </c>
      <c r="L637" s="1">
        <f>Kombiniert[[#This Row],[Date]]-13</f>
        <v>42775</v>
      </c>
      <c r="M637" s="8">
        <f>AVERAGEIFS(Kombiniert[CDU/CSU],Kombiniert[Date],"&gt;="&amp;Kombiniert[[#This Row],[Von]],Kombiniert[Date],"&lt;="&amp;Kombiniert[[#This Row],[Date]])</f>
        <v>0.32500000000000001</v>
      </c>
      <c r="N637" s="3">
        <f>AVERAGEIFS(Kombiniert[SPD],Kombiniert[Date],"&gt;="&amp;Kombiniert[[#This Row],[Von]],Kombiniert[Date],"&lt;="&amp;Kombiniert[[#This Row],[Date]])</f>
        <v>0.31214285714285717</v>
      </c>
      <c r="O637" s="8">
        <f>AVERAGEIFS(Kombiniert[GRÜNE],Kombiniert[Date],"&gt;="&amp;Kombiniert[[#This Row],[Von]],Kombiniert[Date],"&lt;="&amp;Kombiniert[[#This Row],[Date]])</f>
        <v>7.0714285714285716E-2</v>
      </c>
      <c r="P637" s="8">
        <f>AVERAGEIFS(Kombiniert[FDP],Kombiniert[Date],"&gt;="&amp;Kombiniert[[#This Row],[Von]],Kombiniert[Date],"&lt;="&amp;Kombiniert[[#This Row],[Date]])</f>
        <v>5.785714285714285E-2</v>
      </c>
      <c r="Q637" s="8">
        <f>AVERAGEIFS(Kombiniert[LINKE],Kombiniert[Date],"&gt;="&amp;Kombiniert[[#This Row],[Von]],Kombiniert[Date],"&lt;="&amp;Kombiniert[[#This Row],[Date]])</f>
        <v>8.4999999999999992E-2</v>
      </c>
      <c r="R637" s="8">
        <f>AVERAGEIFS(Kombiniert[AfD],Kombiniert[Date],"&gt;="&amp;Kombiniert[[#This Row],[Von]],Kombiniert[Date],"&lt;="&amp;Kombiniert[[#This Row],[Date]])</f>
        <v>9.6428571428571433E-2</v>
      </c>
      <c r="S637" s="8">
        <f>AVERAGEIFS(Kombiniert[Sonstige],Kombiniert[Date],"&gt;="&amp;Kombiniert[[#This Row],[Von]],Kombiniert[Date],"&lt;="&amp;Kombiniert[[#This Row],[Date]])</f>
        <v>5.2857142857142859E-2</v>
      </c>
      <c r="T637" s="4">
        <f>SUMIFS(Kombiniert[Befragte],Kombiniert[Date],"&gt;="&amp;Kombiniert[[#This Row],[Von]],Kombiniert[Date],"&lt;="&amp;Kombiniert[[#This Row],[Date]])</f>
        <v>14455</v>
      </c>
      <c r="U637" s="2">
        <f>1/SUMIFS(Kombiniert[[#This Row],[CDU/CSU (14d)]:[AfD (14d)]],Kombiniert[[#This Row],[CDU/CSU (14d)]:[AfD (14d)]],"&gt;="&amp;0.05)</f>
        <v>1.0558069381598794</v>
      </c>
      <c r="V637" s="2">
        <f>1/(SUMIFS(Kombiniert[[#This Row],[CDU/CSU (14d)]:[AfD (14d)]],Kombiniert[[#This Row],[CDU/CSU (14d)]:[AfD (14d)]],"&gt;="&amp;0.05)-Kombiniert[[#This Row],[FDP (14d)]])</f>
        <v>1.1244979919678715</v>
      </c>
    </row>
    <row r="638" spans="1:22" x14ac:dyDescent="0.35">
      <c r="A638" s="1">
        <v>42781</v>
      </c>
      <c r="B638" s="2">
        <v>0.34</v>
      </c>
      <c r="C638" s="2">
        <v>0.31</v>
      </c>
      <c r="D638" s="2">
        <v>7.0000000000000007E-2</v>
      </c>
      <c r="E638" s="2">
        <v>0.05</v>
      </c>
      <c r="F638" s="2">
        <v>0.08</v>
      </c>
      <c r="G638" s="2">
        <v>0.09</v>
      </c>
      <c r="H638" s="2">
        <v>0.06</v>
      </c>
      <c r="I638" s="2">
        <v>2502</v>
      </c>
      <c r="J638" s="2" t="s">
        <v>606</v>
      </c>
      <c r="K638" t="s">
        <v>417</v>
      </c>
      <c r="L638" s="1">
        <f>Kombiniert[[#This Row],[Date]]-13</f>
        <v>42768</v>
      </c>
      <c r="M638" s="8">
        <f>AVERAGEIFS(Kombiniert[CDU/CSU],Kombiniert[Date],"&gt;="&amp;Kombiniert[[#This Row],[Von]],Kombiniert[Date],"&lt;="&amp;Kombiniert[[#This Row],[Date]])</f>
        <v>0.32571428571428573</v>
      </c>
      <c r="N638" s="3">
        <f>AVERAGEIFS(Kombiniert[SPD],Kombiniert[Date],"&gt;="&amp;Kombiniert[[#This Row],[Von]],Kombiniert[Date],"&lt;="&amp;Kombiniert[[#This Row],[Date]])</f>
        <v>0.30428571428571427</v>
      </c>
      <c r="O638" s="8">
        <f>AVERAGEIFS(Kombiniert[GRÜNE],Kombiniert[Date],"&gt;="&amp;Kombiniert[[#This Row],[Von]],Kombiniert[Date],"&lt;="&amp;Kombiniert[[#This Row],[Date]])</f>
        <v>7.4285714285714288E-2</v>
      </c>
      <c r="P638" s="8">
        <f>AVERAGEIFS(Kombiniert[FDP],Kombiniert[Date],"&gt;="&amp;Kombiniert[[#This Row],[Von]],Kombiniert[Date],"&lt;="&amp;Kombiniert[[#This Row],[Date]])</f>
        <v>5.5714285714285709E-2</v>
      </c>
      <c r="Q638" s="8">
        <f>AVERAGEIFS(Kombiniert[LINKE],Kombiniert[Date],"&gt;="&amp;Kombiniert[[#This Row],[Von]],Kombiniert[Date],"&lt;="&amp;Kombiniert[[#This Row],[Date]])</f>
        <v>8.5714285714285715E-2</v>
      </c>
      <c r="R638" s="8">
        <f>AVERAGEIFS(Kombiniert[AfD],Kombiniert[Date],"&gt;="&amp;Kombiniert[[#This Row],[Von]],Kombiniert[Date],"&lt;="&amp;Kombiniert[[#This Row],[Date]])</f>
        <v>0.10857142857142857</v>
      </c>
      <c r="S638" s="8">
        <f>AVERAGEIFS(Kombiniert[Sonstige],Kombiniert[Date],"&gt;="&amp;Kombiniert[[#This Row],[Von]],Kombiniert[Date],"&lt;="&amp;Kombiniert[[#This Row],[Date]])</f>
        <v>4.5714285714285714E-2</v>
      </c>
      <c r="T638" s="4">
        <f>SUMIFS(Kombiniert[Befragte],Kombiniert[Date],"&gt;="&amp;Kombiniert[[#This Row],[Von]],Kombiniert[Date],"&lt;="&amp;Kombiniert[[#This Row],[Date]])</f>
        <v>14778</v>
      </c>
      <c r="U638" s="2">
        <f>1/SUMIFS(Kombiniert[[#This Row],[CDU/CSU (14d)]:[AfD (14d)]],Kombiniert[[#This Row],[CDU/CSU (14d)]:[AfD (14d)]],"&gt;="&amp;0.05)</f>
        <v>1.0479041916167664</v>
      </c>
      <c r="V638" s="2">
        <f>1/(SUMIFS(Kombiniert[[#This Row],[CDU/CSU (14d)]:[AfD (14d)]],Kombiniert[[#This Row],[CDU/CSU (14d)]:[AfD (14d)]],"&gt;="&amp;0.05)-Kombiniert[[#This Row],[FDP (14d)]])</f>
        <v>1.1128775834658187</v>
      </c>
    </row>
    <row r="639" spans="1:22" x14ac:dyDescent="0.35">
      <c r="A639" s="1">
        <v>42774</v>
      </c>
      <c r="B639" s="2">
        <v>0.34</v>
      </c>
      <c r="C639" s="2">
        <v>0.31</v>
      </c>
      <c r="D639" s="2">
        <v>0.08</v>
      </c>
      <c r="E639" s="2">
        <v>0.05</v>
      </c>
      <c r="F639" s="2">
        <v>0.08</v>
      </c>
      <c r="G639" s="2">
        <v>0.1</v>
      </c>
      <c r="H639" s="2">
        <v>0.04</v>
      </c>
      <c r="I639" s="2">
        <v>2501</v>
      </c>
      <c r="J639" s="2" t="s">
        <v>607</v>
      </c>
      <c r="K639" t="s">
        <v>417</v>
      </c>
      <c r="L639" s="1">
        <f>Kombiniert[[#This Row],[Date]]-13</f>
        <v>42761</v>
      </c>
      <c r="M639" s="8">
        <f>AVERAGEIFS(Kombiniert[CDU/CSU],Kombiniert[Date],"&gt;="&amp;Kombiniert[[#This Row],[Von]],Kombiniert[Date],"&lt;="&amp;Kombiniert[[#This Row],[Date]])</f>
        <v>0.34055555555555556</v>
      </c>
      <c r="N639" s="3">
        <f>AVERAGEIFS(Kombiniert[SPD],Kombiniert[Date],"&gt;="&amp;Kombiniert[[#This Row],[Von]],Kombiniert[Date],"&lt;="&amp;Kombiniert[[#This Row],[Date]])</f>
        <v>0.26666666666666672</v>
      </c>
      <c r="O639" s="8">
        <f>AVERAGEIFS(Kombiniert[GRÜNE],Kombiniert[Date],"&gt;="&amp;Kombiniert[[#This Row],[Von]],Kombiniert[Date],"&lt;="&amp;Kombiniert[[#This Row],[Date]])</f>
        <v>8.277777777777777E-2</v>
      </c>
      <c r="P639" s="8">
        <f>AVERAGEIFS(Kombiniert[FDP],Kombiniert[Date],"&gt;="&amp;Kombiniert[[#This Row],[Von]],Kombiniert[Date],"&lt;="&amp;Kombiniert[[#This Row],[Date]])</f>
        <v>6.055555555555555E-2</v>
      </c>
      <c r="Q639" s="8">
        <f>AVERAGEIFS(Kombiniert[LINKE],Kombiniert[Date],"&gt;="&amp;Kombiniert[[#This Row],[Von]],Kombiniert[Date],"&lt;="&amp;Kombiniert[[#This Row],[Date]])</f>
        <v>0.09</v>
      </c>
      <c r="R639" s="8">
        <f>AVERAGEIFS(Kombiniert[AfD],Kombiniert[Date],"&gt;="&amp;Kombiniert[[#This Row],[Von]],Kombiniert[Date],"&lt;="&amp;Kombiniert[[#This Row],[Date]])</f>
        <v>0.11722222222222224</v>
      </c>
      <c r="S639" s="8">
        <f>AVERAGEIFS(Kombiniert[Sonstige],Kombiniert[Date],"&gt;="&amp;Kombiniert[[#This Row],[Von]],Kombiniert[Date],"&lt;="&amp;Kombiniert[[#This Row],[Date]])</f>
        <v>4.2222222222222217E-2</v>
      </c>
      <c r="T639" s="4">
        <f>SUMIFS(Kombiniert[Befragte],Kombiniert[Date],"&gt;="&amp;Kombiniert[[#This Row],[Von]],Kombiniert[Date],"&lt;="&amp;Kombiniert[[#This Row],[Date]])</f>
        <v>17338</v>
      </c>
      <c r="U639" s="2">
        <f>1/SUMIFS(Kombiniert[[#This Row],[CDU/CSU (14d)]:[AfD (14d)]],Kombiniert[[#This Row],[CDU/CSU (14d)]:[AfD (14d)]],"&gt;="&amp;0.05)</f>
        <v>1.0440835266821344</v>
      </c>
      <c r="V639" s="2">
        <f>1/(SUMIFS(Kombiniert[[#This Row],[CDU/CSU (14d)]:[AfD (14d)]],Kombiniert[[#This Row],[CDU/CSU (14d)]:[AfD (14d)]],"&gt;="&amp;0.05)-Kombiniert[[#This Row],[FDP (14d)]])</f>
        <v>1.1145510835913313</v>
      </c>
    </row>
    <row r="640" spans="1:22" x14ac:dyDescent="0.35">
      <c r="A640" s="1">
        <v>42767</v>
      </c>
      <c r="B640" s="2">
        <v>0.35</v>
      </c>
      <c r="C640" s="2">
        <v>0.26</v>
      </c>
      <c r="D640" s="2">
        <v>0.08</v>
      </c>
      <c r="E640" s="2">
        <v>0.06</v>
      </c>
      <c r="F640" s="2">
        <v>0.09</v>
      </c>
      <c r="G640" s="2">
        <v>0.11</v>
      </c>
      <c r="H640" s="2">
        <v>0.05</v>
      </c>
      <c r="I640" s="2">
        <v>2502</v>
      </c>
      <c r="J640" s="2" t="s">
        <v>608</v>
      </c>
      <c r="K640" t="s">
        <v>417</v>
      </c>
      <c r="L640" s="1">
        <f>Kombiniert[[#This Row],[Date]]-13</f>
        <v>42754</v>
      </c>
      <c r="M640" s="8">
        <f>AVERAGEIFS(Kombiniert[CDU/CSU],Kombiniert[Date],"&gt;="&amp;Kombiniert[[#This Row],[Von]],Kombiniert[Date],"&lt;="&amp;Kombiniert[[#This Row],[Date]])</f>
        <v>0.35125000000000006</v>
      </c>
      <c r="N640" s="3">
        <f>AVERAGEIFS(Kombiniert[SPD],Kombiniert[Date],"&gt;="&amp;Kombiniert[[#This Row],[Von]],Kombiniert[Date],"&lt;="&amp;Kombiniert[[#This Row],[Date]])</f>
        <v>0.23</v>
      </c>
      <c r="O640" s="8">
        <f>AVERAGEIFS(Kombiniert[GRÜNE],Kombiniert[Date],"&gt;="&amp;Kombiniert[[#This Row],[Von]],Kombiniert[Date],"&lt;="&amp;Kombiniert[[#This Row],[Date]])</f>
        <v>8.8749999999999996E-2</v>
      </c>
      <c r="P640" s="8">
        <f>AVERAGEIFS(Kombiniert[FDP],Kombiniert[Date],"&gt;="&amp;Kombiniert[[#This Row],[Von]],Kombiniert[Date],"&lt;="&amp;Kombiniert[[#This Row],[Date]])</f>
        <v>6.3750000000000001E-2</v>
      </c>
      <c r="Q640" s="8">
        <f>AVERAGEIFS(Kombiniert[LINKE],Kombiniert[Date],"&gt;="&amp;Kombiniert[[#This Row],[Von]],Kombiniert[Date],"&lt;="&amp;Kombiniert[[#This Row],[Date]])</f>
        <v>9.7499999999999989E-2</v>
      </c>
      <c r="R640" s="8">
        <f>AVERAGEIFS(Kombiniert[AfD],Kombiniert[Date],"&gt;="&amp;Kombiniert[[#This Row],[Von]],Kombiniert[Date],"&lt;="&amp;Kombiniert[[#This Row],[Date]])</f>
        <v>0.12375</v>
      </c>
      <c r="S640" s="8">
        <f>AVERAGEIFS(Kombiniert[Sonstige],Kombiniert[Date],"&gt;="&amp;Kombiniert[[#This Row],[Von]],Kombiniert[Date],"&lt;="&amp;Kombiniert[[#This Row],[Date]])</f>
        <v>4.4999999999999998E-2</v>
      </c>
      <c r="T640" s="4">
        <f>SUMIFS(Kombiniert[Befragte],Kombiniert[Date],"&gt;="&amp;Kombiniert[[#This Row],[Von]],Kombiniert[Date],"&lt;="&amp;Kombiniert[[#This Row],[Date]])</f>
        <v>16357</v>
      </c>
      <c r="U640" s="2">
        <f>1/SUMIFS(Kombiniert[[#This Row],[CDU/CSU (14d)]:[AfD (14d)]],Kombiniert[[#This Row],[CDU/CSU (14d)]:[AfD (14d)]],"&gt;="&amp;0.05)</f>
        <v>1.0471204188481675</v>
      </c>
      <c r="V640" s="2">
        <f>1/(SUMIFS(Kombiniert[[#This Row],[CDU/CSU (14d)]:[AfD (14d)]],Kombiniert[[#This Row],[CDU/CSU (14d)]:[AfD (14d)]],"&gt;="&amp;0.05)-Kombiniert[[#This Row],[FDP (14d)]])</f>
        <v>1.1220196353436185</v>
      </c>
    </row>
    <row r="641" spans="1:22" x14ac:dyDescent="0.35">
      <c r="A641" s="1">
        <v>42760</v>
      </c>
      <c r="B641" s="2">
        <v>0.37</v>
      </c>
      <c r="C641" s="2">
        <v>0.21</v>
      </c>
      <c r="D641" s="2">
        <v>0.1</v>
      </c>
      <c r="E641" s="2">
        <v>0.06</v>
      </c>
      <c r="F641" s="2">
        <v>0.09</v>
      </c>
      <c r="G641" s="2">
        <v>0.12</v>
      </c>
      <c r="H641" s="2">
        <v>0.05</v>
      </c>
      <c r="I641" s="2">
        <v>2504</v>
      </c>
      <c r="J641" s="2" t="s">
        <v>609</v>
      </c>
      <c r="K641" t="s">
        <v>417</v>
      </c>
      <c r="L641" s="1">
        <f>Kombiniert[[#This Row],[Date]]-13</f>
        <v>42747</v>
      </c>
      <c r="M641" s="8">
        <f>AVERAGEIFS(Kombiniert[CDU/CSU],Kombiniert[Date],"&gt;="&amp;Kombiniert[[#This Row],[Von]],Kombiniert[Date],"&lt;="&amp;Kombiniert[[#This Row],[Date]])</f>
        <v>0.35666666666666669</v>
      </c>
      <c r="N641" s="3">
        <f>AVERAGEIFS(Kombiniert[SPD],Kombiniert[Date],"&gt;="&amp;Kombiniert[[#This Row],[Von]],Kombiniert[Date],"&lt;="&amp;Kombiniert[[#This Row],[Date]])</f>
        <v>0.21</v>
      </c>
      <c r="O641" s="8">
        <f>AVERAGEIFS(Kombiniert[GRÜNE],Kombiniert[Date],"&gt;="&amp;Kombiniert[[#This Row],[Von]],Kombiniert[Date],"&lt;="&amp;Kombiniert[[#This Row],[Date]])</f>
        <v>9.1666666666666674E-2</v>
      </c>
      <c r="P641" s="8">
        <f>AVERAGEIFS(Kombiniert[FDP],Kombiniert[Date],"&gt;="&amp;Kombiniert[[#This Row],[Von]],Kombiniert[Date],"&lt;="&amp;Kombiniert[[#This Row],[Date]])</f>
        <v>6.5000000000000002E-2</v>
      </c>
      <c r="Q641" s="8">
        <f>AVERAGEIFS(Kombiniert[LINKE],Kombiniert[Date],"&gt;="&amp;Kombiniert[[#This Row],[Von]],Kombiniert[Date],"&lt;="&amp;Kombiniert[[#This Row],[Date]])</f>
        <v>0.10166666666666667</v>
      </c>
      <c r="R641" s="8">
        <f>AVERAGEIFS(Kombiniert[AfD],Kombiniert[Date],"&gt;="&amp;Kombiniert[[#This Row],[Von]],Kombiniert[Date],"&lt;="&amp;Kombiniert[[#This Row],[Date]])</f>
        <v>0.125</v>
      </c>
      <c r="S641" s="8">
        <f>AVERAGEIFS(Kombiniert[Sonstige],Kombiniert[Date],"&gt;="&amp;Kombiniert[[#This Row],[Von]],Kombiniert[Date],"&lt;="&amp;Kombiniert[[#This Row],[Date]])</f>
        <v>4.9999999999999996E-2</v>
      </c>
      <c r="T641" s="4">
        <f>SUMIFS(Kombiniert[Befragte],Kombiniert[Date],"&gt;="&amp;Kombiniert[[#This Row],[Von]],Kombiniert[Date],"&lt;="&amp;Kombiniert[[#This Row],[Date]])</f>
        <v>13713</v>
      </c>
      <c r="U641" s="2">
        <f>1/SUMIFS(Kombiniert[[#This Row],[CDU/CSU (14d)]:[AfD (14d)]],Kombiniert[[#This Row],[CDU/CSU (14d)]:[AfD (14d)]],"&gt;="&amp;0.05)</f>
        <v>1.0526315789473684</v>
      </c>
      <c r="V641" s="2">
        <f>1/(SUMIFS(Kombiniert[[#This Row],[CDU/CSU (14d)]:[AfD (14d)]],Kombiniert[[#This Row],[CDU/CSU (14d)]:[AfD (14d)]],"&gt;="&amp;0.05)-Kombiniert[[#This Row],[FDP (14d)]])</f>
        <v>1.1299435028248588</v>
      </c>
    </row>
    <row r="642" spans="1:22" x14ac:dyDescent="0.35">
      <c r="A642" s="1">
        <v>42753</v>
      </c>
      <c r="B642" s="2">
        <v>0.38</v>
      </c>
      <c r="C642" s="2">
        <v>0.21</v>
      </c>
      <c r="D642" s="2">
        <v>0.09</v>
      </c>
      <c r="E642" s="2">
        <v>0.06</v>
      </c>
      <c r="F642" s="2">
        <v>0.09</v>
      </c>
      <c r="G642" s="2">
        <v>0.11</v>
      </c>
      <c r="H642" s="2">
        <v>0.06</v>
      </c>
      <c r="I642" s="2">
        <v>2503</v>
      </c>
      <c r="J642" s="2" t="s">
        <v>610</v>
      </c>
      <c r="K642" t="s">
        <v>417</v>
      </c>
      <c r="L642" s="1">
        <f>Kombiniert[[#This Row],[Date]]-13</f>
        <v>42740</v>
      </c>
      <c r="M642" s="8">
        <f>AVERAGEIFS(Kombiniert[CDU/CSU],Kombiniert[Date],"&gt;="&amp;Kombiniert[[#This Row],[Von]],Kombiniert[Date],"&lt;="&amp;Kombiniert[[#This Row],[Date]])</f>
        <v>0.36071428571428571</v>
      </c>
      <c r="N642" s="3">
        <f>AVERAGEIFS(Kombiniert[SPD],Kombiniert[Date],"&gt;="&amp;Kombiniert[[#This Row],[Von]],Kombiniert[Date],"&lt;="&amp;Kombiniert[[#This Row],[Date]])</f>
        <v>0.20857142857142857</v>
      </c>
      <c r="O642" s="8">
        <f>AVERAGEIFS(Kombiniert[GRÜNE],Kombiniert[Date],"&gt;="&amp;Kombiniert[[#This Row],[Von]],Kombiniert[Date],"&lt;="&amp;Kombiniert[[#This Row],[Date]])</f>
        <v>9.3571428571428555E-2</v>
      </c>
      <c r="P642" s="8">
        <f>AVERAGEIFS(Kombiniert[FDP],Kombiniert[Date],"&gt;="&amp;Kombiniert[[#This Row],[Von]],Kombiniert[Date],"&lt;="&amp;Kombiniert[[#This Row],[Date]])</f>
        <v>6.0714285714285714E-2</v>
      </c>
      <c r="Q642" s="8">
        <f>AVERAGEIFS(Kombiniert[LINKE],Kombiniert[Date],"&gt;="&amp;Kombiniert[[#This Row],[Von]],Kombiniert[Date],"&lt;="&amp;Kombiniert[[#This Row],[Date]])</f>
        <v>9.7142857142857128E-2</v>
      </c>
      <c r="R642" s="8">
        <f>AVERAGEIFS(Kombiniert[AfD],Kombiniert[Date],"&gt;="&amp;Kombiniert[[#This Row],[Von]],Kombiniert[Date],"&lt;="&amp;Kombiniert[[#This Row],[Date]])</f>
        <v>0.12928571428571428</v>
      </c>
      <c r="S642" s="8">
        <f>AVERAGEIFS(Kombiniert[Sonstige],Kombiniert[Date],"&gt;="&amp;Kombiniert[[#This Row],[Von]],Kombiniert[Date],"&lt;="&amp;Kombiniert[[#This Row],[Date]])</f>
        <v>4.9999999999999996E-2</v>
      </c>
      <c r="T642" s="4">
        <f>SUMIFS(Kombiniert[Befragte],Kombiniert[Date],"&gt;="&amp;Kombiniert[[#This Row],[Von]],Kombiniert[Date],"&lt;="&amp;Kombiniert[[#This Row],[Date]])</f>
        <v>13306</v>
      </c>
      <c r="U642" s="2">
        <f>1/SUMIFS(Kombiniert[[#This Row],[CDU/CSU (14d)]:[AfD (14d)]],Kombiniert[[#This Row],[CDU/CSU (14d)]:[AfD (14d)]],"&gt;="&amp;0.05)</f>
        <v>1.0526315789473684</v>
      </c>
      <c r="V642" s="2">
        <f>1/(SUMIFS(Kombiniert[[#This Row],[CDU/CSU (14d)]:[AfD (14d)]],Kombiniert[[#This Row],[CDU/CSU (14d)]:[AfD (14d)]],"&gt;="&amp;0.05)-Kombiniert[[#This Row],[FDP (14d)]])</f>
        <v>1.1244979919678715</v>
      </c>
    </row>
    <row r="643" spans="1:22" x14ac:dyDescent="0.35">
      <c r="A643" s="1">
        <v>42746</v>
      </c>
      <c r="B643" s="2">
        <v>0.37</v>
      </c>
      <c r="C643" s="2">
        <v>0.2</v>
      </c>
      <c r="D643" s="2">
        <v>0.1</v>
      </c>
      <c r="E643" s="2">
        <v>0.06</v>
      </c>
      <c r="F643" s="2">
        <v>0.09</v>
      </c>
      <c r="G643" s="2">
        <v>0.12</v>
      </c>
      <c r="H643" s="2">
        <v>0.06</v>
      </c>
      <c r="I643" s="2">
        <v>2501</v>
      </c>
      <c r="J643" s="2" t="s">
        <v>611</v>
      </c>
      <c r="K643" t="s">
        <v>417</v>
      </c>
      <c r="L643" s="1">
        <f>Kombiniert[[#This Row],[Date]]-13</f>
        <v>42733</v>
      </c>
      <c r="M643" s="8">
        <f>AVERAGEIFS(Kombiniert[CDU/CSU],Kombiniert[Date],"&gt;="&amp;Kombiniert[[#This Row],[Von]],Kombiniert[Date],"&lt;="&amp;Kombiniert[[#This Row],[Date]])</f>
        <v>0.35500000000000004</v>
      </c>
      <c r="N643" s="3">
        <f>AVERAGEIFS(Kombiniert[SPD],Kombiniert[Date],"&gt;="&amp;Kombiniert[[#This Row],[Von]],Kombiniert[Date],"&lt;="&amp;Kombiniert[[#This Row],[Date]])</f>
        <v>0.20833333333333334</v>
      </c>
      <c r="O643" s="8">
        <f>AVERAGEIFS(Kombiniert[GRÜNE],Kombiniert[Date],"&gt;="&amp;Kombiniert[[#This Row],[Von]],Kombiniert[Date],"&lt;="&amp;Kombiniert[[#This Row],[Date]])</f>
        <v>9.6666666666666665E-2</v>
      </c>
      <c r="P643" s="8">
        <f>AVERAGEIFS(Kombiniert[FDP],Kombiniert[Date],"&gt;="&amp;Kombiniert[[#This Row],[Von]],Kombiniert[Date],"&lt;="&amp;Kombiniert[[#This Row],[Date]])</f>
        <v>5.8333333333333327E-2</v>
      </c>
      <c r="Q643" s="8">
        <f>AVERAGEIFS(Kombiniert[LINKE],Kombiniert[Date],"&gt;="&amp;Kombiniert[[#This Row],[Von]],Kombiniert[Date],"&lt;="&amp;Kombiniert[[#This Row],[Date]])</f>
        <v>9.7499999999999989E-2</v>
      </c>
      <c r="R643" s="8">
        <f>AVERAGEIFS(Kombiniert[AfD],Kombiniert[Date],"&gt;="&amp;Kombiniert[[#This Row],[Von]],Kombiniert[Date],"&lt;="&amp;Kombiniert[[#This Row],[Date]])</f>
        <v>0.13500000000000001</v>
      </c>
      <c r="S643" s="8">
        <f>AVERAGEIFS(Kombiniert[Sonstige],Kombiniert[Date],"&gt;="&amp;Kombiniert[[#This Row],[Von]],Kombiniert[Date],"&lt;="&amp;Kombiniert[[#This Row],[Date]])</f>
        <v>4.9166666666666664E-2</v>
      </c>
      <c r="T643" s="4">
        <f>SUMIFS(Kombiniert[Befragte],Kombiniert[Date],"&gt;="&amp;Kombiniert[[#This Row],[Von]],Kombiniert[Date],"&lt;="&amp;Kombiniert[[#This Row],[Date]])</f>
        <v>10994</v>
      </c>
      <c r="U643" s="2">
        <f>1/SUMIFS(Kombiniert[[#This Row],[CDU/CSU (14d)]:[AfD (14d)]],Kombiniert[[#This Row],[CDU/CSU (14d)]:[AfD (14d)]],"&gt;="&amp;0.05)</f>
        <v>1.0517090271691498</v>
      </c>
      <c r="V643" s="2">
        <f>1/(SUMIFS(Kombiniert[[#This Row],[CDU/CSU (14d)]:[AfD (14d)]],Kombiniert[[#This Row],[CDU/CSU (14d)]:[AfD (14d)]],"&gt;="&amp;0.05)-Kombiniert[[#This Row],[FDP (14d)]])</f>
        <v>1.1204481792717087</v>
      </c>
    </row>
    <row r="644" spans="1:22" x14ac:dyDescent="0.35">
      <c r="A644" s="1">
        <v>42739</v>
      </c>
      <c r="B644" s="2">
        <v>0.37</v>
      </c>
      <c r="C644" s="2">
        <v>0.21</v>
      </c>
      <c r="D644" s="2">
        <v>0.1</v>
      </c>
      <c r="E644" s="2">
        <v>0.06</v>
      </c>
      <c r="F644" s="2">
        <v>0.09</v>
      </c>
      <c r="G644" s="2">
        <v>0.12</v>
      </c>
      <c r="H644" s="2">
        <v>0.05</v>
      </c>
      <c r="I644" s="2">
        <v>2001</v>
      </c>
      <c r="J644" s="2" t="s">
        <v>612</v>
      </c>
      <c r="K644" t="s">
        <v>417</v>
      </c>
      <c r="L644" s="1">
        <f>Kombiniert[[#This Row],[Date]]-13</f>
        <v>42726</v>
      </c>
      <c r="M644" s="8">
        <f>AVERAGEIFS(Kombiniert[CDU/CSU],Kombiniert[Date],"&gt;="&amp;Kombiniert[[#This Row],[Von]],Kombiniert[Date],"&lt;="&amp;Kombiniert[[#This Row],[Date]])</f>
        <v>0.35000000000000003</v>
      </c>
      <c r="N644" s="3">
        <f>AVERAGEIFS(Kombiniert[SPD],Kombiniert[Date],"&gt;="&amp;Kombiniert[[#This Row],[Von]],Kombiniert[Date],"&lt;="&amp;Kombiniert[[#This Row],[Date]])</f>
        <v>0.2091666666666667</v>
      </c>
      <c r="O644" s="8">
        <f>AVERAGEIFS(Kombiniert[GRÜNE],Kombiniert[Date],"&gt;="&amp;Kombiniert[[#This Row],[Von]],Kombiniert[Date],"&lt;="&amp;Kombiniert[[#This Row],[Date]])</f>
        <v>9.9999999999999992E-2</v>
      </c>
      <c r="P644" s="8">
        <f>AVERAGEIFS(Kombiniert[FDP],Kombiniert[Date],"&gt;="&amp;Kombiniert[[#This Row],[Von]],Kombiniert[Date],"&lt;="&amp;Kombiniert[[#This Row],[Date]])</f>
        <v>6.083333333333333E-2</v>
      </c>
      <c r="Q644" s="8">
        <f>AVERAGEIFS(Kombiniert[LINKE],Kombiniert[Date],"&gt;="&amp;Kombiniert[[#This Row],[Von]],Kombiniert[Date],"&lt;="&amp;Kombiniert[[#This Row],[Date]])</f>
        <v>0.10083333333333333</v>
      </c>
      <c r="R644" s="8">
        <f>AVERAGEIFS(Kombiniert[AfD],Kombiniert[Date],"&gt;="&amp;Kombiniert[[#This Row],[Von]],Kombiniert[Date],"&lt;="&amp;Kombiniert[[#This Row],[Date]])</f>
        <v>0.13</v>
      </c>
      <c r="S644" s="8">
        <f>AVERAGEIFS(Kombiniert[Sonstige],Kombiniert[Date],"&gt;="&amp;Kombiniert[[#This Row],[Von]],Kombiniert[Date],"&lt;="&amp;Kombiniert[[#This Row],[Date]])</f>
        <v>4.9166666666666664E-2</v>
      </c>
      <c r="T644" s="4">
        <f>SUMIFS(Kombiniert[Befragte],Kombiniert[Date],"&gt;="&amp;Kombiniert[[#This Row],[Von]],Kombiniert[Date],"&lt;="&amp;Kombiniert[[#This Row],[Date]])</f>
        <v>12472</v>
      </c>
      <c r="U644" s="2">
        <f>1/SUMIFS(Kombiniert[[#This Row],[CDU/CSU (14d)]:[AfD (14d)]],Kombiniert[[#This Row],[CDU/CSU (14d)]:[AfD (14d)]],"&gt;="&amp;0.05)</f>
        <v>1.0517090271691498</v>
      </c>
      <c r="V644" s="2">
        <f>1/(SUMIFS(Kombiniert[[#This Row],[CDU/CSU (14d)]:[AfD (14d)]],Kombiniert[[#This Row],[CDU/CSU (14d)]:[AfD (14d)]],"&gt;="&amp;0.05)-Kombiniert[[#This Row],[FDP (14d)]])</f>
        <v>1.1235955056179776</v>
      </c>
    </row>
    <row r="645" spans="1:22" x14ac:dyDescent="0.35">
      <c r="A645" s="1">
        <v>42732</v>
      </c>
      <c r="B645" s="2">
        <v>0.38</v>
      </c>
      <c r="C645" s="2">
        <v>0.2</v>
      </c>
      <c r="D645" s="2">
        <v>0.1</v>
      </c>
      <c r="E645" s="2">
        <v>0.05</v>
      </c>
      <c r="F645" s="2">
        <v>0.09</v>
      </c>
      <c r="G645" s="2">
        <v>0.12</v>
      </c>
      <c r="H645" s="2">
        <v>0.06</v>
      </c>
      <c r="I645" s="2">
        <v>2504</v>
      </c>
      <c r="J645" s="2" t="s">
        <v>613</v>
      </c>
      <c r="K645" t="s">
        <v>417</v>
      </c>
      <c r="L645" s="1">
        <f>Kombiniert[[#This Row],[Date]]-13</f>
        <v>42719</v>
      </c>
      <c r="M645" s="8">
        <f>AVERAGEIFS(Kombiniert[CDU/CSU],Kombiniert[Date],"&gt;="&amp;Kombiniert[[#This Row],[Von]],Kombiniert[Date],"&lt;="&amp;Kombiniert[[#This Row],[Date]])</f>
        <v>0.35249999999999998</v>
      </c>
      <c r="N645" s="3">
        <f>AVERAGEIFS(Kombiniert[SPD],Kombiniert[Date],"&gt;="&amp;Kombiniert[[#This Row],[Von]],Kombiniert[Date],"&lt;="&amp;Kombiniert[[#This Row],[Date]])</f>
        <v>0.21250000000000002</v>
      </c>
      <c r="O645" s="8">
        <f>AVERAGEIFS(Kombiniert[GRÜNE],Kombiniert[Date],"&gt;="&amp;Kombiniert[[#This Row],[Von]],Kombiniert[Date],"&lt;="&amp;Kombiniert[[#This Row],[Date]])</f>
        <v>0.10124999999999999</v>
      </c>
      <c r="P645" s="8">
        <f>AVERAGEIFS(Kombiniert[FDP],Kombiniert[Date],"&gt;="&amp;Kombiniert[[#This Row],[Von]],Kombiniert[Date],"&lt;="&amp;Kombiniert[[#This Row],[Date]])</f>
        <v>0.06</v>
      </c>
      <c r="Q645" s="8">
        <f>AVERAGEIFS(Kombiniert[LINKE],Kombiniert[Date],"&gt;="&amp;Kombiniert[[#This Row],[Von]],Kombiniert[Date],"&lt;="&amp;Kombiniert[[#This Row],[Date]])</f>
        <v>9.9374999999999991E-2</v>
      </c>
      <c r="R645" s="8">
        <f>AVERAGEIFS(Kombiniert[AfD],Kombiniert[Date],"&gt;="&amp;Kombiniert[[#This Row],[Von]],Kombiniert[Date],"&lt;="&amp;Kombiniert[[#This Row],[Date]])</f>
        <v>0.125</v>
      </c>
      <c r="S645" s="8">
        <f>AVERAGEIFS(Kombiniert[Sonstige],Kombiniert[Date],"&gt;="&amp;Kombiniert[[#This Row],[Von]],Kombiniert[Date],"&lt;="&amp;Kombiniert[[#This Row],[Date]])</f>
        <v>4.9374999999999995E-2</v>
      </c>
      <c r="T645" s="4">
        <f>SUMIFS(Kombiniert[Befragte],Kombiniert[Date],"&gt;="&amp;Kombiniert[[#This Row],[Von]],Kombiniert[Date],"&lt;="&amp;Kombiniert[[#This Row],[Date]])</f>
        <v>16406</v>
      </c>
      <c r="U645" s="2">
        <f>1/SUMIFS(Kombiniert[[#This Row],[CDU/CSU (14d)]:[AfD (14d)]],Kombiniert[[#This Row],[CDU/CSU (14d)]:[AfD (14d)]],"&gt;="&amp;0.05)</f>
        <v>1.0519395134779752</v>
      </c>
      <c r="V645" s="2">
        <f>1/(SUMIFS(Kombiniert[[#This Row],[CDU/CSU (14d)]:[AfD (14d)]],Kombiniert[[#This Row],[CDU/CSU (14d)]:[AfD (14d)]],"&gt;="&amp;0.05)-Kombiniert[[#This Row],[FDP (14d)]])</f>
        <v>1.12280701754386</v>
      </c>
    </row>
    <row r="646" spans="1:22" x14ac:dyDescent="0.35">
      <c r="A646" s="1">
        <v>42724</v>
      </c>
      <c r="B646" s="2">
        <v>0.36</v>
      </c>
      <c r="C646" s="2">
        <v>0.22</v>
      </c>
      <c r="D646" s="2">
        <v>0.1</v>
      </c>
      <c r="E646" s="2">
        <v>0.06</v>
      </c>
      <c r="F646" s="2">
        <v>0.09</v>
      </c>
      <c r="G646" s="2">
        <v>0.11</v>
      </c>
      <c r="H646" s="2">
        <v>0.06</v>
      </c>
      <c r="I646" s="2">
        <v>2502</v>
      </c>
      <c r="J646" s="2" t="s">
        <v>614</v>
      </c>
      <c r="K646" t="s">
        <v>417</v>
      </c>
      <c r="L646" s="1">
        <f>Kombiniert[[#This Row],[Date]]-13</f>
        <v>42711</v>
      </c>
      <c r="M646" s="8">
        <f>AVERAGEIFS(Kombiniert[CDU/CSU],Kombiniert[Date],"&gt;="&amp;Kombiniert[[#This Row],[Von]],Kombiniert[Date],"&lt;="&amp;Kombiniert[[#This Row],[Date]])</f>
        <v>0.35222222222222221</v>
      </c>
      <c r="N646" s="3">
        <f>AVERAGEIFS(Kombiniert[SPD],Kombiniert[Date],"&gt;="&amp;Kombiniert[[#This Row],[Von]],Kombiniert[Date],"&lt;="&amp;Kombiniert[[#This Row],[Date]])</f>
        <v>0.21666666666666667</v>
      </c>
      <c r="O646" s="8">
        <f>AVERAGEIFS(Kombiniert[GRÜNE],Kombiniert[Date],"&gt;="&amp;Kombiniert[[#This Row],[Von]],Kombiniert[Date],"&lt;="&amp;Kombiniert[[#This Row],[Date]])</f>
        <v>0.105</v>
      </c>
      <c r="P646" s="8">
        <f>AVERAGEIFS(Kombiniert[FDP],Kombiniert[Date],"&gt;="&amp;Kombiniert[[#This Row],[Von]],Kombiniert[Date],"&lt;="&amp;Kombiniert[[#This Row],[Date]])</f>
        <v>5.6666666666666671E-2</v>
      </c>
      <c r="Q646" s="8">
        <f>AVERAGEIFS(Kombiniert[LINKE],Kombiniert[Date],"&gt;="&amp;Kombiniert[[#This Row],[Von]],Kombiniert[Date],"&lt;="&amp;Kombiniert[[#This Row],[Date]])</f>
        <v>9.9444444444444433E-2</v>
      </c>
      <c r="R646" s="8">
        <f>AVERAGEIFS(Kombiniert[AfD],Kombiniert[Date],"&gt;="&amp;Kombiniert[[#This Row],[Von]],Kombiniert[Date],"&lt;="&amp;Kombiniert[[#This Row],[Date]])</f>
        <v>0.1211111111111111</v>
      </c>
      <c r="S646" s="8">
        <f>AVERAGEIFS(Kombiniert[Sonstige],Kombiniert[Date],"&gt;="&amp;Kombiniert[[#This Row],[Von]],Kombiniert[Date],"&lt;="&amp;Kombiniert[[#This Row],[Date]])</f>
        <v>4.8888888888888885E-2</v>
      </c>
      <c r="T646" s="4">
        <f>SUMIFS(Kombiniert[Befragte],Kombiniert[Date],"&gt;="&amp;Kombiniert[[#This Row],[Von]],Kombiniert[Date],"&lt;="&amp;Kombiniert[[#This Row],[Date]])</f>
        <v>18426</v>
      </c>
      <c r="U646" s="2">
        <f>1/SUMIFS(Kombiniert[[#This Row],[CDU/CSU (14d)]:[AfD (14d)]],Kombiniert[[#This Row],[CDU/CSU (14d)]:[AfD (14d)]],"&gt;="&amp;0.05)</f>
        <v>1.0514018691588787</v>
      </c>
      <c r="V646" s="2">
        <f>1/(SUMIFS(Kombiniert[[#This Row],[CDU/CSU (14d)]:[AfD (14d)]],Kombiniert[[#This Row],[CDU/CSU (14d)]:[AfD (14d)]],"&gt;="&amp;0.05)-Kombiniert[[#This Row],[FDP (14d)]])</f>
        <v>1.1180124223602486</v>
      </c>
    </row>
    <row r="647" spans="1:22" x14ac:dyDescent="0.35">
      <c r="A647" s="1">
        <v>42718</v>
      </c>
      <c r="B647" s="2">
        <v>0.37</v>
      </c>
      <c r="C647" s="2">
        <v>0.21</v>
      </c>
      <c r="D647" s="2">
        <v>0.1</v>
      </c>
      <c r="E647" s="2">
        <v>0.06</v>
      </c>
      <c r="F647" s="2">
        <v>0.09</v>
      </c>
      <c r="G647" s="2">
        <v>0.11</v>
      </c>
      <c r="H647" s="2">
        <v>0.06</v>
      </c>
      <c r="I647" s="2">
        <v>2506</v>
      </c>
      <c r="J647" s="2" t="s">
        <v>615</v>
      </c>
      <c r="K647" t="s">
        <v>417</v>
      </c>
      <c r="L647" s="1">
        <f>Kombiniert[[#This Row],[Date]]-13</f>
        <v>42705</v>
      </c>
      <c r="M647" s="8">
        <f>AVERAGEIFS(Kombiniert[CDU/CSU],Kombiniert[Date],"&gt;="&amp;Kombiniert[[#This Row],[Von]],Kombiniert[Date],"&lt;="&amp;Kombiniert[[#This Row],[Date]])</f>
        <v>0.35</v>
      </c>
      <c r="N647" s="3">
        <f>AVERAGEIFS(Kombiniert[SPD],Kombiniert[Date],"&gt;="&amp;Kombiniert[[#This Row],[Von]],Kombiniert[Date],"&lt;="&amp;Kombiniert[[#This Row],[Date]])</f>
        <v>0.21857142857142861</v>
      </c>
      <c r="O647" s="8">
        <f>AVERAGEIFS(Kombiniert[GRÜNE],Kombiniert[Date],"&gt;="&amp;Kombiniert[[#This Row],[Von]],Kombiniert[Date],"&lt;="&amp;Kombiniert[[#This Row],[Date]])</f>
        <v>0.10714285714285714</v>
      </c>
      <c r="P647" s="8">
        <f>AVERAGEIFS(Kombiniert[FDP],Kombiniert[Date],"&gt;="&amp;Kombiniert[[#This Row],[Von]],Kombiniert[Date],"&lt;="&amp;Kombiniert[[#This Row],[Date]])</f>
        <v>5.3571428571428568E-2</v>
      </c>
      <c r="Q647" s="8">
        <f>AVERAGEIFS(Kombiniert[LINKE],Kombiniert[Date],"&gt;="&amp;Kombiniert[[#This Row],[Von]],Kombiniert[Date],"&lt;="&amp;Kombiniert[[#This Row],[Date]])</f>
        <v>0.10214285714285713</v>
      </c>
      <c r="R647" s="8">
        <f>AVERAGEIFS(Kombiniert[AfD],Kombiniert[Date],"&gt;="&amp;Kombiniert[[#This Row],[Von]],Kombiniert[Date],"&lt;="&amp;Kombiniert[[#This Row],[Date]])</f>
        <v>0.12285714285714286</v>
      </c>
      <c r="S647" s="8">
        <f>AVERAGEIFS(Kombiniert[Sonstige],Kombiniert[Date],"&gt;="&amp;Kombiniert[[#This Row],[Von]],Kombiniert[Date],"&lt;="&amp;Kombiniert[[#This Row],[Date]])</f>
        <v>4.5714285714285707E-2</v>
      </c>
      <c r="T647" s="4">
        <f>SUMIFS(Kombiniert[Befragte],Kombiniert[Date],"&gt;="&amp;Kombiniert[[#This Row],[Von]],Kombiniert[Date],"&lt;="&amp;Kombiniert[[#This Row],[Date]])</f>
        <v>15130</v>
      </c>
      <c r="U647" s="2">
        <f>1/SUMIFS(Kombiniert[[#This Row],[CDU/CSU (14d)]:[AfD (14d)]],Kombiniert[[#This Row],[CDU/CSU (14d)]:[AfD (14d)]],"&gt;="&amp;0.05)</f>
        <v>1.0479041916167664</v>
      </c>
      <c r="V647" s="2">
        <f>1/(SUMIFS(Kombiniert[[#This Row],[CDU/CSU (14d)]:[AfD (14d)]],Kombiniert[[#This Row],[CDU/CSU (14d)]:[AfD (14d)]],"&gt;="&amp;0.05)-Kombiniert[[#This Row],[FDP (14d)]])</f>
        <v>1.1102299762093577</v>
      </c>
    </row>
    <row r="648" spans="1:22" x14ac:dyDescent="0.35">
      <c r="A648" s="1">
        <v>42711</v>
      </c>
      <c r="B648" s="2">
        <v>0.36</v>
      </c>
      <c r="C648" s="2">
        <v>0.22</v>
      </c>
      <c r="D648" s="2">
        <v>0.11</v>
      </c>
      <c r="E648" s="2">
        <v>0.06</v>
      </c>
      <c r="F648" s="2">
        <v>0.1</v>
      </c>
      <c r="G648" s="2">
        <v>0.1</v>
      </c>
      <c r="H648" s="2">
        <v>0.05</v>
      </c>
      <c r="I648" s="2">
        <v>2501</v>
      </c>
      <c r="J648" s="2" t="s">
        <v>616</v>
      </c>
      <c r="K648" t="s">
        <v>417</v>
      </c>
      <c r="L648" s="1">
        <f>Kombiniert[[#This Row],[Date]]-13</f>
        <v>42698</v>
      </c>
      <c r="M648" s="8">
        <f>AVERAGEIFS(Kombiniert[CDU/CSU],Kombiniert[Date],"&gt;="&amp;Kombiniert[[#This Row],[Von]],Kombiniert[Date],"&lt;="&amp;Kombiniert[[#This Row],[Date]])</f>
        <v>0.34916666666666668</v>
      </c>
      <c r="N648" s="3">
        <f>AVERAGEIFS(Kombiniert[SPD],Kombiniert[Date],"&gt;="&amp;Kombiniert[[#This Row],[Von]],Kombiniert[Date],"&lt;="&amp;Kombiniert[[#This Row],[Date]])</f>
        <v>0.2225</v>
      </c>
      <c r="O648" s="8">
        <f>AVERAGEIFS(Kombiniert[GRÜNE],Kombiniert[Date],"&gt;="&amp;Kombiniert[[#This Row],[Von]],Kombiniert[Date],"&lt;="&amp;Kombiniert[[#This Row],[Date]])</f>
        <v>0.10583333333333333</v>
      </c>
      <c r="P648" s="8">
        <f>AVERAGEIFS(Kombiniert[FDP],Kombiniert[Date],"&gt;="&amp;Kombiniert[[#This Row],[Von]],Kombiniert[Date],"&lt;="&amp;Kombiniert[[#This Row],[Date]])</f>
        <v>5.2499999999999998E-2</v>
      </c>
      <c r="Q648" s="8">
        <f>AVERAGEIFS(Kombiniert[LINKE],Kombiniert[Date],"&gt;="&amp;Kombiniert[[#This Row],[Von]],Kombiniert[Date],"&lt;="&amp;Kombiniert[[#This Row],[Date]])</f>
        <v>0.10166666666666667</v>
      </c>
      <c r="R648" s="8">
        <f>AVERAGEIFS(Kombiniert[AfD],Kombiniert[Date],"&gt;="&amp;Kombiniert[[#This Row],[Von]],Kombiniert[Date],"&lt;="&amp;Kombiniert[[#This Row],[Date]])</f>
        <v>0.12083333333333333</v>
      </c>
      <c r="S648" s="8">
        <f>AVERAGEIFS(Kombiniert[Sonstige],Kombiniert[Date],"&gt;="&amp;Kombiniert[[#This Row],[Von]],Kombiniert[Date],"&lt;="&amp;Kombiniert[[#This Row],[Date]])</f>
        <v>4.7499999999999994E-2</v>
      </c>
      <c r="T648" s="4">
        <f>SUMIFS(Kombiniert[Befragte],Kombiniert[Date],"&gt;="&amp;Kombiniert[[#This Row],[Von]],Kombiniert[Date],"&lt;="&amp;Kombiniert[[#This Row],[Date]])</f>
        <v>14265</v>
      </c>
      <c r="U648" s="2">
        <f>1/SUMIFS(Kombiniert[[#This Row],[CDU/CSU (14d)]:[AfD (14d)]],Kombiniert[[#This Row],[CDU/CSU (14d)]:[AfD (14d)]],"&gt;="&amp;0.05)</f>
        <v>1.0498687664041995</v>
      </c>
      <c r="V648" s="2">
        <f>1/(SUMIFS(Kombiniert[[#This Row],[CDU/CSU (14d)]:[AfD (14d)]],Kombiniert[[#This Row],[CDU/CSU (14d)]:[AfD (14d)]],"&gt;="&amp;0.05)-Kombiniert[[#This Row],[FDP (14d)]])</f>
        <v>1.1111111111111112</v>
      </c>
    </row>
    <row r="649" spans="1:22" x14ac:dyDescent="0.35">
      <c r="A649" s="1">
        <v>42704</v>
      </c>
      <c r="B649" s="2">
        <v>0.37</v>
      </c>
      <c r="C649" s="2">
        <v>0.22</v>
      </c>
      <c r="D649" s="2">
        <v>0.1</v>
      </c>
      <c r="E649" s="2">
        <v>0.05</v>
      </c>
      <c r="F649" s="2">
        <v>0.09</v>
      </c>
      <c r="G649" s="2">
        <v>0.11</v>
      </c>
      <c r="H649" s="2">
        <v>0.06</v>
      </c>
      <c r="I649" s="2">
        <v>2503</v>
      </c>
      <c r="J649" s="2" t="s">
        <v>617</v>
      </c>
      <c r="K649" t="s">
        <v>417</v>
      </c>
      <c r="L649" s="1">
        <f>Kombiniert[[#This Row],[Date]]-13</f>
        <v>42691</v>
      </c>
      <c r="M649" s="8">
        <f>AVERAGEIFS(Kombiniert[CDU/CSU],Kombiniert[Date],"&gt;="&amp;Kombiniert[[#This Row],[Von]],Kombiniert[Date],"&lt;="&amp;Kombiniert[[#This Row],[Date]])</f>
        <v>0.33857142857142852</v>
      </c>
      <c r="N649" s="3">
        <f>AVERAGEIFS(Kombiniert[SPD],Kombiniert[Date],"&gt;="&amp;Kombiniert[[#This Row],[Von]],Kombiniert[Date],"&lt;="&amp;Kombiniert[[#This Row],[Date]])</f>
        <v>0.22714285714285712</v>
      </c>
      <c r="O649" s="8">
        <f>AVERAGEIFS(Kombiniert[GRÜNE],Kombiniert[Date],"&gt;="&amp;Kombiniert[[#This Row],[Von]],Kombiniert[Date],"&lt;="&amp;Kombiniert[[#This Row],[Date]])</f>
        <v>0.10928571428571428</v>
      </c>
      <c r="P649" s="8">
        <f>AVERAGEIFS(Kombiniert[FDP],Kombiniert[Date],"&gt;="&amp;Kombiniert[[#This Row],[Von]],Kombiniert[Date],"&lt;="&amp;Kombiniert[[#This Row],[Date]])</f>
        <v>5.2857142857142859E-2</v>
      </c>
      <c r="Q649" s="8">
        <f>AVERAGEIFS(Kombiniert[LINKE],Kombiniert[Date],"&gt;="&amp;Kombiniert[[#This Row],[Von]],Kombiniert[Date],"&lt;="&amp;Kombiniert[[#This Row],[Date]])</f>
        <v>9.7142857142857128E-2</v>
      </c>
      <c r="R649" s="8">
        <f>AVERAGEIFS(Kombiniert[AfD],Kombiniert[Date],"&gt;="&amp;Kombiniert[[#This Row],[Von]],Kombiniert[Date],"&lt;="&amp;Kombiniert[[#This Row],[Date]])</f>
        <v>0.12357142857142857</v>
      </c>
      <c r="S649" s="8">
        <f>AVERAGEIFS(Kombiniert[Sonstige],Kombiniert[Date],"&gt;="&amp;Kombiniert[[#This Row],[Von]],Kombiniert[Date],"&lt;="&amp;Kombiniert[[#This Row],[Date]])</f>
        <v>5.1428571428571428E-2</v>
      </c>
      <c r="T649" s="4">
        <f>SUMIFS(Kombiniert[Befragte],Kombiniert[Date],"&gt;="&amp;Kombiniert[[#This Row],[Von]],Kombiniert[Date],"&lt;="&amp;Kombiniert[[#This Row],[Date]])</f>
        <v>15434</v>
      </c>
      <c r="U649" s="2">
        <f>1/SUMIFS(Kombiniert[[#This Row],[CDU/CSU (14d)]:[AfD (14d)]],Kombiniert[[#This Row],[CDU/CSU (14d)]:[AfD (14d)]],"&gt;="&amp;0.05)</f>
        <v>1.0542168674698797</v>
      </c>
      <c r="V649" s="2">
        <f>1/(SUMIFS(Kombiniert[[#This Row],[CDU/CSU (14d)]:[AfD (14d)]],Kombiniert[[#This Row],[CDU/CSU (14d)]:[AfD (14d)]],"&gt;="&amp;0.05)-Kombiniert[[#This Row],[FDP (14d)]])</f>
        <v>1.1164274322169061</v>
      </c>
    </row>
    <row r="650" spans="1:22" x14ac:dyDescent="0.35">
      <c r="A650" s="1">
        <v>42697</v>
      </c>
      <c r="B650" s="2">
        <v>0.36</v>
      </c>
      <c r="C650" s="2">
        <v>0.23</v>
      </c>
      <c r="D650" s="2">
        <v>0.1</v>
      </c>
      <c r="E650" s="2">
        <v>0.05</v>
      </c>
      <c r="F650" s="2">
        <v>0.1</v>
      </c>
      <c r="G650" s="2">
        <v>0.1</v>
      </c>
      <c r="H650" s="2">
        <v>0.06</v>
      </c>
      <c r="I650" s="2">
        <v>2505</v>
      </c>
      <c r="J650" s="2" t="s">
        <v>618</v>
      </c>
      <c r="K650" t="s">
        <v>417</v>
      </c>
      <c r="L650" s="1">
        <f>Kombiniert[[#This Row],[Date]]-13</f>
        <v>42684</v>
      </c>
      <c r="M650" s="8">
        <f>AVERAGEIFS(Kombiniert[CDU/CSU],Kombiniert[Date],"&gt;="&amp;Kombiniert[[#This Row],[Von]],Kombiniert[Date],"&lt;="&amp;Kombiniert[[#This Row],[Date]])</f>
        <v>0.33187499999999998</v>
      </c>
      <c r="N650" s="3">
        <f>AVERAGEIFS(Kombiniert[SPD],Kombiniert[Date],"&gt;="&amp;Kombiniert[[#This Row],[Von]],Kombiniert[Date],"&lt;="&amp;Kombiniert[[#This Row],[Date]])</f>
        <v>0.229375</v>
      </c>
      <c r="O650" s="8">
        <f>AVERAGEIFS(Kombiniert[GRÜNE],Kombiniert[Date],"&gt;="&amp;Kombiniert[[#This Row],[Von]],Kombiniert[Date],"&lt;="&amp;Kombiniert[[#This Row],[Date]])</f>
        <v>0.11124999999999999</v>
      </c>
      <c r="P650" s="8">
        <f>AVERAGEIFS(Kombiniert[FDP],Kombiniert[Date],"&gt;="&amp;Kombiniert[[#This Row],[Von]],Kombiniert[Date],"&lt;="&amp;Kombiniert[[#This Row],[Date]])</f>
        <v>5.8124999999999996E-2</v>
      </c>
      <c r="Q650" s="8">
        <f>AVERAGEIFS(Kombiniert[LINKE],Kombiniert[Date],"&gt;="&amp;Kombiniert[[#This Row],[Von]],Kombiniert[Date],"&lt;="&amp;Kombiniert[[#This Row],[Date]])</f>
        <v>9.8749999999999991E-2</v>
      </c>
      <c r="R650" s="8">
        <f>AVERAGEIFS(Kombiniert[AfD],Kombiniert[Date],"&gt;="&amp;Kombiniert[[#This Row],[Von]],Kombiniert[Date],"&lt;="&amp;Kombiniert[[#This Row],[Date]])</f>
        <v>0.12125</v>
      </c>
      <c r="S650" s="8">
        <f>AVERAGEIFS(Kombiniert[Sonstige],Kombiniert[Date],"&gt;="&amp;Kombiniert[[#This Row],[Von]],Kombiniert[Date],"&lt;="&amp;Kombiniert[[#This Row],[Date]])</f>
        <v>4.9374999999999995E-2</v>
      </c>
      <c r="T650" s="4">
        <f>SUMIFS(Kombiniert[Befragte],Kombiniert[Date],"&gt;="&amp;Kombiniert[[#This Row],[Von]],Kombiniert[Date],"&lt;="&amp;Kombiniert[[#This Row],[Date]])</f>
        <v>17166</v>
      </c>
      <c r="U650" s="2">
        <f>1/SUMIFS(Kombiniert[[#This Row],[CDU/CSU (14d)]:[AfD (14d)]],Kombiniert[[#This Row],[CDU/CSU (14d)]:[AfD (14d)]],"&gt;="&amp;0.05)</f>
        <v>1.051939513477975</v>
      </c>
      <c r="V650" s="2">
        <f>1/(SUMIFS(Kombiniert[[#This Row],[CDU/CSU (14d)]:[AfD (14d)]],Kombiniert[[#This Row],[CDU/CSU (14d)]:[AfD (14d)]],"&gt;="&amp;0.05)-Kombiniert[[#This Row],[FDP (14d)]])</f>
        <v>1.1204481792717087</v>
      </c>
    </row>
    <row r="651" spans="1:22" x14ac:dyDescent="0.35">
      <c r="A651" s="1">
        <v>42690</v>
      </c>
      <c r="B651" s="2">
        <v>0.35</v>
      </c>
      <c r="C651" s="2">
        <v>0.23</v>
      </c>
      <c r="D651" s="2">
        <v>0.11</v>
      </c>
      <c r="E651" s="2">
        <v>0.06</v>
      </c>
      <c r="F651" s="2">
        <v>0.1</v>
      </c>
      <c r="G651" s="2">
        <v>0.1</v>
      </c>
      <c r="H651" s="2">
        <v>0.05</v>
      </c>
      <c r="I651" s="2">
        <v>2503</v>
      </c>
      <c r="J651" s="2" t="s">
        <v>619</v>
      </c>
      <c r="K651" t="s">
        <v>417</v>
      </c>
      <c r="L651" s="1">
        <f>Kombiniert[[#This Row],[Date]]-13</f>
        <v>42677</v>
      </c>
      <c r="M651" s="8">
        <f>AVERAGEIFS(Kombiniert[CDU/CSU],Kombiniert[Date],"&gt;="&amp;Kombiniert[[#This Row],[Von]],Kombiniert[Date],"&lt;="&amp;Kombiniert[[#This Row],[Date]])</f>
        <v>0.330625</v>
      </c>
      <c r="N651" s="3">
        <f>AVERAGEIFS(Kombiniert[SPD],Kombiniert[Date],"&gt;="&amp;Kombiniert[[#This Row],[Von]],Kombiniert[Date],"&lt;="&amp;Kombiniert[[#This Row],[Date]])</f>
        <v>0.22562500000000002</v>
      </c>
      <c r="O651" s="8">
        <f>AVERAGEIFS(Kombiniert[GRÜNE],Kombiniert[Date],"&gt;="&amp;Kombiniert[[#This Row],[Von]],Kombiniert[Date],"&lt;="&amp;Kombiniert[[#This Row],[Date]])</f>
        <v>0.110625</v>
      </c>
      <c r="P651" s="8">
        <f>AVERAGEIFS(Kombiniert[FDP],Kombiniert[Date],"&gt;="&amp;Kombiniert[[#This Row],[Von]],Kombiniert[Date],"&lt;="&amp;Kombiniert[[#This Row],[Date]])</f>
        <v>6.1249999999999999E-2</v>
      </c>
      <c r="Q651" s="8">
        <f>AVERAGEIFS(Kombiniert[LINKE],Kombiniert[Date],"&gt;="&amp;Kombiniert[[#This Row],[Von]],Kombiniert[Date],"&lt;="&amp;Kombiniert[[#This Row],[Date]])</f>
        <v>9.9999999999999992E-2</v>
      </c>
      <c r="R651" s="8">
        <f>AVERAGEIFS(Kombiniert[AfD],Kombiniert[Date],"&gt;="&amp;Kombiniert[[#This Row],[Von]],Kombiniert[Date],"&lt;="&amp;Kombiniert[[#This Row],[Date]])</f>
        <v>0.120625</v>
      </c>
      <c r="S651" s="8">
        <f>AVERAGEIFS(Kombiniert[Sonstige],Kombiniert[Date],"&gt;="&amp;Kombiniert[[#This Row],[Von]],Kombiniert[Date],"&lt;="&amp;Kombiniert[[#This Row],[Date]])</f>
        <v>5.1249999999999997E-2</v>
      </c>
      <c r="T651" s="4">
        <f>SUMIFS(Kombiniert[Befragte],Kombiniert[Date],"&gt;="&amp;Kombiniert[[#This Row],[Von]],Kombiniert[Date],"&lt;="&amp;Kombiniert[[#This Row],[Date]])</f>
        <v>16489</v>
      </c>
      <c r="U651" s="2">
        <f>1/SUMIFS(Kombiniert[[#This Row],[CDU/CSU (14d)]:[AfD (14d)]],Kombiniert[[#This Row],[CDU/CSU (14d)]:[AfD (14d)]],"&gt;="&amp;0.05)</f>
        <v>1.0540184453227932</v>
      </c>
      <c r="V651" s="2">
        <f>1/(SUMIFS(Kombiniert[[#This Row],[CDU/CSU (14d)]:[AfD (14d)]],Kombiniert[[#This Row],[CDU/CSU (14d)]:[AfD (14d)]],"&gt;="&amp;0.05)-Kombiniert[[#This Row],[FDP (14d)]])</f>
        <v>1.1267605633802817</v>
      </c>
    </row>
    <row r="652" spans="1:22" x14ac:dyDescent="0.35">
      <c r="A652" s="1">
        <v>42683</v>
      </c>
      <c r="B652" s="2">
        <v>0.34</v>
      </c>
      <c r="C652" s="2">
        <v>0.23</v>
      </c>
      <c r="D652" s="2">
        <v>0.11</v>
      </c>
      <c r="E652" s="2">
        <v>0.06</v>
      </c>
      <c r="F652" s="2">
        <v>0.1</v>
      </c>
      <c r="G652" s="2">
        <v>0.11</v>
      </c>
      <c r="H652" s="2">
        <v>0.05</v>
      </c>
      <c r="I652" s="2">
        <v>2503</v>
      </c>
      <c r="J652" s="2" t="s">
        <v>620</v>
      </c>
      <c r="K652" t="s">
        <v>417</v>
      </c>
      <c r="L652" s="1">
        <f>Kombiniert[[#This Row],[Date]]-13</f>
        <v>42670</v>
      </c>
      <c r="M652" s="8">
        <f>AVERAGEIFS(Kombiniert[CDU/CSU],Kombiniert[Date],"&gt;="&amp;Kombiniert[[#This Row],[Von]],Kombiniert[Date],"&lt;="&amp;Kombiniert[[#This Row],[Date]])</f>
        <v>0.32857142857142863</v>
      </c>
      <c r="N652" s="3">
        <f>AVERAGEIFS(Kombiniert[SPD],Kombiniert[Date],"&gt;="&amp;Kombiniert[[#This Row],[Von]],Kombiniert[Date],"&lt;="&amp;Kombiniert[[#This Row],[Date]])</f>
        <v>0.22357142857142859</v>
      </c>
      <c r="O652" s="8">
        <f>AVERAGEIFS(Kombiniert[GRÜNE],Kombiniert[Date],"&gt;="&amp;Kombiniert[[#This Row],[Von]],Kombiniert[Date],"&lt;="&amp;Kombiniert[[#This Row],[Date]])</f>
        <v>0.11142857142857143</v>
      </c>
      <c r="P652" s="8">
        <f>AVERAGEIFS(Kombiniert[FDP],Kombiniert[Date],"&gt;="&amp;Kombiniert[[#This Row],[Von]],Kombiniert[Date],"&lt;="&amp;Kombiniert[[#This Row],[Date]])</f>
        <v>6.0714285714285721E-2</v>
      </c>
      <c r="Q652" s="8">
        <f>AVERAGEIFS(Kombiniert[LINKE],Kombiniert[Date],"&gt;="&amp;Kombiniert[[#This Row],[Von]],Kombiniert[Date],"&lt;="&amp;Kombiniert[[#This Row],[Date]])</f>
        <v>0.10142857142857142</v>
      </c>
      <c r="R652" s="8">
        <f>AVERAGEIFS(Kombiniert[AfD],Kombiniert[Date],"&gt;="&amp;Kombiniert[[#This Row],[Von]],Kombiniert[Date],"&lt;="&amp;Kombiniert[[#This Row],[Date]])</f>
        <v>0.12214285714285714</v>
      </c>
      <c r="S652" s="8">
        <f>AVERAGEIFS(Kombiniert[Sonstige],Kombiniert[Date],"&gt;="&amp;Kombiniert[[#This Row],[Von]],Kombiniert[Date],"&lt;="&amp;Kombiniert[[#This Row],[Date]])</f>
        <v>5.2142857142857144E-2</v>
      </c>
      <c r="T652" s="4">
        <f>SUMIFS(Kombiniert[Befragte],Kombiniert[Date],"&gt;="&amp;Kombiniert[[#This Row],[Von]],Kombiniert[Date],"&lt;="&amp;Kombiniert[[#This Row],[Date]])</f>
        <v>14111</v>
      </c>
      <c r="U652" s="2">
        <f>1/SUMIFS(Kombiniert[[#This Row],[CDU/CSU (14d)]:[AfD (14d)]],Kombiniert[[#This Row],[CDU/CSU (14d)]:[AfD (14d)]],"&gt;="&amp;0.05)</f>
        <v>1.0550113036925395</v>
      </c>
      <c r="V652" s="2">
        <f>1/(SUMIFS(Kombiniert[[#This Row],[CDU/CSU (14d)]:[AfD (14d)]],Kombiniert[[#This Row],[CDU/CSU (14d)]:[AfD (14d)]],"&gt;="&amp;0.05)-Kombiniert[[#This Row],[FDP (14d)]])</f>
        <v>1.1272141706924315</v>
      </c>
    </row>
    <row r="653" spans="1:22" x14ac:dyDescent="0.35">
      <c r="A653" s="1">
        <v>42676</v>
      </c>
      <c r="B653" s="2">
        <v>0.34</v>
      </c>
      <c r="C653" s="2">
        <v>0.22</v>
      </c>
      <c r="D653" s="2">
        <v>0.11</v>
      </c>
      <c r="E653" s="2">
        <v>7.0000000000000007E-2</v>
      </c>
      <c r="F653" s="2">
        <v>0.1</v>
      </c>
      <c r="G653" s="2">
        <v>0.11</v>
      </c>
      <c r="H653" s="2">
        <v>0.05</v>
      </c>
      <c r="I653" s="2">
        <v>2503</v>
      </c>
      <c r="J653" s="2" t="s">
        <v>621</v>
      </c>
      <c r="K653" t="s">
        <v>417</v>
      </c>
      <c r="L653" s="1">
        <f>Kombiniert[[#This Row],[Date]]-13</f>
        <v>42663</v>
      </c>
      <c r="M653" s="8">
        <f>AVERAGEIFS(Kombiniert[CDU/CSU],Kombiniert[Date],"&gt;="&amp;Kombiniert[[#This Row],[Von]],Kombiniert[Date],"&lt;="&amp;Kombiniert[[#This Row],[Date]])</f>
        <v>0.32875000000000004</v>
      </c>
      <c r="N653" s="3">
        <f>AVERAGEIFS(Kombiniert[SPD],Kombiniert[Date],"&gt;="&amp;Kombiniert[[#This Row],[Von]],Kombiniert[Date],"&lt;="&amp;Kombiniert[[#This Row],[Date]])</f>
        <v>0.22375000000000003</v>
      </c>
      <c r="O653" s="8">
        <f>AVERAGEIFS(Kombiniert[GRÜNE],Kombiniert[Date],"&gt;="&amp;Kombiniert[[#This Row],[Von]],Kombiniert[Date],"&lt;="&amp;Kombiniert[[#This Row],[Date]])</f>
        <v>0.11312499999999999</v>
      </c>
      <c r="P653" s="8">
        <f>AVERAGEIFS(Kombiniert[FDP],Kombiniert[Date],"&gt;="&amp;Kombiniert[[#This Row],[Von]],Kombiniert[Date],"&lt;="&amp;Kombiniert[[#This Row],[Date]])</f>
        <v>0.06</v>
      </c>
      <c r="Q653" s="8">
        <f>AVERAGEIFS(Kombiniert[LINKE],Kombiniert[Date],"&gt;="&amp;Kombiniert[[#This Row],[Von]],Kombiniert[Date],"&lt;="&amp;Kombiniert[[#This Row],[Date]])</f>
        <v>9.9999999999999992E-2</v>
      </c>
      <c r="R653" s="8">
        <f>AVERAGEIFS(Kombiniert[AfD],Kombiniert[Date],"&gt;="&amp;Kombiniert[[#This Row],[Von]],Kombiniert[Date],"&lt;="&amp;Kombiniert[[#This Row],[Date]])</f>
        <v>0.12687500000000002</v>
      </c>
      <c r="S653" s="8">
        <f>AVERAGEIFS(Kombiniert[Sonstige],Kombiniert[Date],"&gt;="&amp;Kombiniert[[#This Row],[Von]],Kombiniert[Date],"&lt;="&amp;Kombiniert[[#This Row],[Date]])</f>
        <v>4.7499999999999994E-2</v>
      </c>
      <c r="T653" s="4">
        <f>SUMIFS(Kombiniert[Befragte],Kombiniert[Date],"&gt;="&amp;Kombiniert[[#This Row],[Von]],Kombiniert[Date],"&lt;="&amp;Kombiniert[[#This Row],[Date]])</f>
        <v>15364</v>
      </c>
      <c r="U653" s="2">
        <f>1/SUMIFS(Kombiniert[[#This Row],[CDU/CSU (14d)]:[AfD (14d)]],Kombiniert[[#This Row],[CDU/CSU (14d)]:[AfD (14d)]],"&gt;="&amp;0.05)</f>
        <v>1.0498687664041992</v>
      </c>
      <c r="V653" s="2">
        <f>1/(SUMIFS(Kombiniert[[#This Row],[CDU/CSU (14d)]:[AfD (14d)]],Kombiniert[[#This Row],[CDU/CSU (14d)]:[AfD (14d)]],"&gt;="&amp;0.05)-Kombiniert[[#This Row],[FDP (14d)]])</f>
        <v>1.1204481792717087</v>
      </c>
    </row>
    <row r="654" spans="1:22" x14ac:dyDescent="0.35">
      <c r="A654" s="1">
        <v>42669</v>
      </c>
      <c r="B654" s="2">
        <v>0.35</v>
      </c>
      <c r="C654" s="2">
        <v>0.22</v>
      </c>
      <c r="D654" s="2">
        <v>0.11</v>
      </c>
      <c r="E654" s="2">
        <v>0.06</v>
      </c>
      <c r="F654" s="2">
        <v>0.09</v>
      </c>
      <c r="G654" s="2">
        <v>0.12</v>
      </c>
      <c r="H654" s="2">
        <v>0.05</v>
      </c>
      <c r="I654" s="2">
        <v>2504</v>
      </c>
      <c r="J654" s="2" t="s">
        <v>622</v>
      </c>
      <c r="K654" t="s">
        <v>417</v>
      </c>
      <c r="L654" s="1">
        <f>Kombiniert[[#This Row],[Date]]-13</f>
        <v>42656</v>
      </c>
      <c r="M654" s="8">
        <f>AVERAGEIFS(Kombiniert[CDU/CSU],Kombiniert[Date],"&gt;="&amp;Kombiniert[[#This Row],[Von]],Kombiniert[Date],"&lt;="&amp;Kombiniert[[#This Row],[Date]])</f>
        <v>0.32500000000000001</v>
      </c>
      <c r="N654" s="3">
        <f>AVERAGEIFS(Kombiniert[SPD],Kombiniert[Date],"&gt;="&amp;Kombiniert[[#This Row],[Von]],Kombiniert[Date],"&lt;="&amp;Kombiniert[[#This Row],[Date]])</f>
        <v>0.22375</v>
      </c>
      <c r="O654" s="8">
        <f>AVERAGEIFS(Kombiniert[GRÜNE],Kombiniert[Date],"&gt;="&amp;Kombiniert[[#This Row],[Von]],Kombiniert[Date],"&lt;="&amp;Kombiniert[[#This Row],[Date]])</f>
        <v>0.11437499999999999</v>
      </c>
      <c r="P654" s="8">
        <f>AVERAGEIFS(Kombiniert[FDP],Kombiniert[Date],"&gt;="&amp;Kombiniert[[#This Row],[Von]],Kombiniert[Date],"&lt;="&amp;Kombiniert[[#This Row],[Date]])</f>
        <v>0.06</v>
      </c>
      <c r="Q654" s="8">
        <f>AVERAGEIFS(Kombiniert[LINKE],Kombiniert[Date],"&gt;="&amp;Kombiniert[[#This Row],[Von]],Kombiniert[Date],"&lt;="&amp;Kombiniert[[#This Row],[Date]])</f>
        <v>9.8749999999999991E-2</v>
      </c>
      <c r="R654" s="8">
        <f>AVERAGEIFS(Kombiniert[AfD],Kombiniert[Date],"&gt;="&amp;Kombiniert[[#This Row],[Von]],Kombiniert[Date],"&lt;="&amp;Kombiniert[[#This Row],[Date]])</f>
        <v>0.13</v>
      </c>
      <c r="S654" s="8">
        <f>AVERAGEIFS(Kombiniert[Sonstige],Kombiniert[Date],"&gt;="&amp;Kombiniert[[#This Row],[Von]],Kombiniert[Date],"&lt;="&amp;Kombiniert[[#This Row],[Date]])</f>
        <v>4.8124999999999994E-2</v>
      </c>
      <c r="T654" s="4">
        <f>SUMIFS(Kombiniert[Befragte],Kombiniert[Date],"&gt;="&amp;Kombiniert[[#This Row],[Von]],Kombiniert[Date],"&lt;="&amp;Kombiniert[[#This Row],[Date]])</f>
        <v>16393</v>
      </c>
      <c r="U654" s="2">
        <f>1/SUMIFS(Kombiniert[[#This Row],[CDU/CSU (14d)]:[AfD (14d)]],Kombiniert[[#This Row],[CDU/CSU (14d)]:[AfD (14d)]],"&gt;="&amp;0.05)</f>
        <v>1.0505581089954037</v>
      </c>
      <c r="V654" s="2">
        <f>1/(SUMIFS(Kombiniert[[#This Row],[CDU/CSU (14d)]:[AfD (14d)]],Kombiniert[[#This Row],[CDU/CSU (14d)]:[AfD (14d)]],"&gt;="&amp;0.05)-Kombiniert[[#This Row],[FDP (14d)]])</f>
        <v>1.1212333566923616</v>
      </c>
    </row>
    <row r="655" spans="1:22" x14ac:dyDescent="0.35">
      <c r="A655" s="1">
        <v>42662</v>
      </c>
      <c r="B655" s="2">
        <v>0.34</v>
      </c>
      <c r="C655" s="2">
        <v>0.22</v>
      </c>
      <c r="D655" s="2">
        <v>0.11</v>
      </c>
      <c r="E655" s="2">
        <v>0.06</v>
      </c>
      <c r="F655" s="2">
        <v>0.09</v>
      </c>
      <c r="G655" s="2">
        <v>0.12</v>
      </c>
      <c r="H655" s="2">
        <v>0.06</v>
      </c>
      <c r="I655" s="2">
        <v>2505</v>
      </c>
      <c r="J655" s="2" t="s">
        <v>623</v>
      </c>
      <c r="K655" t="s">
        <v>417</v>
      </c>
      <c r="L655" s="1">
        <f>Kombiniert[[#This Row],[Date]]-13</f>
        <v>42649</v>
      </c>
      <c r="M655" s="8">
        <f>AVERAGEIFS(Kombiniert[CDU/CSU],Kombiniert[Date],"&gt;="&amp;Kombiniert[[#This Row],[Von]],Kombiniert[Date],"&lt;="&amp;Kombiniert[[#This Row],[Date]])</f>
        <v>0.32</v>
      </c>
      <c r="N655" s="3">
        <f>AVERAGEIFS(Kombiniert[SPD],Kombiniert[Date],"&gt;="&amp;Kombiniert[[#This Row],[Von]],Kombiniert[Date],"&lt;="&amp;Kombiniert[[#This Row],[Date]])</f>
        <v>0.22357142857142856</v>
      </c>
      <c r="O655" s="8">
        <f>AVERAGEIFS(Kombiniert[GRÜNE],Kombiniert[Date],"&gt;="&amp;Kombiniert[[#This Row],[Von]],Kombiniert[Date],"&lt;="&amp;Kombiniert[[#This Row],[Date]])</f>
        <v>0.11285714285714285</v>
      </c>
      <c r="P655" s="8">
        <f>AVERAGEIFS(Kombiniert[FDP],Kombiniert[Date],"&gt;="&amp;Kombiniert[[#This Row],[Von]],Kombiniert[Date],"&lt;="&amp;Kombiniert[[#This Row],[Date]])</f>
        <v>6.142857142857143E-2</v>
      </c>
      <c r="Q655" s="8">
        <f>AVERAGEIFS(Kombiniert[LINKE],Kombiniert[Date],"&gt;="&amp;Kombiniert[[#This Row],[Von]],Kombiniert[Date],"&lt;="&amp;Kombiniert[[#This Row],[Date]])</f>
        <v>0.10214285714285713</v>
      </c>
      <c r="R655" s="8">
        <f>AVERAGEIFS(Kombiniert[AfD],Kombiniert[Date],"&gt;="&amp;Kombiniert[[#This Row],[Von]],Kombiniert[Date],"&lt;="&amp;Kombiniert[[#This Row],[Date]])</f>
        <v>0.13071428571428573</v>
      </c>
      <c r="S655" s="8">
        <f>AVERAGEIFS(Kombiniert[Sonstige],Kombiniert[Date],"&gt;="&amp;Kombiniert[[#This Row],[Von]],Kombiniert[Date],"&lt;="&amp;Kombiniert[[#This Row],[Date]])</f>
        <v>4.928571428571428E-2</v>
      </c>
      <c r="T655" s="4">
        <f>SUMIFS(Kombiniert[Befragte],Kombiniert[Date],"&gt;="&amp;Kombiniert[[#This Row],[Von]],Kombiniert[Date],"&lt;="&amp;Kombiniert[[#This Row],[Date]])</f>
        <v>14867</v>
      </c>
      <c r="U655" s="2">
        <f>1/SUMIFS(Kombiniert[[#This Row],[CDU/CSU (14d)]:[AfD (14d)]],Kombiniert[[#This Row],[CDU/CSU (14d)]:[AfD (14d)]],"&gt;="&amp;0.05)</f>
        <v>1.051840721262209</v>
      </c>
      <c r="V655" s="2">
        <f>1/(SUMIFS(Kombiniert[[#This Row],[CDU/CSU (14d)]:[AfD (14d)]],Kombiniert[[#This Row],[CDU/CSU (14d)]:[AfD (14d)]],"&gt;="&amp;0.05)-Kombiniert[[#This Row],[FDP (14d)]])</f>
        <v>1.1244979919678715</v>
      </c>
    </row>
    <row r="656" spans="1:22" x14ac:dyDescent="0.35">
      <c r="A656" s="1">
        <v>42655</v>
      </c>
      <c r="B656" s="2">
        <v>0.34</v>
      </c>
      <c r="C656" s="2">
        <v>0.22</v>
      </c>
      <c r="D656" s="2">
        <v>0.11</v>
      </c>
      <c r="E656" s="2">
        <v>0.06</v>
      </c>
      <c r="F656" s="2">
        <v>0.1</v>
      </c>
      <c r="G656" s="2">
        <v>0.12</v>
      </c>
      <c r="H656" s="2">
        <v>0.05</v>
      </c>
      <c r="I656" s="2">
        <v>2004</v>
      </c>
      <c r="J656" s="2" t="s">
        <v>624</v>
      </c>
      <c r="K656" t="s">
        <v>417</v>
      </c>
      <c r="L656" s="1">
        <f>Kombiniert[[#This Row],[Date]]-13</f>
        <v>42642</v>
      </c>
      <c r="M656" s="8">
        <f>AVERAGEIFS(Kombiniert[CDU/CSU],Kombiniert[Date],"&gt;="&amp;Kombiniert[[#This Row],[Von]],Kombiniert[Date],"&lt;="&amp;Kombiniert[[#This Row],[Date]])</f>
        <v>0.31928571428571428</v>
      </c>
      <c r="N656" s="3">
        <f>AVERAGEIFS(Kombiniert[SPD],Kombiniert[Date],"&gt;="&amp;Kombiniert[[#This Row],[Von]],Kombiniert[Date],"&lt;="&amp;Kombiniert[[#This Row],[Date]])</f>
        <v>0.22142857142857145</v>
      </c>
      <c r="O656" s="8">
        <f>AVERAGEIFS(Kombiniert[GRÜNE],Kombiniert[Date],"&gt;="&amp;Kombiniert[[#This Row],[Von]],Kombiniert[Date],"&lt;="&amp;Kombiniert[[#This Row],[Date]])</f>
        <v>0.11214285714285713</v>
      </c>
      <c r="P656" s="8">
        <f>AVERAGEIFS(Kombiniert[FDP],Kombiniert[Date],"&gt;="&amp;Kombiniert[[#This Row],[Von]],Kombiniert[Date],"&lt;="&amp;Kombiniert[[#This Row],[Date]])</f>
        <v>6.357142857142857E-2</v>
      </c>
      <c r="Q656" s="8">
        <f>AVERAGEIFS(Kombiniert[LINKE],Kombiniert[Date],"&gt;="&amp;Kombiniert[[#This Row],[Von]],Kombiniert[Date],"&lt;="&amp;Kombiniert[[#This Row],[Date]])</f>
        <v>0.10357142857142856</v>
      </c>
      <c r="R656" s="8">
        <f>AVERAGEIFS(Kombiniert[AfD],Kombiniert[Date],"&gt;="&amp;Kombiniert[[#This Row],[Von]],Kombiniert[Date],"&lt;="&amp;Kombiniert[[#This Row],[Date]])</f>
        <v>0.13285714285714287</v>
      </c>
      <c r="S656" s="8">
        <f>AVERAGEIFS(Kombiniert[Sonstige],Kombiniert[Date],"&gt;="&amp;Kombiniert[[#This Row],[Von]],Kombiniert[Date],"&lt;="&amp;Kombiniert[[#This Row],[Date]])</f>
        <v>4.7142857142857139E-2</v>
      </c>
      <c r="T656" s="4">
        <f>SUMIFS(Kombiniert[Befragte],Kombiniert[Date],"&gt;="&amp;Kombiniert[[#This Row],[Von]],Kombiniert[Date],"&lt;="&amp;Kombiniert[[#This Row],[Date]])</f>
        <v>13949</v>
      </c>
      <c r="U656" s="2">
        <f>1/SUMIFS(Kombiniert[[#This Row],[CDU/CSU (14d)]:[AfD (14d)]],Kombiniert[[#This Row],[CDU/CSU (14d)]:[AfD (14d)]],"&gt;="&amp;0.05)</f>
        <v>1.0494752623688155</v>
      </c>
      <c r="V656" s="2">
        <f>1/(SUMIFS(Kombiniert[[#This Row],[CDU/CSU (14d)]:[AfD (14d)]],Kombiniert[[#This Row],[CDU/CSU (14d)]:[AfD (14d)]],"&gt;="&amp;0.05)-Kombiniert[[#This Row],[FDP (14d)]])</f>
        <v>1.1244979919678715</v>
      </c>
    </row>
    <row r="657" spans="1:22" x14ac:dyDescent="0.35">
      <c r="A657" s="1">
        <v>42648</v>
      </c>
      <c r="B657" s="2">
        <v>0.33</v>
      </c>
      <c r="C657" s="2">
        <v>0.22</v>
      </c>
      <c r="D657" s="2">
        <v>0.11</v>
      </c>
      <c r="E657" s="2">
        <v>0.06</v>
      </c>
      <c r="F657" s="2">
        <v>0.1</v>
      </c>
      <c r="G657" s="2">
        <v>0.13</v>
      </c>
      <c r="H657" s="2">
        <v>0.05</v>
      </c>
      <c r="I657" s="2">
        <v>2503</v>
      </c>
      <c r="J657" s="2" t="s">
        <v>625</v>
      </c>
      <c r="K657" t="s">
        <v>417</v>
      </c>
      <c r="L657" s="1">
        <f>Kombiniert[[#This Row],[Date]]-13</f>
        <v>42635</v>
      </c>
      <c r="M657" s="8">
        <f>AVERAGEIFS(Kombiniert[CDU/CSU],Kombiniert[Date],"&gt;="&amp;Kombiniert[[#This Row],[Von]],Kombiniert[Date],"&lt;="&amp;Kombiniert[[#This Row],[Date]])</f>
        <v>0.31937500000000002</v>
      </c>
      <c r="N657" s="3">
        <f>AVERAGEIFS(Kombiniert[SPD],Kombiniert[Date],"&gt;="&amp;Kombiniert[[#This Row],[Von]],Kombiniert[Date],"&lt;="&amp;Kombiniert[[#This Row],[Date]])</f>
        <v>0.22374999999999998</v>
      </c>
      <c r="O657" s="8">
        <f>AVERAGEIFS(Kombiniert[GRÜNE],Kombiniert[Date],"&gt;="&amp;Kombiniert[[#This Row],[Von]],Kombiniert[Date],"&lt;="&amp;Kombiniert[[#This Row],[Date]])</f>
        <v>0.109375</v>
      </c>
      <c r="P657" s="8">
        <f>AVERAGEIFS(Kombiniert[FDP],Kombiniert[Date],"&gt;="&amp;Kombiniert[[#This Row],[Von]],Kombiniert[Date],"&lt;="&amp;Kombiniert[[#This Row],[Date]])</f>
        <v>6.5000000000000002E-2</v>
      </c>
      <c r="Q657" s="8">
        <f>AVERAGEIFS(Kombiniert[LINKE],Kombiniert[Date],"&gt;="&amp;Kombiniert[[#This Row],[Von]],Kombiniert[Date],"&lt;="&amp;Kombiniert[[#This Row],[Date]])</f>
        <v>9.4374999999999987E-2</v>
      </c>
      <c r="R657" s="8">
        <f>AVERAGEIFS(Kombiniert[AfD],Kombiniert[Date],"&gt;="&amp;Kombiniert[[#This Row],[Von]],Kombiniert[Date],"&lt;="&amp;Kombiniert[[#This Row],[Date]])</f>
        <v>0.14000000000000001</v>
      </c>
      <c r="S657" s="8">
        <f>AVERAGEIFS(Kombiniert[Sonstige],Kombiniert[Date],"&gt;="&amp;Kombiniert[[#This Row],[Von]],Kombiniert[Date],"&lt;="&amp;Kombiniert[[#This Row],[Date]])</f>
        <v>4.8124999999999994E-2</v>
      </c>
      <c r="T657" s="4">
        <f>SUMIFS(Kombiniert[Befragte],Kombiniert[Date],"&gt;="&amp;Kombiniert[[#This Row],[Von]],Kombiniert[Date],"&lt;="&amp;Kombiniert[[#This Row],[Date]])</f>
        <v>16268</v>
      </c>
      <c r="U657" s="2">
        <f>1/SUMIFS(Kombiniert[[#This Row],[CDU/CSU (14d)]:[AfD (14d)]],Kombiniert[[#This Row],[CDU/CSU (14d)]:[AfD (14d)]],"&gt;="&amp;0.05)</f>
        <v>1.0505581089954037</v>
      </c>
      <c r="V657" s="2">
        <f>1/(SUMIFS(Kombiniert[[#This Row],[CDU/CSU (14d)]:[AfD (14d)]],Kombiniert[[#This Row],[CDU/CSU (14d)]:[AfD (14d)]],"&gt;="&amp;0.05)-Kombiniert[[#This Row],[FDP (14d)]])</f>
        <v>1.1275546159267089</v>
      </c>
    </row>
    <row r="658" spans="1:22" x14ac:dyDescent="0.35">
      <c r="A658" s="1">
        <v>42641</v>
      </c>
      <c r="B658" s="2">
        <v>0.33</v>
      </c>
      <c r="C658" s="2">
        <v>0.23</v>
      </c>
      <c r="D658" s="2">
        <v>0.1</v>
      </c>
      <c r="E658" s="2">
        <v>0.06</v>
      </c>
      <c r="F658" s="2">
        <v>0.09</v>
      </c>
      <c r="G658" s="2">
        <v>0.14000000000000001</v>
      </c>
      <c r="H658" s="2">
        <v>0.05</v>
      </c>
      <c r="I658" s="2">
        <v>2506</v>
      </c>
      <c r="J658" s="2" t="s">
        <v>626</v>
      </c>
      <c r="K658" t="s">
        <v>417</v>
      </c>
      <c r="L658" s="1">
        <f>Kombiniert[[#This Row],[Date]]-13</f>
        <v>42628</v>
      </c>
      <c r="M658" s="8">
        <f>AVERAGEIFS(Kombiniert[CDU/CSU],Kombiniert[Date],"&gt;="&amp;Kombiniert[[#This Row],[Von]],Kombiniert[Date],"&lt;="&amp;Kombiniert[[#This Row],[Date]])</f>
        <v>0.31937500000000002</v>
      </c>
      <c r="N658" s="3">
        <f>AVERAGEIFS(Kombiniert[SPD],Kombiniert[Date],"&gt;="&amp;Kombiniert[[#This Row],[Von]],Kombiniert[Date],"&lt;="&amp;Kombiniert[[#This Row],[Date]])</f>
        <v>0.22749999999999998</v>
      </c>
      <c r="O658" s="8">
        <f>AVERAGEIFS(Kombiniert[GRÜNE],Kombiniert[Date],"&gt;="&amp;Kombiniert[[#This Row],[Von]],Kombiniert[Date],"&lt;="&amp;Kombiniert[[#This Row],[Date]])</f>
        <v>0.10875</v>
      </c>
      <c r="P658" s="8">
        <f>AVERAGEIFS(Kombiniert[FDP],Kombiniert[Date],"&gt;="&amp;Kombiniert[[#This Row],[Von]],Kombiniert[Date],"&lt;="&amp;Kombiniert[[#This Row],[Date]])</f>
        <v>6.25E-2</v>
      </c>
      <c r="Q658" s="8">
        <f>AVERAGEIFS(Kombiniert[LINKE],Kombiniert[Date],"&gt;="&amp;Kombiniert[[#This Row],[Von]],Kombiniert[Date],"&lt;="&amp;Kombiniert[[#This Row],[Date]])</f>
        <v>8.8749999999999996E-2</v>
      </c>
      <c r="R658" s="8">
        <f>AVERAGEIFS(Kombiniert[AfD],Kombiniert[Date],"&gt;="&amp;Kombiniert[[#This Row],[Von]],Kombiniert[Date],"&lt;="&amp;Kombiniert[[#This Row],[Date]])</f>
        <v>0.14250000000000002</v>
      </c>
      <c r="S658" s="8">
        <f>AVERAGEIFS(Kombiniert[Sonstige],Kombiniert[Date],"&gt;="&amp;Kombiniert[[#This Row],[Von]],Kombiniert[Date],"&lt;="&amp;Kombiniert[[#This Row],[Date]])</f>
        <v>5.0624999999999996E-2</v>
      </c>
      <c r="T658" s="4">
        <f>SUMIFS(Kombiniert[Befragte],Kombiniert[Date],"&gt;="&amp;Kombiniert[[#This Row],[Von]],Kombiniert[Date],"&lt;="&amp;Kombiniert[[#This Row],[Date]])</f>
        <v>17130</v>
      </c>
      <c r="U658" s="2">
        <f>1/SUMIFS(Kombiniert[[#This Row],[CDU/CSU (14d)]:[AfD (14d)]],Kombiniert[[#This Row],[CDU/CSU (14d)]:[AfD (14d)]],"&gt;="&amp;0.05)</f>
        <v>1.053324555628703</v>
      </c>
      <c r="V658" s="2">
        <f>1/(SUMIFS(Kombiniert[[#This Row],[CDU/CSU (14d)]:[AfD (14d)]],Kombiniert[[#This Row],[CDU/CSU (14d)]:[AfD (14d)]],"&gt;="&amp;0.05)-Kombiniert[[#This Row],[FDP (14d)]])</f>
        <v>1.1275546159267089</v>
      </c>
    </row>
    <row r="659" spans="1:22" x14ac:dyDescent="0.35">
      <c r="A659" s="1">
        <v>42634</v>
      </c>
      <c r="B659" s="2">
        <v>0.33</v>
      </c>
      <c r="C659" s="2">
        <v>0.23</v>
      </c>
      <c r="D659" s="2">
        <v>0.11</v>
      </c>
      <c r="E659" s="2">
        <v>0.06</v>
      </c>
      <c r="F659" s="2">
        <v>0.08</v>
      </c>
      <c r="G659" s="2">
        <v>0.13</v>
      </c>
      <c r="H659" s="2">
        <v>0.06</v>
      </c>
      <c r="I659" s="2">
        <v>2504</v>
      </c>
      <c r="J659" s="2" t="s">
        <v>627</v>
      </c>
      <c r="K659" t="s">
        <v>417</v>
      </c>
      <c r="L659" s="1">
        <f>Kombiniert[[#This Row],[Date]]-13</f>
        <v>42621</v>
      </c>
      <c r="M659" s="8">
        <f>AVERAGEIFS(Kombiniert[CDU/CSU],Kombiniert[Date],"&gt;="&amp;Kombiniert[[#This Row],[Von]],Kombiniert[Date],"&lt;="&amp;Kombiniert[[#This Row],[Date]])</f>
        <v>0.3175</v>
      </c>
      <c r="N659" s="3">
        <f>AVERAGEIFS(Kombiniert[SPD],Kombiniert[Date],"&gt;="&amp;Kombiniert[[#This Row],[Von]],Kombiniert[Date],"&lt;="&amp;Kombiniert[[#This Row],[Date]])</f>
        <v>0.22750000000000001</v>
      </c>
      <c r="O659" s="8">
        <f>AVERAGEIFS(Kombiniert[GRÜNE],Kombiniert[Date],"&gt;="&amp;Kombiniert[[#This Row],[Von]],Kombiniert[Date],"&lt;="&amp;Kombiniert[[#This Row],[Date]])</f>
        <v>0.11</v>
      </c>
      <c r="P659" s="8">
        <f>AVERAGEIFS(Kombiniert[FDP],Kombiniert[Date],"&gt;="&amp;Kombiniert[[#This Row],[Von]],Kombiniert[Date],"&lt;="&amp;Kombiniert[[#This Row],[Date]])</f>
        <v>6.1666666666666668E-2</v>
      </c>
      <c r="Q659" s="8">
        <f>AVERAGEIFS(Kombiniert[LINKE],Kombiniert[Date],"&gt;="&amp;Kombiniert[[#This Row],[Von]],Kombiniert[Date],"&lt;="&amp;Kombiniert[[#This Row],[Date]])</f>
        <v>9.0000000000000011E-2</v>
      </c>
      <c r="R659" s="8">
        <f>AVERAGEIFS(Kombiniert[AfD],Kombiniert[Date],"&gt;="&amp;Kombiniert[[#This Row],[Von]],Kombiniert[Date],"&lt;="&amp;Kombiniert[[#This Row],[Date]])</f>
        <v>0.13833333333333334</v>
      </c>
      <c r="S659" s="8">
        <f>AVERAGEIFS(Kombiniert[Sonstige],Kombiniert[Date],"&gt;="&amp;Kombiniert[[#This Row],[Von]],Kombiniert[Date],"&lt;="&amp;Kombiniert[[#This Row],[Date]])</f>
        <v>5.5E-2</v>
      </c>
      <c r="T659" s="4">
        <f>SUMIFS(Kombiniert[Befragte],Kombiniert[Date],"&gt;="&amp;Kombiniert[[#This Row],[Von]],Kombiniert[Date],"&lt;="&amp;Kombiniert[[#This Row],[Date]])</f>
        <v>14312</v>
      </c>
      <c r="U659" s="2">
        <f>1/SUMIFS(Kombiniert[[#This Row],[CDU/CSU (14d)]:[AfD (14d)]],Kombiniert[[#This Row],[CDU/CSU (14d)]:[AfD (14d)]],"&gt;="&amp;0.05)</f>
        <v>1.0582010582010584</v>
      </c>
      <c r="V659" s="2">
        <f>1/(SUMIFS(Kombiniert[[#This Row],[CDU/CSU (14d)]:[AfD (14d)]],Kombiniert[[#This Row],[CDU/CSU (14d)]:[AfD (14d)]],"&gt;="&amp;0.05)-Kombiniert[[#This Row],[FDP (14d)]])</f>
        <v>1.1320754716981132</v>
      </c>
    </row>
    <row r="660" spans="1:22" x14ac:dyDescent="0.35">
      <c r="A660" s="1">
        <v>42627</v>
      </c>
      <c r="B660" s="2">
        <v>0.32</v>
      </c>
      <c r="C660" s="2">
        <v>0.23</v>
      </c>
      <c r="D660" s="2">
        <v>0.11</v>
      </c>
      <c r="E660" s="2">
        <v>0.06</v>
      </c>
      <c r="F660" s="2">
        <v>0.08</v>
      </c>
      <c r="G660" s="2">
        <v>0.13</v>
      </c>
      <c r="H660" s="2">
        <v>7.0000000000000007E-2</v>
      </c>
      <c r="I660" s="2">
        <v>2501</v>
      </c>
      <c r="J660" s="2" t="s">
        <v>628</v>
      </c>
      <c r="K660" t="s">
        <v>417</v>
      </c>
      <c r="L660" s="1">
        <f>Kombiniert[[#This Row],[Date]]-13</f>
        <v>42614</v>
      </c>
      <c r="M660" s="8">
        <f>AVERAGEIFS(Kombiniert[CDU/CSU],Kombiniert[Date],"&gt;="&amp;Kombiniert[[#This Row],[Von]],Kombiniert[Date],"&lt;="&amp;Kombiniert[[#This Row],[Date]])</f>
        <v>0.3228571428571429</v>
      </c>
      <c r="N660" s="3">
        <f>AVERAGEIFS(Kombiniert[SPD],Kombiniert[Date],"&gt;="&amp;Kombiniert[[#This Row],[Von]],Kombiniert[Date],"&lt;="&amp;Kombiniert[[#This Row],[Date]])</f>
        <v>0.22428571428571434</v>
      </c>
      <c r="O660" s="8">
        <f>AVERAGEIFS(Kombiniert[GRÜNE],Kombiniert[Date],"&gt;="&amp;Kombiniert[[#This Row],[Von]],Kombiniert[Date],"&lt;="&amp;Kombiniert[[#This Row],[Date]])</f>
        <v>0.11214285714285714</v>
      </c>
      <c r="P660" s="8">
        <f>AVERAGEIFS(Kombiniert[FDP],Kombiniert[Date],"&gt;="&amp;Kombiniert[[#This Row],[Von]],Kombiniert[Date],"&lt;="&amp;Kombiniert[[#This Row],[Date]])</f>
        <v>6.2142857142857146E-2</v>
      </c>
      <c r="Q660" s="8">
        <f>AVERAGEIFS(Kombiniert[LINKE],Kombiniert[Date],"&gt;="&amp;Kombiniert[[#This Row],[Von]],Kombiniert[Date],"&lt;="&amp;Kombiniert[[#This Row],[Date]])</f>
        <v>8.9285714285714288E-2</v>
      </c>
      <c r="R660" s="8">
        <f>AVERAGEIFS(Kombiniert[AfD],Kombiniert[Date],"&gt;="&amp;Kombiniert[[#This Row],[Von]],Kombiniert[Date],"&lt;="&amp;Kombiniert[[#This Row],[Date]])</f>
        <v>0.13428571428571429</v>
      </c>
      <c r="S660" s="8">
        <f>AVERAGEIFS(Kombiniert[Sonstige],Kombiniert[Date],"&gt;="&amp;Kombiniert[[#This Row],[Von]],Kombiniert[Date],"&lt;="&amp;Kombiniert[[#This Row],[Date]])</f>
        <v>5.5E-2</v>
      </c>
      <c r="T660" s="4">
        <f>SUMIFS(Kombiniert[Befragte],Kombiniert[Date],"&gt;="&amp;Kombiniert[[#This Row],[Von]],Kombiniert[Date],"&lt;="&amp;Kombiniert[[#This Row],[Date]])</f>
        <v>15001</v>
      </c>
      <c r="U660" s="2">
        <f>1/SUMIFS(Kombiniert[[#This Row],[CDU/CSU (14d)]:[AfD (14d)]],Kombiniert[[#This Row],[CDU/CSU (14d)]:[AfD (14d)]],"&gt;="&amp;0.05)</f>
        <v>1.0582010582010581</v>
      </c>
      <c r="V660" s="2">
        <f>1/(SUMIFS(Kombiniert[[#This Row],[CDU/CSU (14d)]:[AfD (14d)]],Kombiniert[[#This Row],[CDU/CSU (14d)]:[AfD (14d)]],"&gt;="&amp;0.05)-Kombiniert[[#This Row],[FDP (14d)]])</f>
        <v>1.1326860841423947</v>
      </c>
    </row>
    <row r="661" spans="1:22" x14ac:dyDescent="0.35">
      <c r="A661" s="1">
        <v>42620</v>
      </c>
      <c r="B661" s="2">
        <v>0.33</v>
      </c>
      <c r="C661" s="2">
        <v>0.22</v>
      </c>
      <c r="D661" s="2">
        <v>0.12</v>
      </c>
      <c r="E661" s="2">
        <v>7.0000000000000007E-2</v>
      </c>
      <c r="F661" s="2">
        <v>0.08</v>
      </c>
      <c r="G661" s="2">
        <v>0.12</v>
      </c>
      <c r="H661" s="2">
        <v>0.06</v>
      </c>
      <c r="I661" s="2">
        <v>2501</v>
      </c>
      <c r="J661" s="2" t="s">
        <v>629</v>
      </c>
      <c r="K661" t="s">
        <v>417</v>
      </c>
      <c r="L661" s="1">
        <f>Kombiniert[[#This Row],[Date]]-13</f>
        <v>42607</v>
      </c>
      <c r="M661" s="8">
        <f>AVERAGEIFS(Kombiniert[CDU/CSU],Kombiniert[Date],"&gt;="&amp;Kombiniert[[#This Row],[Von]],Kombiniert[Date],"&lt;="&amp;Kombiniert[[#This Row],[Date]])</f>
        <v>0.32625000000000004</v>
      </c>
      <c r="N661" s="3">
        <f>AVERAGEIFS(Kombiniert[SPD],Kombiniert[Date],"&gt;="&amp;Kombiniert[[#This Row],[Von]],Kombiniert[Date],"&lt;="&amp;Kombiniert[[#This Row],[Date]])</f>
        <v>0.22062500000000002</v>
      </c>
      <c r="O661" s="8">
        <f>AVERAGEIFS(Kombiniert[GRÜNE],Kombiniert[Date],"&gt;="&amp;Kombiniert[[#This Row],[Von]],Kombiniert[Date],"&lt;="&amp;Kombiniert[[#This Row],[Date]])</f>
        <v>0.11624999999999999</v>
      </c>
      <c r="P661" s="8">
        <f>AVERAGEIFS(Kombiniert[FDP],Kombiniert[Date],"&gt;="&amp;Kombiniert[[#This Row],[Von]],Kombiniert[Date],"&lt;="&amp;Kombiniert[[#This Row],[Date]])</f>
        <v>5.9374999999999997E-2</v>
      </c>
      <c r="Q661" s="8">
        <f>AVERAGEIFS(Kombiniert[LINKE],Kombiniert[Date],"&gt;="&amp;Kombiniert[[#This Row],[Von]],Kombiniert[Date],"&lt;="&amp;Kombiniert[[#This Row],[Date]])</f>
        <v>9.2499999999999985E-2</v>
      </c>
      <c r="R661" s="8">
        <f>AVERAGEIFS(Kombiniert[AfD],Kombiniert[Date],"&gt;="&amp;Kombiniert[[#This Row],[Von]],Kombiniert[Date],"&lt;="&amp;Kombiniert[[#This Row],[Date]])</f>
        <v>0.12937499999999999</v>
      </c>
      <c r="S661" s="8">
        <f>AVERAGEIFS(Kombiniert[Sonstige],Kombiniert[Date],"&gt;="&amp;Kombiniert[[#This Row],[Von]],Kombiniert[Date],"&lt;="&amp;Kombiniert[[#This Row],[Date]])</f>
        <v>5.5624999999999994E-2</v>
      </c>
      <c r="T661" s="4">
        <f>SUMIFS(Kombiniert[Befragte],Kombiniert[Date],"&gt;="&amp;Kombiniert[[#This Row],[Von]],Kombiniert[Date],"&lt;="&amp;Kombiniert[[#This Row],[Date]])</f>
        <v>15547</v>
      </c>
      <c r="U661" s="2">
        <f>1/SUMIFS(Kombiniert[[#This Row],[CDU/CSU (14d)]:[AfD (14d)]],Kombiniert[[#This Row],[CDU/CSU (14d)]:[AfD (14d)]],"&gt;="&amp;0.05)</f>
        <v>1.0589013898080741</v>
      </c>
      <c r="V661" s="2">
        <f>1/(SUMIFS(Kombiniert[[#This Row],[CDU/CSU (14d)]:[AfD (14d)]],Kombiniert[[#This Row],[CDU/CSU (14d)]:[AfD (14d)]],"&gt;="&amp;0.05)-Kombiniert[[#This Row],[FDP (14d)]])</f>
        <v>1.1299435028248588</v>
      </c>
    </row>
    <row r="662" spans="1:22" x14ac:dyDescent="0.35">
      <c r="A662" s="1">
        <v>42613</v>
      </c>
      <c r="B662" s="2">
        <v>0.33</v>
      </c>
      <c r="C662" s="2">
        <v>0.22</v>
      </c>
      <c r="D662" s="2">
        <v>0.12</v>
      </c>
      <c r="E662" s="2">
        <v>0.06</v>
      </c>
      <c r="F662" s="2">
        <v>0.09</v>
      </c>
      <c r="G662" s="2">
        <v>0.12</v>
      </c>
      <c r="H662" s="2">
        <v>0.06</v>
      </c>
      <c r="I662" s="2">
        <v>2503</v>
      </c>
      <c r="J662" s="2" t="s">
        <v>630</v>
      </c>
      <c r="K662" t="s">
        <v>417</v>
      </c>
      <c r="L662" s="1">
        <f>Kombiniert[[#This Row],[Date]]-13</f>
        <v>42600</v>
      </c>
      <c r="M662" s="8">
        <f>AVERAGEIFS(Kombiniert[CDU/CSU],Kombiniert[Date],"&gt;="&amp;Kombiniert[[#This Row],[Von]],Kombiniert[Date],"&lt;="&amp;Kombiniert[[#This Row],[Date]])</f>
        <v>0.33125000000000004</v>
      </c>
      <c r="N662" s="3">
        <f>AVERAGEIFS(Kombiniert[SPD],Kombiniert[Date],"&gt;="&amp;Kombiniert[[#This Row],[Von]],Kombiniert[Date],"&lt;="&amp;Kombiniert[[#This Row],[Date]])</f>
        <v>0.22</v>
      </c>
      <c r="O662" s="8">
        <f>AVERAGEIFS(Kombiniert[GRÜNE],Kombiniert[Date],"&gt;="&amp;Kombiniert[[#This Row],[Von]],Kombiniert[Date],"&lt;="&amp;Kombiniert[[#This Row],[Date]])</f>
        <v>0.119375</v>
      </c>
      <c r="P662" s="8">
        <f>AVERAGEIFS(Kombiniert[FDP],Kombiniert[Date],"&gt;="&amp;Kombiniert[[#This Row],[Von]],Kombiniert[Date],"&lt;="&amp;Kombiniert[[#This Row],[Date]])</f>
        <v>0.06</v>
      </c>
      <c r="Q662" s="8">
        <f>AVERAGEIFS(Kombiniert[LINKE],Kombiniert[Date],"&gt;="&amp;Kombiniert[[#This Row],[Von]],Kombiniert[Date],"&lt;="&amp;Kombiniert[[#This Row],[Date]])</f>
        <v>9.4999999999999987E-2</v>
      </c>
      <c r="R662" s="8">
        <f>AVERAGEIFS(Kombiniert[AfD],Kombiniert[Date],"&gt;="&amp;Kombiniert[[#This Row],[Von]],Kombiniert[Date],"&lt;="&amp;Kombiniert[[#This Row],[Date]])</f>
        <v>0.11812500000000001</v>
      </c>
      <c r="S662" s="8">
        <f>AVERAGEIFS(Kombiniert[Sonstige],Kombiniert[Date],"&gt;="&amp;Kombiniert[[#This Row],[Von]],Kombiniert[Date],"&lt;="&amp;Kombiniert[[#This Row],[Date]])</f>
        <v>5.6249999999999994E-2</v>
      </c>
      <c r="T662" s="4">
        <f>SUMIFS(Kombiniert[Befragte],Kombiniert[Date],"&gt;="&amp;Kombiniert[[#This Row],[Von]],Kombiniert[Date],"&lt;="&amp;Kombiniert[[#This Row],[Date]])</f>
        <v>15883</v>
      </c>
      <c r="U662" s="2">
        <f>1/SUMIFS(Kombiniert[[#This Row],[CDU/CSU (14d)]:[AfD (14d)]],Kombiniert[[#This Row],[CDU/CSU (14d)]:[AfD (14d)]],"&gt;="&amp;0.05)</f>
        <v>1.0596026490066224</v>
      </c>
      <c r="V662" s="2">
        <f>1/(SUMIFS(Kombiniert[[#This Row],[CDU/CSU (14d)]:[AfD (14d)]],Kombiniert[[#This Row],[CDU/CSU (14d)]:[AfD (14d)]],"&gt;="&amp;0.05)-Kombiniert[[#This Row],[FDP (14d)]])</f>
        <v>1.1315417256011315</v>
      </c>
    </row>
    <row r="663" spans="1:22" x14ac:dyDescent="0.35">
      <c r="A663" s="1">
        <v>42606</v>
      </c>
      <c r="B663" s="2">
        <v>0.35</v>
      </c>
      <c r="C663" s="2">
        <v>0.22</v>
      </c>
      <c r="D663" s="2">
        <v>0.12</v>
      </c>
      <c r="E663" s="2">
        <v>0.06</v>
      </c>
      <c r="F663" s="2">
        <v>0.09</v>
      </c>
      <c r="G663" s="2">
        <v>0.1</v>
      </c>
      <c r="H663" s="2">
        <v>0.06</v>
      </c>
      <c r="I663" s="2">
        <v>2504</v>
      </c>
      <c r="J663" s="2" t="s">
        <v>631</v>
      </c>
      <c r="K663" t="s">
        <v>417</v>
      </c>
      <c r="L663" s="1">
        <f>Kombiniert[[#This Row],[Date]]-13</f>
        <v>42593</v>
      </c>
      <c r="M663" s="8">
        <f>AVERAGEIFS(Kombiniert[CDU/CSU],Kombiniert[Date],"&gt;="&amp;Kombiniert[[#This Row],[Von]],Kombiniert[Date],"&lt;="&amp;Kombiniert[[#This Row],[Date]])</f>
        <v>0.33642857142857141</v>
      </c>
      <c r="N663" s="3">
        <f>AVERAGEIFS(Kombiniert[SPD],Kombiniert[Date],"&gt;="&amp;Kombiniert[[#This Row],[Von]],Kombiniert[Date],"&lt;="&amp;Kombiniert[[#This Row],[Date]])</f>
        <v>0.21785714285714289</v>
      </c>
      <c r="O663" s="8">
        <f>AVERAGEIFS(Kombiniert[GRÜNE],Kombiniert[Date],"&gt;="&amp;Kombiniert[[#This Row],[Von]],Kombiniert[Date],"&lt;="&amp;Kombiniert[[#This Row],[Date]])</f>
        <v>0.12</v>
      </c>
      <c r="P663" s="8">
        <f>AVERAGEIFS(Kombiniert[FDP],Kombiniert[Date],"&gt;="&amp;Kombiniert[[#This Row],[Von]],Kombiniert[Date],"&lt;="&amp;Kombiniert[[#This Row],[Date]])</f>
        <v>6.2857142857142861E-2</v>
      </c>
      <c r="Q663" s="8">
        <f>AVERAGEIFS(Kombiniert[LINKE],Kombiniert[Date],"&gt;="&amp;Kombiniert[[#This Row],[Von]],Kombiniert[Date],"&lt;="&amp;Kombiniert[[#This Row],[Date]])</f>
        <v>9.7142857142857128E-2</v>
      </c>
      <c r="R663" s="8">
        <f>AVERAGEIFS(Kombiniert[AfD],Kombiniert[Date],"&gt;="&amp;Kombiniert[[#This Row],[Von]],Kombiniert[Date],"&lt;="&amp;Kombiniert[[#This Row],[Date]])</f>
        <v>0.11071428571428572</v>
      </c>
      <c r="S663" s="8">
        <f>AVERAGEIFS(Kombiniert[Sonstige],Kombiniert[Date],"&gt;="&amp;Kombiniert[[#This Row],[Von]],Kombiniert[Date],"&lt;="&amp;Kombiniert[[#This Row],[Date]])</f>
        <v>5.5E-2</v>
      </c>
      <c r="T663" s="4">
        <f>SUMIFS(Kombiniert[Befragte],Kombiniert[Date],"&gt;="&amp;Kombiniert[[#This Row],[Von]],Kombiniert[Date],"&lt;="&amp;Kombiniert[[#This Row],[Date]])</f>
        <v>15277</v>
      </c>
      <c r="U663" s="2">
        <f>1/SUMIFS(Kombiniert[[#This Row],[CDU/CSU (14d)]:[AfD (14d)]],Kombiniert[[#This Row],[CDU/CSU (14d)]:[AfD (14d)]],"&gt;="&amp;0.05)</f>
        <v>1.0582010582010584</v>
      </c>
      <c r="V663" s="2">
        <f>1/(SUMIFS(Kombiniert[[#This Row],[CDU/CSU (14d)]:[AfD (14d)]],Kombiniert[[#This Row],[CDU/CSU (14d)]:[AfD (14d)]],"&gt;="&amp;0.05)-Kombiniert[[#This Row],[FDP (14d)]])</f>
        <v>1.1336032388663968</v>
      </c>
    </row>
    <row r="664" spans="1:22" x14ac:dyDescent="0.35">
      <c r="A664" s="1">
        <v>42599</v>
      </c>
      <c r="B664" s="2">
        <v>0.36</v>
      </c>
      <c r="C664" s="2">
        <v>0.21</v>
      </c>
      <c r="D664" s="2">
        <v>0.13</v>
      </c>
      <c r="E664" s="2">
        <v>0.06</v>
      </c>
      <c r="F664" s="2">
        <v>0.09</v>
      </c>
      <c r="G664" s="2">
        <v>0.09</v>
      </c>
      <c r="H664" s="2">
        <v>0.06</v>
      </c>
      <c r="I664" s="2">
        <v>2501</v>
      </c>
      <c r="J664" s="2" t="s">
        <v>632</v>
      </c>
      <c r="K664" t="s">
        <v>417</v>
      </c>
      <c r="L664" s="1">
        <f>Kombiniert[[#This Row],[Date]]-13</f>
        <v>42586</v>
      </c>
      <c r="M664" s="8">
        <f>AVERAGEIFS(Kombiniert[CDU/CSU],Kombiniert[Date],"&gt;="&amp;Kombiniert[[#This Row],[Von]],Kombiniert[Date],"&lt;="&amp;Kombiniert[[#This Row],[Date]])</f>
        <v>0.3378571428571428</v>
      </c>
      <c r="N664" s="3">
        <f>AVERAGEIFS(Kombiniert[SPD],Kombiniert[Date],"&gt;="&amp;Kombiniert[[#This Row],[Von]],Kombiniert[Date],"&lt;="&amp;Kombiniert[[#This Row],[Date]])</f>
        <v>0.21357142857142858</v>
      </c>
      <c r="O664" s="8">
        <f>AVERAGEIFS(Kombiniert[GRÜNE],Kombiniert[Date],"&gt;="&amp;Kombiniert[[#This Row],[Von]],Kombiniert[Date],"&lt;="&amp;Kombiniert[[#This Row],[Date]])</f>
        <v>0.12214285714285714</v>
      </c>
      <c r="P664" s="8">
        <f>AVERAGEIFS(Kombiniert[FDP],Kombiniert[Date],"&gt;="&amp;Kombiniert[[#This Row],[Von]],Kombiniert[Date],"&lt;="&amp;Kombiniert[[#This Row],[Date]])</f>
        <v>5.9285714285714282E-2</v>
      </c>
      <c r="Q664" s="8">
        <f>AVERAGEIFS(Kombiniert[LINKE],Kombiniert[Date],"&gt;="&amp;Kombiniert[[#This Row],[Von]],Kombiniert[Date],"&lt;="&amp;Kombiniert[[#This Row],[Date]])</f>
        <v>0.10142857142857142</v>
      </c>
      <c r="R664" s="8">
        <f>AVERAGEIFS(Kombiniert[AfD],Kombiniert[Date],"&gt;="&amp;Kombiniert[[#This Row],[Von]],Kombiniert[Date],"&lt;="&amp;Kombiniert[[#This Row],[Date]])</f>
        <v>0.11214285714285714</v>
      </c>
      <c r="S664" s="8">
        <f>AVERAGEIFS(Kombiniert[Sonstige],Kombiniert[Date],"&gt;="&amp;Kombiniert[[#This Row],[Von]],Kombiniert[Date],"&lt;="&amp;Kombiniert[[#This Row],[Date]])</f>
        <v>5.3571428571428568E-2</v>
      </c>
      <c r="T664" s="4">
        <f>SUMIFS(Kombiniert[Befragte],Kombiniert[Date],"&gt;="&amp;Kombiniert[[#This Row],[Von]],Kombiniert[Date],"&lt;="&amp;Kombiniert[[#This Row],[Date]])</f>
        <v>15774</v>
      </c>
      <c r="U664" s="2">
        <f>1/SUMIFS(Kombiniert[[#This Row],[CDU/CSU (14d)]:[AfD (14d)]],Kombiniert[[#This Row],[CDU/CSU (14d)]:[AfD (14d)]],"&gt;="&amp;0.05)</f>
        <v>1.0566037735849059</v>
      </c>
      <c r="V664" s="2">
        <f>1/(SUMIFS(Kombiniert[[#This Row],[CDU/CSU (14d)]:[AfD (14d)]],Kombiniert[[#This Row],[CDU/CSU (14d)]:[AfD (14d)]],"&gt;="&amp;0.05)-Kombiniert[[#This Row],[FDP (14d)]])</f>
        <v>1.1272141706924317</v>
      </c>
    </row>
    <row r="665" spans="1:22" x14ac:dyDescent="0.35">
      <c r="A665" s="1">
        <v>42592</v>
      </c>
      <c r="B665" s="2">
        <v>0.36</v>
      </c>
      <c r="C665" s="2">
        <v>0.21</v>
      </c>
      <c r="D665" s="2">
        <v>0.13</v>
      </c>
      <c r="E665" s="2">
        <v>0.05</v>
      </c>
      <c r="F665" s="2">
        <v>0.1</v>
      </c>
      <c r="G665" s="2">
        <v>0.09</v>
      </c>
      <c r="H665" s="2">
        <v>0.06</v>
      </c>
      <c r="I665" s="2">
        <v>2501</v>
      </c>
      <c r="J665" s="2" t="s">
        <v>633</v>
      </c>
      <c r="K665" t="s">
        <v>417</v>
      </c>
      <c r="L665" s="1">
        <f>Kombiniert[[#This Row],[Date]]-13</f>
        <v>42579</v>
      </c>
      <c r="M665" s="8">
        <f>AVERAGEIFS(Kombiniert[CDU/CSU],Kombiniert[Date],"&gt;="&amp;Kombiniert[[#This Row],[Von]],Kombiniert[Date],"&lt;="&amp;Kombiniert[[#This Row],[Date]])</f>
        <v>0.33857142857142858</v>
      </c>
      <c r="N665" s="3">
        <f>AVERAGEIFS(Kombiniert[SPD],Kombiniert[Date],"&gt;="&amp;Kombiniert[[#This Row],[Von]],Kombiniert[Date],"&lt;="&amp;Kombiniert[[#This Row],[Date]])</f>
        <v>0.21857142857142858</v>
      </c>
      <c r="O665" s="8">
        <f>AVERAGEIFS(Kombiniert[GRÜNE],Kombiniert[Date],"&gt;="&amp;Kombiniert[[#This Row],[Von]],Kombiniert[Date],"&lt;="&amp;Kombiniert[[#This Row],[Date]])</f>
        <v>0.11928571428571429</v>
      </c>
      <c r="P665" s="8">
        <f>AVERAGEIFS(Kombiniert[FDP],Kombiniert[Date],"&gt;="&amp;Kombiniert[[#This Row],[Von]],Kombiniert[Date],"&lt;="&amp;Kombiniert[[#This Row],[Date]])</f>
        <v>5.7142857142857148E-2</v>
      </c>
      <c r="Q665" s="8">
        <f>AVERAGEIFS(Kombiniert[LINKE],Kombiniert[Date],"&gt;="&amp;Kombiniert[[#This Row],[Von]],Kombiniert[Date],"&lt;="&amp;Kombiniert[[#This Row],[Date]])</f>
        <v>9.9285714285714283E-2</v>
      </c>
      <c r="R665" s="8">
        <f>AVERAGEIFS(Kombiniert[AfD],Kombiniert[Date],"&gt;="&amp;Kombiniert[[#This Row],[Von]],Kombiniert[Date],"&lt;="&amp;Kombiniert[[#This Row],[Date]])</f>
        <v>0.11285714285714285</v>
      </c>
      <c r="S665" s="8">
        <f>AVERAGEIFS(Kombiniert[Sonstige],Kombiniert[Date],"&gt;="&amp;Kombiniert[[#This Row],[Von]],Kombiniert[Date],"&lt;="&amp;Kombiniert[[#This Row],[Date]])</f>
        <v>5.4285714285714284E-2</v>
      </c>
      <c r="T665" s="4">
        <f>SUMIFS(Kombiniert[Befragte],Kombiniert[Date],"&gt;="&amp;Kombiniert[[#This Row],[Von]],Kombiniert[Date],"&lt;="&amp;Kombiniert[[#This Row],[Date]])</f>
        <v>16171</v>
      </c>
      <c r="U665" s="2">
        <f>1/SUMIFS(Kombiniert[[#This Row],[CDU/CSU (14d)]:[AfD (14d)]],Kombiniert[[#This Row],[CDU/CSU (14d)]:[AfD (14d)]],"&gt;="&amp;0.05)</f>
        <v>1.0574018126888216</v>
      </c>
      <c r="V665" s="2">
        <f>1/(SUMIFS(Kombiniert[[#This Row],[CDU/CSU (14d)]:[AfD (14d)]],Kombiniert[[#This Row],[CDU/CSU (14d)]:[AfD (14d)]],"&gt;="&amp;0.05)-Kombiniert[[#This Row],[FDP (14d)]])</f>
        <v>1.12540192926045</v>
      </c>
    </row>
    <row r="666" spans="1:22" x14ac:dyDescent="0.35">
      <c r="A666" s="1">
        <v>42585</v>
      </c>
      <c r="B666" s="2">
        <v>0.35</v>
      </c>
      <c r="C666" s="2">
        <v>0.23</v>
      </c>
      <c r="D666" s="2">
        <v>0.12</v>
      </c>
      <c r="E666" s="2">
        <v>0.06</v>
      </c>
      <c r="F666" s="2">
        <v>0.09</v>
      </c>
      <c r="G666" s="2">
        <v>0.09</v>
      </c>
      <c r="H666" s="2">
        <v>0.06</v>
      </c>
      <c r="I666" s="2">
        <v>2508</v>
      </c>
      <c r="J666" s="2" t="s">
        <v>634</v>
      </c>
      <c r="K666" t="s">
        <v>417</v>
      </c>
      <c r="L666" s="1">
        <f>Kombiniert[[#This Row],[Date]]-13</f>
        <v>42572</v>
      </c>
      <c r="M666" s="8">
        <f>AVERAGEIFS(Kombiniert[CDU/CSU],Kombiniert[Date],"&gt;="&amp;Kombiniert[[#This Row],[Von]],Kombiniert[Date],"&lt;="&amp;Kombiniert[[#This Row],[Date]])</f>
        <v>0.34071428571428569</v>
      </c>
      <c r="N666" s="3">
        <f>AVERAGEIFS(Kombiniert[SPD],Kombiniert[Date],"&gt;="&amp;Kombiniert[[#This Row],[Von]],Kombiniert[Date],"&lt;="&amp;Kombiniert[[#This Row],[Date]])</f>
        <v>0.22285714285714286</v>
      </c>
      <c r="O666" s="8">
        <f>AVERAGEIFS(Kombiniert[GRÜNE],Kombiniert[Date],"&gt;="&amp;Kombiniert[[#This Row],[Von]],Kombiniert[Date],"&lt;="&amp;Kombiniert[[#This Row],[Date]])</f>
        <v>0.11857142857142856</v>
      </c>
      <c r="P666" s="8">
        <f>AVERAGEIFS(Kombiniert[FDP],Kombiniert[Date],"&gt;="&amp;Kombiniert[[#This Row],[Von]],Kombiniert[Date],"&lt;="&amp;Kombiniert[[#This Row],[Date]])</f>
        <v>6.0000000000000005E-2</v>
      </c>
      <c r="Q666" s="8">
        <f>AVERAGEIFS(Kombiniert[LINKE],Kombiniert[Date],"&gt;="&amp;Kombiniert[[#This Row],[Von]],Kombiniert[Date],"&lt;="&amp;Kombiniert[[#This Row],[Date]])</f>
        <v>9.857142857142856E-2</v>
      </c>
      <c r="R666" s="8">
        <f>AVERAGEIFS(Kombiniert[AfD],Kombiniert[Date],"&gt;="&amp;Kombiniert[[#This Row],[Von]],Kombiniert[Date],"&lt;="&amp;Kombiniert[[#This Row],[Date]])</f>
        <v>0.10642857142857143</v>
      </c>
      <c r="S666" s="8">
        <f>AVERAGEIFS(Kombiniert[Sonstige],Kombiniert[Date],"&gt;="&amp;Kombiniert[[#This Row],[Von]],Kombiniert[Date],"&lt;="&amp;Kombiniert[[#This Row],[Date]])</f>
        <v>5.2857142857142859E-2</v>
      </c>
      <c r="T666" s="4">
        <f>SUMIFS(Kombiniert[Befragte],Kombiniert[Date],"&gt;="&amp;Kombiniert[[#This Row],[Von]],Kombiniert[Date],"&lt;="&amp;Kombiniert[[#This Row],[Date]])</f>
        <v>15189</v>
      </c>
      <c r="U666" s="2">
        <f>1/SUMIFS(Kombiniert[[#This Row],[CDU/CSU (14d)]:[AfD (14d)]],Kombiniert[[#This Row],[CDU/CSU (14d)]:[AfD (14d)]],"&gt;="&amp;0.05)</f>
        <v>1.0558069381598794</v>
      </c>
      <c r="V666" s="2">
        <f>1/(SUMIFS(Kombiniert[[#This Row],[CDU/CSU (14d)]:[AfD (14d)]],Kombiniert[[#This Row],[CDU/CSU (14d)]:[AfD (14d)]],"&gt;="&amp;0.05)-Kombiniert[[#This Row],[FDP (14d)]])</f>
        <v>1.1272141706924317</v>
      </c>
    </row>
    <row r="667" spans="1:22" x14ac:dyDescent="0.35">
      <c r="A667" s="1">
        <v>42577</v>
      </c>
      <c r="B667" s="2">
        <v>0.35</v>
      </c>
      <c r="C667" s="2">
        <v>0.22</v>
      </c>
      <c r="D667" s="2">
        <v>0.13</v>
      </c>
      <c r="E667" s="2">
        <v>0.06</v>
      </c>
      <c r="F667" s="2">
        <v>0.09</v>
      </c>
      <c r="G667" s="2">
        <v>0.09</v>
      </c>
      <c r="H667" s="2">
        <v>0.06</v>
      </c>
      <c r="I667" s="2">
        <v>2508</v>
      </c>
      <c r="J667" s="2" t="s">
        <v>635</v>
      </c>
      <c r="K667" t="s">
        <v>417</v>
      </c>
      <c r="L667" s="1">
        <f>Kombiniert[[#This Row],[Date]]-13</f>
        <v>42564</v>
      </c>
      <c r="M667" s="8">
        <f>AVERAGEIFS(Kombiniert[CDU/CSU],Kombiniert[Date],"&gt;="&amp;Kombiniert[[#This Row],[Von]],Kombiniert[Date],"&lt;="&amp;Kombiniert[[#This Row],[Date]])</f>
        <v>0.34222222222222221</v>
      </c>
      <c r="N667" s="3">
        <f>AVERAGEIFS(Kombiniert[SPD],Kombiniert[Date],"&gt;="&amp;Kombiniert[[#This Row],[Von]],Kombiniert[Date],"&lt;="&amp;Kombiniert[[#This Row],[Date]])</f>
        <v>0.22333333333333336</v>
      </c>
      <c r="O667" s="8">
        <f>AVERAGEIFS(Kombiniert[GRÜNE],Kombiniert[Date],"&gt;="&amp;Kombiniert[[#This Row],[Von]],Kombiniert[Date],"&lt;="&amp;Kombiniert[[#This Row],[Date]])</f>
        <v>0.12333333333333332</v>
      </c>
      <c r="P667" s="8">
        <f>AVERAGEIFS(Kombiniert[FDP],Kombiniert[Date],"&gt;="&amp;Kombiniert[[#This Row],[Von]],Kombiniert[Date],"&lt;="&amp;Kombiniert[[#This Row],[Date]])</f>
        <v>6.1666666666666675E-2</v>
      </c>
      <c r="Q667" s="8">
        <f>AVERAGEIFS(Kombiniert[LINKE],Kombiniert[Date],"&gt;="&amp;Kombiniert[[#This Row],[Von]],Kombiniert[Date],"&lt;="&amp;Kombiniert[[#This Row],[Date]])</f>
        <v>9.6111111111111092E-2</v>
      </c>
      <c r="R667" s="8">
        <f>AVERAGEIFS(Kombiniert[AfD],Kombiniert[Date],"&gt;="&amp;Kombiniert[[#This Row],[Von]],Kombiniert[Date],"&lt;="&amp;Kombiniert[[#This Row],[Date]])</f>
        <v>0.10055555555555555</v>
      </c>
      <c r="S667" s="8">
        <f>AVERAGEIFS(Kombiniert[Sonstige],Kombiniert[Date],"&gt;="&amp;Kombiniert[[#This Row],[Von]],Kombiniert[Date],"&lt;="&amp;Kombiniert[[#This Row],[Date]])</f>
        <v>5.2777777777777778E-2</v>
      </c>
      <c r="T667" s="4">
        <f>SUMIFS(Kombiniert[Befragte],Kombiniert[Date],"&gt;="&amp;Kombiniert[[#This Row],[Von]],Kombiniert[Date],"&lt;="&amp;Kombiniert[[#This Row],[Date]])</f>
        <v>17946</v>
      </c>
      <c r="U667" s="2">
        <f>1/SUMIFS(Kombiniert[[#This Row],[CDU/CSU (14d)]:[AfD (14d)]],Kombiniert[[#This Row],[CDU/CSU (14d)]:[AfD (14d)]],"&gt;="&amp;0.05)</f>
        <v>1.0557184750733137</v>
      </c>
      <c r="V667" s="2">
        <f>1/(SUMIFS(Kombiniert[[#This Row],[CDU/CSU (14d)]:[AfD (14d)]],Kombiniert[[#This Row],[CDU/CSU (14d)]:[AfD (14d)]],"&gt;="&amp;0.05)-Kombiniert[[#This Row],[FDP (14d)]])</f>
        <v>1.1292346298619824</v>
      </c>
    </row>
    <row r="668" spans="1:22" x14ac:dyDescent="0.35">
      <c r="A668" s="1">
        <v>42571</v>
      </c>
      <c r="B668" s="2">
        <v>0.35</v>
      </c>
      <c r="C668" s="2">
        <v>0.22</v>
      </c>
      <c r="D668" s="2">
        <v>0.12</v>
      </c>
      <c r="E668" s="2">
        <v>7.0000000000000007E-2</v>
      </c>
      <c r="F668" s="2">
        <v>0.09</v>
      </c>
      <c r="G668" s="2">
        <v>0.09</v>
      </c>
      <c r="H668" s="2">
        <v>0.06</v>
      </c>
      <c r="I668" s="2">
        <v>2502</v>
      </c>
      <c r="J668" s="2" t="s">
        <v>636</v>
      </c>
      <c r="K668" t="s">
        <v>417</v>
      </c>
      <c r="L668" s="1">
        <f>Kombiniert[[#This Row],[Date]]-13</f>
        <v>42558</v>
      </c>
      <c r="M668" s="8">
        <f>AVERAGEIFS(Kombiniert[CDU/CSU],Kombiniert[Date],"&gt;="&amp;Kombiniert[[#This Row],[Von]],Kombiniert[Date],"&lt;="&amp;Kombiniert[[#This Row],[Date]])</f>
        <v>0.33874999999999994</v>
      </c>
      <c r="N668" s="3">
        <f>AVERAGEIFS(Kombiniert[SPD],Kombiniert[Date],"&gt;="&amp;Kombiniert[[#This Row],[Von]],Kombiniert[Date],"&lt;="&amp;Kombiniert[[#This Row],[Date]])</f>
        <v>0.22187499999999999</v>
      </c>
      <c r="O668" s="8">
        <f>AVERAGEIFS(Kombiniert[GRÜNE],Kombiniert[Date],"&gt;="&amp;Kombiniert[[#This Row],[Von]],Kombiniert[Date],"&lt;="&amp;Kombiniert[[#This Row],[Date]])</f>
        <v>0.125</v>
      </c>
      <c r="P668" s="8">
        <f>AVERAGEIFS(Kombiniert[FDP],Kombiniert[Date],"&gt;="&amp;Kombiniert[[#This Row],[Von]],Kombiniert[Date],"&lt;="&amp;Kombiniert[[#This Row],[Date]])</f>
        <v>6.1875000000000006E-2</v>
      </c>
      <c r="Q668" s="8">
        <f>AVERAGEIFS(Kombiniert[LINKE],Kombiniert[Date],"&gt;="&amp;Kombiniert[[#This Row],[Von]],Kombiniert[Date],"&lt;="&amp;Kombiniert[[#This Row],[Date]])</f>
        <v>9.4375000000000001E-2</v>
      </c>
      <c r="R668" s="8">
        <f>AVERAGEIFS(Kombiniert[AfD],Kombiniert[Date],"&gt;="&amp;Kombiniert[[#This Row],[Von]],Kombiniert[Date],"&lt;="&amp;Kombiniert[[#This Row],[Date]])</f>
        <v>0.10562500000000001</v>
      </c>
      <c r="S668" s="8">
        <f>AVERAGEIFS(Kombiniert[Sonstige],Kombiniert[Date],"&gt;="&amp;Kombiniert[[#This Row],[Von]],Kombiniert[Date],"&lt;="&amp;Kombiniert[[#This Row],[Date]])</f>
        <v>5.2499999999999998E-2</v>
      </c>
      <c r="T668" s="4">
        <f>SUMIFS(Kombiniert[Befragte],Kombiniert[Date],"&gt;="&amp;Kombiniert[[#This Row],[Von]],Kombiniert[Date],"&lt;="&amp;Kombiniert[[#This Row],[Date]])</f>
        <v>14993</v>
      </c>
      <c r="U668" s="2">
        <f>1/SUMIFS(Kombiniert[[#This Row],[CDU/CSU (14d)]:[AfD (14d)]],Kombiniert[[#This Row],[CDU/CSU (14d)]:[AfD (14d)]],"&gt;="&amp;0.05)</f>
        <v>1.0554089709762533</v>
      </c>
      <c r="V668" s="2">
        <f>1/(SUMIFS(Kombiniert[[#This Row],[CDU/CSU (14d)]:[AfD (14d)]],Kombiniert[[#This Row],[CDU/CSU (14d)]:[AfD (14d)]],"&gt;="&amp;0.05)-Kombiniert[[#This Row],[FDP (14d)]])</f>
        <v>1.1291460832745237</v>
      </c>
    </row>
    <row r="669" spans="1:22" x14ac:dyDescent="0.35">
      <c r="A669" s="1">
        <v>42564</v>
      </c>
      <c r="B669" s="2">
        <v>0.36</v>
      </c>
      <c r="C669" s="2">
        <v>0.23</v>
      </c>
      <c r="D669" s="2">
        <v>0.12</v>
      </c>
      <c r="E669" s="2">
        <v>0.06</v>
      </c>
      <c r="F669" s="2">
        <v>0.09</v>
      </c>
      <c r="G669" s="2">
        <v>0.08</v>
      </c>
      <c r="H669" s="2">
        <v>0.06</v>
      </c>
      <c r="I669" s="2">
        <v>2503</v>
      </c>
      <c r="J669" s="2" t="s">
        <v>637</v>
      </c>
      <c r="K669" t="s">
        <v>417</v>
      </c>
      <c r="L669" s="1">
        <f>Kombiniert[[#This Row],[Date]]-13</f>
        <v>42551</v>
      </c>
      <c r="M669" s="8">
        <f>AVERAGEIFS(Kombiniert[CDU/CSU],Kombiniert[Date],"&gt;="&amp;Kombiniert[[#This Row],[Von]],Kombiniert[Date],"&lt;="&amp;Kombiniert[[#This Row],[Date]])</f>
        <v>0.33428571428571424</v>
      </c>
      <c r="N669" s="3">
        <f>AVERAGEIFS(Kombiniert[SPD],Kombiniert[Date],"&gt;="&amp;Kombiniert[[#This Row],[Von]],Kombiniert[Date],"&lt;="&amp;Kombiniert[[#This Row],[Date]])</f>
        <v>0.21928571428571431</v>
      </c>
      <c r="O669" s="8">
        <f>AVERAGEIFS(Kombiniert[GRÜNE],Kombiniert[Date],"&gt;="&amp;Kombiniert[[#This Row],[Von]],Kombiniert[Date],"&lt;="&amp;Kombiniert[[#This Row],[Date]])</f>
        <v>0.12428571428571429</v>
      </c>
      <c r="P669" s="8">
        <f>AVERAGEIFS(Kombiniert[FDP],Kombiniert[Date],"&gt;="&amp;Kombiniert[[#This Row],[Von]],Kombiniert[Date],"&lt;="&amp;Kombiniert[[#This Row],[Date]])</f>
        <v>6.357142857142857E-2</v>
      </c>
      <c r="Q669" s="8">
        <f>AVERAGEIFS(Kombiniert[LINKE],Kombiniert[Date],"&gt;="&amp;Kombiniert[[#This Row],[Von]],Kombiniert[Date],"&lt;="&amp;Kombiniert[[#This Row],[Date]])</f>
        <v>9.7142857142857128E-2</v>
      </c>
      <c r="R669" s="8">
        <f>AVERAGEIFS(Kombiniert[AfD],Kombiniert[Date],"&gt;="&amp;Kombiniert[[#This Row],[Von]],Kombiniert[Date],"&lt;="&amp;Kombiniert[[#This Row],[Date]])</f>
        <v>0.11</v>
      </c>
      <c r="S669" s="8">
        <f>AVERAGEIFS(Kombiniert[Sonstige],Kombiniert[Date],"&gt;="&amp;Kombiniert[[#This Row],[Von]],Kombiniert[Date],"&lt;="&amp;Kombiniert[[#This Row],[Date]])</f>
        <v>5.1428571428571428E-2</v>
      </c>
      <c r="T669" s="4">
        <f>SUMIFS(Kombiniert[Befragte],Kombiniert[Date],"&gt;="&amp;Kombiniert[[#This Row],[Von]],Kombiniert[Date],"&lt;="&amp;Kombiniert[[#This Row],[Date]])</f>
        <v>13884</v>
      </c>
      <c r="U669" s="2">
        <f>1/SUMIFS(Kombiniert[[#This Row],[CDU/CSU (14d)]:[AfD (14d)]],Kombiniert[[#This Row],[CDU/CSU (14d)]:[AfD (14d)]],"&gt;="&amp;0.05)</f>
        <v>1.0542168674698795</v>
      </c>
      <c r="V669" s="2">
        <f>1/(SUMIFS(Kombiniert[[#This Row],[CDU/CSU (14d)]:[AfD (14d)]],Kombiniert[[#This Row],[CDU/CSU (14d)]:[AfD (14d)]],"&gt;="&amp;0.05)-Kombiniert[[#This Row],[FDP (14d)]])</f>
        <v>1.1299435028248588</v>
      </c>
    </row>
    <row r="670" spans="1:22" x14ac:dyDescent="0.35">
      <c r="A670" s="1">
        <v>42557</v>
      </c>
      <c r="B670" s="2">
        <v>0.35</v>
      </c>
      <c r="C670" s="2">
        <v>0.21</v>
      </c>
      <c r="D670" s="2">
        <v>0.13</v>
      </c>
      <c r="E670" s="2">
        <v>0.06</v>
      </c>
      <c r="F670" s="2">
        <v>0.1</v>
      </c>
      <c r="G670" s="2">
        <v>0.09</v>
      </c>
      <c r="H670" s="2">
        <v>0.06</v>
      </c>
      <c r="I670" s="2">
        <v>2504</v>
      </c>
      <c r="J670" s="2" t="s">
        <v>638</v>
      </c>
      <c r="K670" t="s">
        <v>417</v>
      </c>
      <c r="L670" s="1">
        <f>Kombiniert[[#This Row],[Date]]-13</f>
        <v>42544</v>
      </c>
      <c r="M670" s="8">
        <f>AVERAGEIFS(Kombiniert[CDU/CSU],Kombiniert[Date],"&gt;="&amp;Kombiniert[[#This Row],[Von]],Kombiniert[Date],"&lt;="&amp;Kombiniert[[#This Row],[Date]])</f>
        <v>0.32333333333333336</v>
      </c>
      <c r="N670" s="3">
        <f>AVERAGEIFS(Kombiniert[SPD],Kombiniert[Date],"&gt;="&amp;Kombiniert[[#This Row],[Von]],Kombiniert[Date],"&lt;="&amp;Kombiniert[[#This Row],[Date]])</f>
        <v>0.215</v>
      </c>
      <c r="O670" s="8">
        <f>AVERAGEIFS(Kombiniert[GRÜNE],Kombiniert[Date],"&gt;="&amp;Kombiniert[[#This Row],[Von]],Kombiniert[Date],"&lt;="&amp;Kombiniert[[#This Row],[Date]])</f>
        <v>0.125</v>
      </c>
      <c r="P670" s="8">
        <f>AVERAGEIFS(Kombiniert[FDP],Kombiniert[Date],"&gt;="&amp;Kombiniert[[#This Row],[Von]],Kombiniert[Date],"&lt;="&amp;Kombiniert[[#This Row],[Date]])</f>
        <v>6.6666666666666666E-2</v>
      </c>
      <c r="Q670" s="8">
        <f>AVERAGEIFS(Kombiniert[LINKE],Kombiniert[Date],"&gt;="&amp;Kombiniert[[#This Row],[Von]],Kombiniert[Date],"&lt;="&amp;Kombiniert[[#This Row],[Date]])</f>
        <v>9.8333333333333328E-2</v>
      </c>
      <c r="R670" s="8">
        <f>AVERAGEIFS(Kombiniert[AfD],Kombiniert[Date],"&gt;="&amp;Kombiniert[[#This Row],[Von]],Kombiniert[Date],"&lt;="&amp;Kombiniert[[#This Row],[Date]])</f>
        <v>0.11749999999999999</v>
      </c>
      <c r="S670" s="8">
        <f>AVERAGEIFS(Kombiniert[Sonstige],Kombiniert[Date],"&gt;="&amp;Kombiniert[[#This Row],[Von]],Kombiniert[Date],"&lt;="&amp;Kombiniert[[#This Row],[Date]])</f>
        <v>5.4166666666666669E-2</v>
      </c>
      <c r="T670" s="4">
        <f>SUMIFS(Kombiniert[Befragte],Kombiniert[Date],"&gt;="&amp;Kombiniert[[#This Row],[Von]],Kombiniert[Date],"&lt;="&amp;Kombiniert[[#This Row],[Date]])</f>
        <v>12901</v>
      </c>
      <c r="U670" s="2">
        <f>1/SUMIFS(Kombiniert[[#This Row],[CDU/CSU (14d)]:[AfD (14d)]],Kombiniert[[#This Row],[CDU/CSU (14d)]:[AfD (14d)]],"&gt;="&amp;0.05)</f>
        <v>1.0572687224669604</v>
      </c>
      <c r="V670" s="2">
        <f>1/(SUMIFS(Kombiniert[[#This Row],[CDU/CSU (14d)]:[AfD (14d)]],Kombiniert[[#This Row],[CDU/CSU (14d)]:[AfD (14d)]],"&gt;="&amp;0.05)-Kombiniert[[#This Row],[FDP (14d)]])</f>
        <v>1.1374407582938388</v>
      </c>
    </row>
    <row r="671" spans="1:22" x14ac:dyDescent="0.35">
      <c r="A671" s="1">
        <v>42549</v>
      </c>
      <c r="B671" s="2">
        <v>0.34</v>
      </c>
      <c r="C671" s="2">
        <v>0.22</v>
      </c>
      <c r="D671" s="2">
        <v>0.12</v>
      </c>
      <c r="E671" s="2">
        <v>0.06</v>
      </c>
      <c r="F671" s="2">
        <v>0.09</v>
      </c>
      <c r="G671" s="2">
        <v>0.1</v>
      </c>
      <c r="H671" s="2">
        <v>7.0000000000000007E-2</v>
      </c>
      <c r="I671" s="2">
        <v>2501</v>
      </c>
      <c r="J671" s="2" t="s">
        <v>639</v>
      </c>
      <c r="K671" t="s">
        <v>417</v>
      </c>
      <c r="L671" s="1">
        <f>Kombiniert[[#This Row],[Date]]-13</f>
        <v>42536</v>
      </c>
      <c r="M671" s="8">
        <f>AVERAGEIFS(Kombiniert[CDU/CSU],Kombiniert[Date],"&gt;="&amp;Kombiniert[[#This Row],[Von]],Kombiniert[Date],"&lt;="&amp;Kombiniert[[#This Row],[Date]])</f>
        <v>0.32277777777777783</v>
      </c>
      <c r="N671" s="3">
        <f>AVERAGEIFS(Kombiniert[SPD],Kombiniert[Date],"&gt;="&amp;Kombiniert[[#This Row],[Von]],Kombiniert[Date],"&lt;="&amp;Kombiniert[[#This Row],[Date]])</f>
        <v>0.21111111111111111</v>
      </c>
      <c r="O671" s="8">
        <f>AVERAGEIFS(Kombiniert[GRÜNE],Kombiniert[Date],"&gt;="&amp;Kombiniert[[#This Row],[Von]],Kombiniert[Date],"&lt;="&amp;Kombiniert[[#This Row],[Date]])</f>
        <v>0.12888888888888891</v>
      </c>
      <c r="P671" s="8">
        <f>AVERAGEIFS(Kombiniert[FDP],Kombiniert[Date],"&gt;="&amp;Kombiniert[[#This Row],[Von]],Kombiniert[Date],"&lt;="&amp;Kombiniert[[#This Row],[Date]])</f>
        <v>6.666666666666668E-2</v>
      </c>
      <c r="Q671" s="8">
        <f>AVERAGEIFS(Kombiniert[LINKE],Kombiniert[Date],"&gt;="&amp;Kombiniert[[#This Row],[Von]],Kombiniert[Date],"&lt;="&amp;Kombiniert[[#This Row],[Date]])</f>
        <v>9.5555555555555546E-2</v>
      </c>
      <c r="R671" s="8">
        <f>AVERAGEIFS(Kombiniert[AfD],Kombiniert[Date],"&gt;="&amp;Kombiniert[[#This Row],[Von]],Kombiniert[Date],"&lt;="&amp;Kombiniert[[#This Row],[Date]])</f>
        <v>0.12055555555555555</v>
      </c>
      <c r="S671" s="8">
        <f>AVERAGEIFS(Kombiniert[Sonstige],Kombiniert[Date],"&gt;="&amp;Kombiniert[[#This Row],[Von]],Kombiniert[Date],"&lt;="&amp;Kombiniert[[#This Row],[Date]])</f>
        <v>5.4444444444444441E-2</v>
      </c>
      <c r="T671" s="4">
        <f>SUMIFS(Kombiniert[Befragte],Kombiniert[Date],"&gt;="&amp;Kombiniert[[#This Row],[Von]],Kombiniert[Date],"&lt;="&amp;Kombiniert[[#This Row],[Date]])</f>
        <v>18625</v>
      </c>
      <c r="U671" s="2">
        <f>1/SUMIFS(Kombiniert[[#This Row],[CDU/CSU (14d)]:[AfD (14d)]],Kombiniert[[#This Row],[CDU/CSU (14d)]:[AfD (14d)]],"&gt;="&amp;0.05)</f>
        <v>1.0575793184488835</v>
      </c>
      <c r="V671" s="2">
        <f>1/(SUMIFS(Kombiniert[[#This Row],[CDU/CSU (14d)]:[AfD (14d)]],Kombiniert[[#This Row],[CDU/CSU (14d)]:[AfD (14d)]],"&gt;="&amp;0.05)-Kombiniert[[#This Row],[FDP (14d)]])</f>
        <v>1.1378002528445006</v>
      </c>
    </row>
    <row r="672" spans="1:22" x14ac:dyDescent="0.35">
      <c r="A672" s="1">
        <v>42543</v>
      </c>
      <c r="B672" s="2">
        <v>0.33</v>
      </c>
      <c r="C672" s="2">
        <v>0.21</v>
      </c>
      <c r="D672" s="2">
        <v>0.13</v>
      </c>
      <c r="E672" s="2">
        <v>0.06</v>
      </c>
      <c r="F672" s="2">
        <v>0.09</v>
      </c>
      <c r="G672" s="2">
        <v>0.11</v>
      </c>
      <c r="H672" s="2">
        <v>7.0000000000000007E-2</v>
      </c>
      <c r="I672" s="2">
        <v>2503</v>
      </c>
      <c r="J672" s="2" t="s">
        <v>640</v>
      </c>
      <c r="K672" t="s">
        <v>417</v>
      </c>
      <c r="L672" s="1">
        <f>Kombiniert[[#This Row],[Date]]-13</f>
        <v>42530</v>
      </c>
      <c r="M672" s="8">
        <f>AVERAGEIFS(Kombiniert[CDU/CSU],Kombiniert[Date],"&gt;="&amp;Kombiniert[[#This Row],[Von]],Kombiniert[Date],"&lt;="&amp;Kombiniert[[#This Row],[Date]])</f>
        <v>0.323125</v>
      </c>
      <c r="N672" s="3">
        <f>AVERAGEIFS(Kombiniert[SPD],Kombiniert[Date],"&gt;="&amp;Kombiniert[[#This Row],[Von]],Kombiniert[Date],"&lt;="&amp;Kombiniert[[#This Row],[Date]])</f>
        <v>0.208125</v>
      </c>
      <c r="O672" s="8">
        <f>AVERAGEIFS(Kombiniert[GRÜNE],Kombiniert[Date],"&gt;="&amp;Kombiniert[[#This Row],[Von]],Kombiniert[Date],"&lt;="&amp;Kombiniert[[#This Row],[Date]])</f>
        <v>0.13</v>
      </c>
      <c r="P672" s="8">
        <f>AVERAGEIFS(Kombiniert[FDP],Kombiniert[Date],"&gt;="&amp;Kombiniert[[#This Row],[Von]],Kombiniert[Date],"&lt;="&amp;Kombiniert[[#This Row],[Date]])</f>
        <v>6.7500000000000004E-2</v>
      </c>
      <c r="Q672" s="8">
        <f>AVERAGEIFS(Kombiniert[LINKE],Kombiniert[Date],"&gt;="&amp;Kombiniert[[#This Row],[Von]],Kombiniert[Date],"&lt;="&amp;Kombiniert[[#This Row],[Date]])</f>
        <v>9.6249999999999988E-2</v>
      </c>
      <c r="R672" s="8">
        <f>AVERAGEIFS(Kombiniert[AfD],Kombiniert[Date],"&gt;="&amp;Kombiniert[[#This Row],[Von]],Kombiniert[Date],"&lt;="&amp;Kombiniert[[#This Row],[Date]])</f>
        <v>0.121875</v>
      </c>
      <c r="S672" s="8">
        <f>AVERAGEIFS(Kombiniert[Sonstige],Kombiniert[Date],"&gt;="&amp;Kombiniert[[#This Row],[Von]],Kombiniert[Date],"&lt;="&amp;Kombiniert[[#This Row],[Date]])</f>
        <v>5.3124999999999999E-2</v>
      </c>
      <c r="T672" s="4">
        <f>SUMIFS(Kombiniert[Befragte],Kombiniert[Date],"&gt;="&amp;Kombiniert[[#This Row],[Von]],Kombiniert[Date],"&lt;="&amp;Kombiniert[[#This Row],[Date]])</f>
        <v>16050</v>
      </c>
      <c r="U672" s="2">
        <f>1/SUMIFS(Kombiniert[[#This Row],[CDU/CSU (14d)]:[AfD (14d)]],Kombiniert[[#This Row],[CDU/CSU (14d)]:[AfD (14d)]],"&gt;="&amp;0.05)</f>
        <v>1.0561056105610562</v>
      </c>
      <c r="V672" s="2">
        <f>1/(SUMIFS(Kombiniert[[#This Row],[CDU/CSU (14d)]:[AfD (14d)]],Kombiniert[[#This Row],[CDU/CSU (14d)]:[AfD (14d)]],"&gt;="&amp;0.05)-Kombiniert[[#This Row],[FDP (14d)]])</f>
        <v>1.1371712864250179</v>
      </c>
    </row>
    <row r="673" spans="1:22" x14ac:dyDescent="0.35">
      <c r="A673" s="1">
        <v>42536</v>
      </c>
      <c r="B673" s="2">
        <v>0.33</v>
      </c>
      <c r="C673" s="2">
        <v>0.21</v>
      </c>
      <c r="D673" s="2">
        <v>0.13</v>
      </c>
      <c r="E673" s="2">
        <v>0.06</v>
      </c>
      <c r="F673" s="2">
        <v>0.1</v>
      </c>
      <c r="G673" s="2">
        <v>0.11</v>
      </c>
      <c r="H673" s="2">
        <v>0.06</v>
      </c>
      <c r="I673" s="2">
        <v>2505</v>
      </c>
      <c r="J673" s="2" t="s">
        <v>641</v>
      </c>
      <c r="K673" t="s">
        <v>417</v>
      </c>
      <c r="L673" s="1">
        <f>Kombiniert[[#This Row],[Date]]-13</f>
        <v>42523</v>
      </c>
      <c r="M673" s="8">
        <f>AVERAGEIFS(Kombiniert[CDU/CSU],Kombiniert[Date],"&gt;="&amp;Kombiniert[[#This Row],[Von]],Kombiniert[Date],"&lt;="&amp;Kombiniert[[#This Row],[Date]])</f>
        <v>0.32437500000000002</v>
      </c>
      <c r="N673" s="3">
        <f>AVERAGEIFS(Kombiniert[SPD],Kombiniert[Date],"&gt;="&amp;Kombiniert[[#This Row],[Von]],Kombiniert[Date],"&lt;="&amp;Kombiniert[[#This Row],[Date]])</f>
        <v>0.206875</v>
      </c>
      <c r="O673" s="8">
        <f>AVERAGEIFS(Kombiniert[GRÜNE],Kombiniert[Date],"&gt;="&amp;Kombiniert[[#This Row],[Von]],Kombiniert[Date],"&lt;="&amp;Kombiniert[[#This Row],[Date]])</f>
        <v>0.12875</v>
      </c>
      <c r="P673" s="8">
        <f>AVERAGEIFS(Kombiniert[FDP],Kombiniert[Date],"&gt;="&amp;Kombiniert[[#This Row],[Von]],Kombiniert[Date],"&lt;="&amp;Kombiniert[[#This Row],[Date]])</f>
        <v>6.8750000000000006E-2</v>
      </c>
      <c r="Q673" s="8">
        <f>AVERAGEIFS(Kombiniert[LINKE],Kombiniert[Date],"&gt;="&amp;Kombiniert[[#This Row],[Von]],Kombiniert[Date],"&lt;="&amp;Kombiniert[[#This Row],[Date]])</f>
        <v>9.6874999999999989E-2</v>
      </c>
      <c r="R673" s="8">
        <f>AVERAGEIFS(Kombiniert[AfD],Kombiniert[Date],"&gt;="&amp;Kombiniert[[#This Row],[Von]],Kombiniert[Date],"&lt;="&amp;Kombiniert[[#This Row],[Date]])</f>
        <v>0.123125</v>
      </c>
      <c r="S673" s="8">
        <f>AVERAGEIFS(Kombiniert[Sonstige],Kombiniert[Date],"&gt;="&amp;Kombiniert[[#This Row],[Von]],Kombiniert[Date],"&lt;="&amp;Kombiniert[[#This Row],[Date]])</f>
        <v>5.1249999999999997E-2</v>
      </c>
      <c r="T673" s="4">
        <f>SUMIFS(Kombiniert[Befragte],Kombiniert[Date],"&gt;="&amp;Kombiniert[[#This Row],[Von]],Kombiniert[Date],"&lt;="&amp;Kombiniert[[#This Row],[Date]])</f>
        <v>15676</v>
      </c>
      <c r="U673" s="2">
        <f>1/SUMIFS(Kombiniert[[#This Row],[CDU/CSU (14d)]:[AfD (14d)]],Kombiniert[[#This Row],[CDU/CSU (14d)]:[AfD (14d)]],"&gt;="&amp;0.05)</f>
        <v>1.054018445322793</v>
      </c>
      <c r="V673" s="2">
        <f>1/(SUMIFS(Kombiniert[[#This Row],[CDU/CSU (14d)]:[AfD (14d)]],Kombiniert[[#This Row],[CDU/CSU (14d)]:[AfD (14d)]],"&gt;="&amp;0.05)-Kombiniert[[#This Row],[FDP (14d)]])</f>
        <v>1.1363636363636362</v>
      </c>
    </row>
    <row r="674" spans="1:22" x14ac:dyDescent="0.35">
      <c r="A674" s="1">
        <v>42529</v>
      </c>
      <c r="B674" s="2">
        <v>0.34</v>
      </c>
      <c r="C674" s="2">
        <v>0.21</v>
      </c>
      <c r="D674" s="2">
        <v>0.13</v>
      </c>
      <c r="E674" s="2">
        <v>7.0000000000000007E-2</v>
      </c>
      <c r="F674" s="2">
        <v>0.1</v>
      </c>
      <c r="G674" s="2">
        <v>0.1</v>
      </c>
      <c r="H674" s="2">
        <v>0.05</v>
      </c>
      <c r="I674" s="2">
        <v>2501</v>
      </c>
      <c r="J674" s="2" t="s">
        <v>642</v>
      </c>
      <c r="K674" t="s">
        <v>417</v>
      </c>
      <c r="L674" s="1">
        <f>Kombiniert[[#This Row],[Date]]-13</f>
        <v>42516</v>
      </c>
      <c r="M674" s="8">
        <f>AVERAGEIFS(Kombiniert[CDU/CSU],Kombiniert[Date],"&gt;="&amp;Kombiniert[[#This Row],[Von]],Kombiniert[Date],"&lt;="&amp;Kombiniert[[#This Row],[Date]])</f>
        <v>0.3228571428571429</v>
      </c>
      <c r="N674" s="3">
        <f>AVERAGEIFS(Kombiniert[SPD],Kombiniert[Date],"&gt;="&amp;Kombiniert[[#This Row],[Von]],Kombiniert[Date],"&lt;="&amp;Kombiniert[[#This Row],[Date]])</f>
        <v>0.20571428571428571</v>
      </c>
      <c r="O674" s="8">
        <f>AVERAGEIFS(Kombiniert[GRÜNE],Kombiniert[Date],"&gt;="&amp;Kombiniert[[#This Row],[Von]],Kombiniert[Date],"&lt;="&amp;Kombiniert[[#This Row],[Date]])</f>
        <v>0.12857142857142859</v>
      </c>
      <c r="P674" s="8">
        <f>AVERAGEIFS(Kombiniert[FDP],Kombiniert[Date],"&gt;="&amp;Kombiniert[[#This Row],[Von]],Kombiniert[Date],"&lt;="&amp;Kombiniert[[#This Row],[Date]])</f>
        <v>6.7142857142857143E-2</v>
      </c>
      <c r="Q674" s="8">
        <f>AVERAGEIFS(Kombiniert[LINKE],Kombiniert[Date],"&gt;="&amp;Kombiniert[[#This Row],[Von]],Kombiniert[Date],"&lt;="&amp;Kombiniert[[#This Row],[Date]])</f>
        <v>9.4285714285714278E-2</v>
      </c>
      <c r="R674" s="8">
        <f>AVERAGEIFS(Kombiniert[AfD],Kombiniert[Date],"&gt;="&amp;Kombiniert[[#This Row],[Von]],Kombiniert[Date],"&lt;="&amp;Kombiniert[[#This Row],[Date]])</f>
        <v>0.12857142857142859</v>
      </c>
      <c r="S674" s="8">
        <f>AVERAGEIFS(Kombiniert[Sonstige],Kombiniert[Date],"&gt;="&amp;Kombiniert[[#This Row],[Von]],Kombiniert[Date],"&lt;="&amp;Kombiniert[[#This Row],[Date]])</f>
        <v>5.2857142857142859E-2</v>
      </c>
      <c r="T674" s="4">
        <f>SUMIFS(Kombiniert[Befragte],Kombiniert[Date],"&gt;="&amp;Kombiniert[[#This Row],[Von]],Kombiniert[Date],"&lt;="&amp;Kombiniert[[#This Row],[Date]])</f>
        <v>15326</v>
      </c>
      <c r="U674" s="2">
        <f>1/SUMIFS(Kombiniert[[#This Row],[CDU/CSU (14d)]:[AfD (14d)]],Kombiniert[[#This Row],[CDU/CSU (14d)]:[AfD (14d)]],"&gt;="&amp;0.05)</f>
        <v>1.0558069381598794</v>
      </c>
      <c r="V674" s="2">
        <f>1/(SUMIFS(Kombiniert[[#This Row],[CDU/CSU (14d)]:[AfD (14d)]],Kombiniert[[#This Row],[CDU/CSU (14d)]:[AfD (14d)]],"&gt;="&amp;0.05)-Kombiniert[[#This Row],[FDP (14d)]])</f>
        <v>1.1363636363636365</v>
      </c>
    </row>
    <row r="675" spans="1:22" x14ac:dyDescent="0.35">
      <c r="A675" s="1">
        <v>42522</v>
      </c>
      <c r="B675" s="2">
        <v>0.34</v>
      </c>
      <c r="C675" s="2">
        <v>0.21</v>
      </c>
      <c r="D675" s="2">
        <v>0.13</v>
      </c>
      <c r="E675" s="2">
        <v>0.06</v>
      </c>
      <c r="F675" s="2">
        <v>0.09</v>
      </c>
      <c r="G675" s="2">
        <v>0.1</v>
      </c>
      <c r="H675" s="2">
        <v>7.0000000000000007E-2</v>
      </c>
      <c r="I675" s="2">
        <v>2502</v>
      </c>
      <c r="J675" s="2" t="s">
        <v>643</v>
      </c>
      <c r="K675" t="s">
        <v>417</v>
      </c>
      <c r="L675" s="1">
        <f>Kombiniert[[#This Row],[Date]]-13</f>
        <v>42509</v>
      </c>
      <c r="M675" s="8">
        <f>AVERAGEIFS(Kombiniert[CDU/CSU],Kombiniert[Date],"&gt;="&amp;Kombiniert[[#This Row],[Von]],Kombiniert[Date],"&lt;="&amp;Kombiniert[[#This Row],[Date]])</f>
        <v>0.32071428571428573</v>
      </c>
      <c r="N675" s="3">
        <f>AVERAGEIFS(Kombiniert[SPD],Kombiniert[Date],"&gt;="&amp;Kombiniert[[#This Row],[Von]],Kombiniert[Date],"&lt;="&amp;Kombiniert[[#This Row],[Date]])</f>
        <v>0.20500000000000002</v>
      </c>
      <c r="O675" s="8">
        <f>AVERAGEIFS(Kombiniert[GRÜNE],Kombiniert[Date],"&gt;="&amp;Kombiniert[[#This Row],[Von]],Kombiniert[Date],"&lt;="&amp;Kombiniert[[#This Row],[Date]])</f>
        <v>0.12714285714285714</v>
      </c>
      <c r="P675" s="8">
        <f>AVERAGEIFS(Kombiniert[FDP],Kombiniert[Date],"&gt;="&amp;Kombiniert[[#This Row],[Von]],Kombiniert[Date],"&lt;="&amp;Kombiniert[[#This Row],[Date]])</f>
        <v>6.5714285714285711E-2</v>
      </c>
      <c r="Q675" s="8">
        <f>AVERAGEIFS(Kombiniert[LINKE],Kombiniert[Date],"&gt;="&amp;Kombiniert[[#This Row],[Von]],Kombiniert[Date],"&lt;="&amp;Kombiniert[[#This Row],[Date]])</f>
        <v>9.2142857142857124E-2</v>
      </c>
      <c r="R675" s="8">
        <f>AVERAGEIFS(Kombiniert[AfD],Kombiniert[Date],"&gt;="&amp;Kombiniert[[#This Row],[Von]],Kombiniert[Date],"&lt;="&amp;Kombiniert[[#This Row],[Date]])</f>
        <v>0.13428571428571429</v>
      </c>
      <c r="S675" s="8">
        <f>AVERAGEIFS(Kombiniert[Sonstige],Kombiniert[Date],"&gt;="&amp;Kombiniert[[#This Row],[Von]],Kombiniert[Date],"&lt;="&amp;Kombiniert[[#This Row],[Date]])</f>
        <v>5.4999999999999993E-2</v>
      </c>
      <c r="T675" s="4">
        <f>SUMIFS(Kombiniert[Befragte],Kombiniert[Date],"&gt;="&amp;Kombiniert[[#This Row],[Von]],Kombiniert[Date],"&lt;="&amp;Kombiniert[[#This Row],[Date]])</f>
        <v>13964</v>
      </c>
      <c r="U675" s="2">
        <f>1/SUMIFS(Kombiniert[[#This Row],[CDU/CSU (14d)]:[AfD (14d)]],Kombiniert[[#This Row],[CDU/CSU (14d)]:[AfD (14d)]],"&gt;="&amp;0.05)</f>
        <v>1.0582010582010581</v>
      </c>
      <c r="V675" s="2">
        <f>1/(SUMIFS(Kombiniert[[#This Row],[CDU/CSU (14d)]:[AfD (14d)]],Kombiniert[[#This Row],[CDU/CSU (14d)]:[AfD (14d)]],"&gt;="&amp;0.05)-Kombiniert[[#This Row],[FDP (14d)]])</f>
        <v>1.1372867587327375</v>
      </c>
    </row>
    <row r="676" spans="1:22" x14ac:dyDescent="0.35">
      <c r="A676" s="1">
        <v>42514</v>
      </c>
      <c r="B676" s="2">
        <v>0.33</v>
      </c>
      <c r="C676" s="2">
        <v>0.2</v>
      </c>
      <c r="D676" s="2">
        <v>0.14000000000000001</v>
      </c>
      <c r="E676" s="2">
        <v>0.06</v>
      </c>
      <c r="F676" s="2">
        <v>0.09</v>
      </c>
      <c r="G676" s="2">
        <v>0.12</v>
      </c>
      <c r="H676" s="2">
        <v>0.06</v>
      </c>
      <c r="I676" s="2">
        <v>2006</v>
      </c>
      <c r="J676" s="2" t="s">
        <v>644</v>
      </c>
      <c r="K676" t="s">
        <v>417</v>
      </c>
      <c r="L676" s="1">
        <f>Kombiniert[[#This Row],[Date]]-13</f>
        <v>42501</v>
      </c>
      <c r="M676" s="8">
        <f>AVERAGEIFS(Kombiniert[CDU/CSU],Kombiniert[Date],"&gt;="&amp;Kombiniert[[#This Row],[Von]],Kombiniert[Date],"&lt;="&amp;Kombiniert[[#This Row],[Date]])</f>
        <v>0.32500000000000007</v>
      </c>
      <c r="N676" s="3">
        <f>AVERAGEIFS(Kombiniert[SPD],Kombiniert[Date],"&gt;="&amp;Kombiniert[[#This Row],[Von]],Kombiniert[Date],"&lt;="&amp;Kombiniert[[#This Row],[Date]])</f>
        <v>0.20666666666666667</v>
      </c>
      <c r="O676" s="8">
        <f>AVERAGEIFS(Kombiniert[GRÜNE],Kombiniert[Date],"&gt;="&amp;Kombiniert[[#This Row],[Von]],Kombiniert[Date],"&lt;="&amp;Kombiniert[[#This Row],[Date]])</f>
        <v>0.1283333333333333</v>
      </c>
      <c r="P676" s="8">
        <f>AVERAGEIFS(Kombiniert[FDP],Kombiniert[Date],"&gt;="&amp;Kombiniert[[#This Row],[Von]],Kombiniert[Date],"&lt;="&amp;Kombiniert[[#This Row],[Date]])</f>
        <v>6.8333333333333329E-2</v>
      </c>
      <c r="Q676" s="8">
        <f>AVERAGEIFS(Kombiniert[LINKE],Kombiniert[Date],"&gt;="&amp;Kombiniert[[#This Row],[Von]],Kombiniert[Date],"&lt;="&amp;Kombiniert[[#This Row],[Date]])</f>
        <v>9.2777777777777765E-2</v>
      </c>
      <c r="R676" s="8">
        <f>AVERAGEIFS(Kombiniert[AfD],Kombiniert[Date],"&gt;="&amp;Kombiniert[[#This Row],[Von]],Kombiniert[Date],"&lt;="&amp;Kombiniert[[#This Row],[Date]])</f>
        <v>0.12944444444444442</v>
      </c>
      <c r="S676" s="8">
        <f>AVERAGEIFS(Kombiniert[Sonstige],Kombiniert[Date],"&gt;="&amp;Kombiniert[[#This Row],[Von]],Kombiniert[Date],"&lt;="&amp;Kombiniert[[#This Row],[Date]])</f>
        <v>4.9444444444444437E-2</v>
      </c>
      <c r="T676" s="4">
        <f>SUMIFS(Kombiniert[Befragte],Kombiniert[Date],"&gt;="&amp;Kombiniert[[#This Row],[Von]],Kombiniert[Date],"&lt;="&amp;Kombiniert[[#This Row],[Date]])</f>
        <v>16374</v>
      </c>
      <c r="U676" s="2">
        <f>1/SUMIFS(Kombiniert[[#This Row],[CDU/CSU (14d)]:[AfD (14d)]],Kombiniert[[#This Row],[CDU/CSU (14d)]:[AfD (14d)]],"&gt;="&amp;0.05)</f>
        <v>1.0520163646990064</v>
      </c>
      <c r="V676" s="2">
        <f>1/(SUMIFS(Kombiniert[[#This Row],[CDU/CSU (14d)]:[AfD (14d)]],Kombiniert[[#This Row],[CDU/CSU (14d)]:[AfD (14d)]],"&gt;="&amp;0.05)-Kombiniert[[#This Row],[FDP (14d)]])</f>
        <v>1.1335012594458438</v>
      </c>
    </row>
    <row r="677" spans="1:22" x14ac:dyDescent="0.35">
      <c r="A677" s="1">
        <v>42507</v>
      </c>
      <c r="B677" s="2">
        <v>0.34</v>
      </c>
      <c r="C677" s="2">
        <v>0.19</v>
      </c>
      <c r="D677" s="2">
        <v>0.14000000000000001</v>
      </c>
      <c r="E677" s="2">
        <v>7.0000000000000007E-2</v>
      </c>
      <c r="F677" s="2">
        <v>0.09</v>
      </c>
      <c r="G677" s="2">
        <v>0.11</v>
      </c>
      <c r="H677" s="2">
        <v>0.06</v>
      </c>
      <c r="I677" s="2">
        <v>2501</v>
      </c>
      <c r="J677" s="2" t="s">
        <v>645</v>
      </c>
      <c r="K677" t="s">
        <v>417</v>
      </c>
      <c r="L677" s="1">
        <f>Kombiniert[[#This Row],[Date]]-13</f>
        <v>42494</v>
      </c>
      <c r="M677" s="8">
        <f>AVERAGEIFS(Kombiniert[CDU/CSU],Kombiniert[Date],"&gt;="&amp;Kombiniert[[#This Row],[Von]],Kombiniert[Date],"&lt;="&amp;Kombiniert[[#This Row],[Date]])</f>
        <v>0.32562500000000005</v>
      </c>
      <c r="N677" s="3">
        <f>AVERAGEIFS(Kombiniert[SPD],Kombiniert[Date],"&gt;="&amp;Kombiniert[[#This Row],[Von]],Kombiniert[Date],"&lt;="&amp;Kombiniert[[#This Row],[Date]])</f>
        <v>0.20625000000000002</v>
      </c>
      <c r="O677" s="8">
        <f>AVERAGEIFS(Kombiniert[GRÜNE],Kombiniert[Date],"&gt;="&amp;Kombiniert[[#This Row],[Von]],Kombiniert[Date],"&lt;="&amp;Kombiniert[[#This Row],[Date]])</f>
        <v>0.12812499999999999</v>
      </c>
      <c r="P677" s="8">
        <f>AVERAGEIFS(Kombiniert[FDP],Kombiniert[Date],"&gt;="&amp;Kombiniert[[#This Row],[Von]],Kombiniert[Date],"&lt;="&amp;Kombiniert[[#This Row],[Date]])</f>
        <v>6.9375000000000006E-2</v>
      </c>
      <c r="Q677" s="8">
        <f>AVERAGEIFS(Kombiniert[LINKE],Kombiniert[Date],"&gt;="&amp;Kombiniert[[#This Row],[Von]],Kombiniert[Date],"&lt;="&amp;Kombiniert[[#This Row],[Date]])</f>
        <v>9.1874999999999984E-2</v>
      </c>
      <c r="R677" s="8">
        <f>AVERAGEIFS(Kombiniert[AfD],Kombiniert[Date],"&gt;="&amp;Kombiniert[[#This Row],[Von]],Kombiniert[Date],"&lt;="&amp;Kombiniert[[#This Row],[Date]])</f>
        <v>0.13187499999999999</v>
      </c>
      <c r="S677" s="8">
        <f>AVERAGEIFS(Kombiniert[Sonstige],Kombiniert[Date],"&gt;="&amp;Kombiniert[[#This Row],[Von]],Kombiniert[Date],"&lt;="&amp;Kombiniert[[#This Row],[Date]])</f>
        <v>4.6874999999999993E-2</v>
      </c>
      <c r="T677" s="4">
        <f>SUMIFS(Kombiniert[Befragte],Kombiniert[Date],"&gt;="&amp;Kombiniert[[#This Row],[Von]],Kombiniert[Date],"&lt;="&amp;Kombiniert[[#This Row],[Date]])</f>
        <v>15235</v>
      </c>
      <c r="U677" s="2">
        <f>1/SUMIFS(Kombiniert[[#This Row],[CDU/CSU (14d)]:[AfD (14d)]],Kombiniert[[#This Row],[CDU/CSU (14d)]:[AfD (14d)]],"&gt;="&amp;0.05)</f>
        <v>1.0491803278688525</v>
      </c>
      <c r="V677" s="2">
        <f>1/(SUMIFS(Kombiniert[[#This Row],[CDU/CSU (14d)]:[AfD (14d)]],Kombiniert[[#This Row],[CDU/CSU (14d)]:[AfD (14d)]],"&gt;="&amp;0.05)-Kombiniert[[#This Row],[FDP (14d)]])</f>
        <v>1.1315417256011315</v>
      </c>
    </row>
    <row r="678" spans="1:22" x14ac:dyDescent="0.35">
      <c r="A678" s="1">
        <v>42501</v>
      </c>
      <c r="B678" s="2">
        <v>0.34</v>
      </c>
      <c r="C678" s="2">
        <v>0.21</v>
      </c>
      <c r="D678" s="2">
        <v>0.13</v>
      </c>
      <c r="E678" s="2">
        <v>0.08</v>
      </c>
      <c r="F678" s="2">
        <v>0.09</v>
      </c>
      <c r="G678" s="2">
        <v>0.1</v>
      </c>
      <c r="H678" s="2">
        <v>0.05</v>
      </c>
      <c r="I678" s="2">
        <v>2002</v>
      </c>
      <c r="J678" s="2" t="s">
        <v>352</v>
      </c>
      <c r="K678" t="s">
        <v>417</v>
      </c>
      <c r="L678" s="1">
        <f>Kombiniert[[#This Row],[Date]]-13</f>
        <v>42488</v>
      </c>
      <c r="M678" s="8">
        <f>AVERAGEIFS(Kombiniert[CDU/CSU],Kombiniert[Date],"&gt;="&amp;Kombiniert[[#This Row],[Von]],Kombiniert[Date],"&lt;="&amp;Kombiniert[[#This Row],[Date]])</f>
        <v>0.32642857142857146</v>
      </c>
      <c r="N678" s="3">
        <f>AVERAGEIFS(Kombiniert[SPD],Kombiniert[Date],"&gt;="&amp;Kombiniert[[#This Row],[Von]],Kombiniert[Date],"&lt;="&amp;Kombiniert[[#This Row],[Date]])</f>
        <v>0.20714285714285716</v>
      </c>
      <c r="O678" s="8">
        <f>AVERAGEIFS(Kombiniert[GRÜNE],Kombiniert[Date],"&gt;="&amp;Kombiniert[[#This Row],[Von]],Kombiniert[Date],"&lt;="&amp;Kombiniert[[#This Row],[Date]])</f>
        <v>0.12714285714285714</v>
      </c>
      <c r="P678" s="8">
        <f>AVERAGEIFS(Kombiniert[FDP],Kombiniert[Date],"&gt;="&amp;Kombiniert[[#This Row],[Von]],Kombiniert[Date],"&lt;="&amp;Kombiniert[[#This Row],[Date]])</f>
        <v>7.1428571428571425E-2</v>
      </c>
      <c r="Q678" s="8">
        <f>AVERAGEIFS(Kombiniert[LINKE],Kombiniert[Date],"&gt;="&amp;Kombiniert[[#This Row],[Von]],Kombiniert[Date],"&lt;="&amp;Kombiniert[[#This Row],[Date]])</f>
        <v>9.1428571428571428E-2</v>
      </c>
      <c r="R678" s="8">
        <f>AVERAGEIFS(Kombiniert[AfD],Kombiniert[Date],"&gt;="&amp;Kombiniert[[#This Row],[Von]],Kombiniert[Date],"&lt;="&amp;Kombiniert[[#This Row],[Date]])</f>
        <v>0.12785714285714286</v>
      </c>
      <c r="S678" s="8">
        <f>AVERAGEIFS(Kombiniert[Sonstige],Kombiniert[Date],"&gt;="&amp;Kombiniert[[#This Row],[Von]],Kombiniert[Date],"&lt;="&amp;Kombiniert[[#This Row],[Date]])</f>
        <v>4.8571428571428564E-2</v>
      </c>
      <c r="T678" s="4">
        <f>SUMIFS(Kombiniert[Befragte],Kombiniert[Date],"&gt;="&amp;Kombiniert[[#This Row],[Von]],Kombiniert[Date],"&lt;="&amp;Kombiniert[[#This Row],[Date]])</f>
        <v>14733</v>
      </c>
      <c r="U678" s="2">
        <f>1/SUMIFS(Kombiniert[[#This Row],[CDU/CSU (14d)]:[AfD (14d)]],Kombiniert[[#This Row],[CDU/CSU (14d)]:[AfD (14d)]],"&gt;="&amp;0.05)</f>
        <v>1.0510510510510511</v>
      </c>
      <c r="V678" s="2">
        <f>1/(SUMIFS(Kombiniert[[#This Row],[CDU/CSU (14d)]:[AfD (14d)]],Kombiniert[[#This Row],[CDU/CSU (14d)]:[AfD (14d)]],"&gt;="&amp;0.05)-Kombiniert[[#This Row],[FDP (14d)]])</f>
        <v>1.1363636363636365</v>
      </c>
    </row>
    <row r="679" spans="1:22" x14ac:dyDescent="0.35">
      <c r="A679" s="1">
        <v>42493</v>
      </c>
      <c r="B679" s="2">
        <v>0.34</v>
      </c>
      <c r="C679" s="2">
        <v>0.21</v>
      </c>
      <c r="D679" s="2">
        <v>0.13</v>
      </c>
      <c r="E679" s="2">
        <v>0.08</v>
      </c>
      <c r="F679" s="2">
        <v>0.09</v>
      </c>
      <c r="G679" s="2">
        <v>0.09</v>
      </c>
      <c r="H679" s="2">
        <v>0.06</v>
      </c>
      <c r="I679" s="2">
        <v>2501</v>
      </c>
      <c r="J679" s="2" t="s">
        <v>646</v>
      </c>
      <c r="K679" t="s">
        <v>417</v>
      </c>
      <c r="L679" s="1">
        <f>Kombiniert[[#This Row],[Date]]-13</f>
        <v>42480</v>
      </c>
      <c r="M679" s="8">
        <f>AVERAGEIFS(Kombiniert[CDU/CSU],Kombiniert[Date],"&gt;="&amp;Kombiniert[[#This Row],[Von]],Kombiniert[Date],"&lt;="&amp;Kombiniert[[#This Row],[Date]])</f>
        <v>0.32944444444444448</v>
      </c>
      <c r="N679" s="3">
        <f>AVERAGEIFS(Kombiniert[SPD],Kombiniert[Date],"&gt;="&amp;Kombiniert[[#This Row],[Von]],Kombiniert[Date],"&lt;="&amp;Kombiniert[[#This Row],[Date]])</f>
        <v>0.21222222222222223</v>
      </c>
      <c r="O679" s="8">
        <f>AVERAGEIFS(Kombiniert[GRÜNE],Kombiniert[Date],"&gt;="&amp;Kombiniert[[#This Row],[Von]],Kombiniert[Date],"&lt;="&amp;Kombiniert[[#This Row],[Date]])</f>
        <v>0.12666666666666668</v>
      </c>
      <c r="P679" s="8">
        <f>AVERAGEIFS(Kombiniert[FDP],Kombiniert[Date],"&gt;="&amp;Kombiniert[[#This Row],[Von]],Kombiniert[Date],"&lt;="&amp;Kombiniert[[#This Row],[Date]])</f>
        <v>7.333333333333332E-2</v>
      </c>
      <c r="Q679" s="8">
        <f>AVERAGEIFS(Kombiniert[LINKE],Kombiniert[Date],"&gt;="&amp;Kombiniert[[#This Row],[Von]],Kombiniert[Date],"&lt;="&amp;Kombiniert[[#This Row],[Date]])</f>
        <v>9.1111111111111087E-2</v>
      </c>
      <c r="R679" s="8">
        <f>AVERAGEIFS(Kombiniert[AfD],Kombiniert[Date],"&gt;="&amp;Kombiniert[[#This Row],[Von]],Kombiniert[Date],"&lt;="&amp;Kombiniert[[#This Row],[Date]])</f>
        <v>0.11833333333333333</v>
      </c>
      <c r="S679" s="8">
        <f>AVERAGEIFS(Kombiniert[Sonstige],Kombiniert[Date],"&gt;="&amp;Kombiniert[[#This Row],[Von]],Kombiniert[Date],"&lt;="&amp;Kombiniert[[#This Row],[Date]])</f>
        <v>4.8888888888888885E-2</v>
      </c>
      <c r="T679" s="4">
        <f>SUMIFS(Kombiniert[Befragte],Kombiniert[Date],"&gt;="&amp;Kombiniert[[#This Row],[Von]],Kombiniert[Date],"&lt;="&amp;Kombiniert[[#This Row],[Date]])</f>
        <v>19194</v>
      </c>
      <c r="U679" s="2">
        <f>1/SUMIFS(Kombiniert[[#This Row],[CDU/CSU (14d)]:[AfD (14d)]],Kombiniert[[#This Row],[CDU/CSU (14d)]:[AfD (14d)]],"&gt;="&amp;0.05)</f>
        <v>1.0514018691588785</v>
      </c>
      <c r="V679" s="2">
        <f>1/(SUMIFS(Kombiniert[[#This Row],[CDU/CSU (14d)]:[AfD (14d)]],Kombiniert[[#This Row],[CDU/CSU (14d)]:[AfD (14d)]],"&gt;="&amp;0.05)-Kombiniert[[#This Row],[FDP (14d)]])</f>
        <v>1.139240506329114</v>
      </c>
    </row>
    <row r="680" spans="1:22" x14ac:dyDescent="0.35">
      <c r="A680" s="1">
        <v>42487</v>
      </c>
      <c r="B680" s="2">
        <v>0.33</v>
      </c>
      <c r="C680" s="2">
        <v>0.22</v>
      </c>
      <c r="D680" s="2">
        <v>0.13</v>
      </c>
      <c r="E680" s="2">
        <v>0.08</v>
      </c>
      <c r="F680" s="2">
        <v>0.09</v>
      </c>
      <c r="G680" s="2">
        <v>0.1</v>
      </c>
      <c r="H680" s="2">
        <v>0.05</v>
      </c>
      <c r="I680" s="2">
        <v>2502</v>
      </c>
      <c r="J680" s="2" t="s">
        <v>647</v>
      </c>
      <c r="K680" t="s">
        <v>417</v>
      </c>
      <c r="L680" s="1">
        <f>Kombiniert[[#This Row],[Date]]-13</f>
        <v>42474</v>
      </c>
      <c r="M680" s="8">
        <f>AVERAGEIFS(Kombiniert[CDU/CSU],Kombiniert[Date],"&gt;="&amp;Kombiniert[[#This Row],[Von]],Kombiniert[Date],"&lt;="&amp;Kombiniert[[#This Row],[Date]])</f>
        <v>0.32750000000000001</v>
      </c>
      <c r="N680" s="3">
        <f>AVERAGEIFS(Kombiniert[SPD],Kombiniert[Date],"&gt;="&amp;Kombiniert[[#This Row],[Von]],Kombiniert[Date],"&lt;="&amp;Kombiniert[[#This Row],[Date]])</f>
        <v>0.21250000000000002</v>
      </c>
      <c r="O680" s="8">
        <f>AVERAGEIFS(Kombiniert[GRÜNE],Kombiniert[Date],"&gt;="&amp;Kombiniert[[#This Row],[Von]],Kombiniert[Date],"&lt;="&amp;Kombiniert[[#This Row],[Date]])</f>
        <v>0.1275</v>
      </c>
      <c r="P680" s="8">
        <f>AVERAGEIFS(Kombiniert[FDP],Kombiniert[Date],"&gt;="&amp;Kombiniert[[#This Row],[Von]],Kombiniert[Date],"&lt;="&amp;Kombiniert[[#This Row],[Date]])</f>
        <v>7.2500000000000009E-2</v>
      </c>
      <c r="Q680" s="8">
        <f>AVERAGEIFS(Kombiniert[LINKE],Kombiniert[Date],"&gt;="&amp;Kombiniert[[#This Row],[Von]],Kombiniert[Date],"&lt;="&amp;Kombiniert[[#This Row],[Date]])</f>
        <v>9.0624999999999983E-2</v>
      </c>
      <c r="R680" s="8">
        <f>AVERAGEIFS(Kombiniert[AfD],Kombiniert[Date],"&gt;="&amp;Kombiniert[[#This Row],[Von]],Kombiniert[Date],"&lt;="&amp;Kombiniert[[#This Row],[Date]])</f>
        <v>0.119375</v>
      </c>
      <c r="S680" s="8">
        <f>AVERAGEIFS(Kombiniert[Sonstige],Kombiniert[Date],"&gt;="&amp;Kombiniert[[#This Row],[Von]],Kombiniert[Date],"&lt;="&amp;Kombiniert[[#This Row],[Date]])</f>
        <v>4.9999999999999996E-2</v>
      </c>
      <c r="T680" s="4">
        <f>SUMIFS(Kombiniert[Befragte],Kombiniert[Date],"&gt;="&amp;Kombiniert[[#This Row],[Von]],Kombiniert[Date],"&lt;="&amp;Kombiniert[[#This Row],[Date]])</f>
        <v>15803</v>
      </c>
      <c r="U680" s="2">
        <f>1/SUMIFS(Kombiniert[[#This Row],[CDU/CSU (14d)]:[AfD (14d)]],Kombiniert[[#This Row],[CDU/CSU (14d)]:[AfD (14d)]],"&gt;="&amp;0.05)</f>
        <v>1.0526315789473684</v>
      </c>
      <c r="V680" s="2">
        <f>1/(SUMIFS(Kombiniert[[#This Row],[CDU/CSU (14d)]:[AfD (14d)]],Kombiniert[[#This Row],[CDU/CSU (14d)]:[AfD (14d)]],"&gt;="&amp;0.05)-Kombiniert[[#This Row],[FDP (14d)]])</f>
        <v>1.1396011396011396</v>
      </c>
    </row>
    <row r="681" spans="1:22" x14ac:dyDescent="0.35">
      <c r="A681" s="1">
        <v>42480</v>
      </c>
      <c r="B681" s="2">
        <v>0.34</v>
      </c>
      <c r="C681" s="2">
        <v>0.21</v>
      </c>
      <c r="D681" s="2">
        <v>0.13</v>
      </c>
      <c r="E681" s="2">
        <v>7.0000000000000007E-2</v>
      </c>
      <c r="F681" s="2">
        <v>0.09</v>
      </c>
      <c r="G681" s="2">
        <v>0.11</v>
      </c>
      <c r="H681" s="2">
        <v>0.05</v>
      </c>
      <c r="I681" s="2">
        <v>2504</v>
      </c>
      <c r="J681" s="2" t="s">
        <v>648</v>
      </c>
      <c r="K681" t="s">
        <v>417</v>
      </c>
      <c r="L681" s="1">
        <f>Kombiniert[[#This Row],[Date]]-13</f>
        <v>42467</v>
      </c>
      <c r="M681" s="8">
        <f>AVERAGEIFS(Kombiniert[CDU/CSU],Kombiniert[Date],"&gt;="&amp;Kombiniert[[#This Row],[Von]],Kombiniert[Date],"&lt;="&amp;Kombiniert[[#This Row],[Date]])</f>
        <v>0.33187500000000003</v>
      </c>
      <c r="N681" s="3">
        <f>AVERAGEIFS(Kombiniert[SPD],Kombiniert[Date],"&gt;="&amp;Kombiniert[[#This Row],[Von]],Kombiniert[Date],"&lt;="&amp;Kombiniert[[#This Row],[Date]])</f>
        <v>0.21125000000000002</v>
      </c>
      <c r="O681" s="8">
        <f>AVERAGEIFS(Kombiniert[GRÜNE],Kombiniert[Date],"&gt;="&amp;Kombiniert[[#This Row],[Von]],Kombiniert[Date],"&lt;="&amp;Kombiniert[[#This Row],[Date]])</f>
        <v>0.12937500000000002</v>
      </c>
      <c r="P681" s="8">
        <f>AVERAGEIFS(Kombiniert[FDP],Kombiniert[Date],"&gt;="&amp;Kombiniert[[#This Row],[Von]],Kombiniert[Date],"&lt;="&amp;Kombiniert[[#This Row],[Date]])</f>
        <v>7.1874999999999994E-2</v>
      </c>
      <c r="Q681" s="8">
        <f>AVERAGEIFS(Kombiniert[LINKE],Kombiniert[Date],"&gt;="&amp;Kombiniert[[#This Row],[Von]],Kombiniert[Date],"&lt;="&amp;Kombiniert[[#This Row],[Date]])</f>
        <v>8.7499999999999994E-2</v>
      </c>
      <c r="R681" s="8">
        <f>AVERAGEIFS(Kombiniert[AfD],Kombiniert[Date],"&gt;="&amp;Kombiniert[[#This Row],[Von]],Kombiniert[Date],"&lt;="&amp;Kombiniert[[#This Row],[Date]])</f>
        <v>0.11812499999999999</v>
      </c>
      <c r="S681" s="8">
        <f>AVERAGEIFS(Kombiniert[Sonstige],Kombiniert[Date],"&gt;="&amp;Kombiniert[[#This Row],[Von]],Kombiniert[Date],"&lt;="&amp;Kombiniert[[#This Row],[Date]])</f>
        <v>4.9999999999999996E-2</v>
      </c>
      <c r="T681" s="4">
        <f>SUMIFS(Kombiniert[Befragte],Kombiniert[Date],"&gt;="&amp;Kombiniert[[#This Row],[Von]],Kombiniert[Date],"&lt;="&amp;Kombiniert[[#This Row],[Date]])</f>
        <v>16091</v>
      </c>
      <c r="U681" s="2">
        <f>1/SUMIFS(Kombiniert[[#This Row],[CDU/CSU (14d)]:[AfD (14d)]],Kombiniert[[#This Row],[CDU/CSU (14d)]:[AfD (14d)]],"&gt;="&amp;0.05)</f>
        <v>1.0526315789473681</v>
      </c>
      <c r="V681" s="2">
        <f>1/(SUMIFS(Kombiniert[[#This Row],[CDU/CSU (14d)]:[AfD (14d)]],Kombiniert[[#This Row],[CDU/CSU (14d)]:[AfD (14d)]],"&gt;="&amp;0.05)-Kombiniert[[#This Row],[FDP (14d)]])</f>
        <v>1.1387900355871885</v>
      </c>
    </row>
    <row r="682" spans="1:22" x14ac:dyDescent="0.35">
      <c r="A682" s="1">
        <v>42473</v>
      </c>
      <c r="B682" s="2">
        <v>0.34</v>
      </c>
      <c r="C682" s="2">
        <v>0.21</v>
      </c>
      <c r="D682" s="2">
        <v>0.14000000000000001</v>
      </c>
      <c r="E682" s="2">
        <v>7.0000000000000007E-2</v>
      </c>
      <c r="F682" s="2">
        <v>0.09</v>
      </c>
      <c r="G682" s="2">
        <v>0.1</v>
      </c>
      <c r="H682" s="2">
        <v>0.05</v>
      </c>
      <c r="I682" s="2">
        <v>2506</v>
      </c>
      <c r="J682" s="2" t="s">
        <v>649</v>
      </c>
      <c r="K682" t="s">
        <v>417</v>
      </c>
      <c r="L682" s="1">
        <f>Kombiniert[[#This Row],[Date]]-13</f>
        <v>42460</v>
      </c>
      <c r="M682" s="8">
        <f>AVERAGEIFS(Kombiniert[CDU/CSU],Kombiniert[Date],"&gt;="&amp;Kombiniert[[#This Row],[Von]],Kombiniert[Date],"&lt;="&amp;Kombiniert[[#This Row],[Date]])</f>
        <v>0.33357142857142857</v>
      </c>
      <c r="N682" s="3">
        <f>AVERAGEIFS(Kombiniert[SPD],Kombiniert[Date],"&gt;="&amp;Kombiniert[[#This Row],[Von]],Kombiniert[Date],"&lt;="&amp;Kombiniert[[#This Row],[Date]])</f>
        <v>0.2092857142857143</v>
      </c>
      <c r="O682" s="8">
        <f>AVERAGEIFS(Kombiniert[GRÜNE],Kombiniert[Date],"&gt;="&amp;Kombiniert[[#This Row],[Von]],Kombiniert[Date],"&lt;="&amp;Kombiniert[[#This Row],[Date]])</f>
        <v>0.13142857142857142</v>
      </c>
      <c r="P682" s="8">
        <f>AVERAGEIFS(Kombiniert[FDP],Kombiniert[Date],"&gt;="&amp;Kombiniert[[#This Row],[Von]],Kombiniert[Date],"&lt;="&amp;Kombiniert[[#This Row],[Date]])</f>
        <v>7.0000000000000007E-2</v>
      </c>
      <c r="Q682" s="8">
        <f>AVERAGEIFS(Kombiniert[LINKE],Kombiniert[Date],"&gt;="&amp;Kombiniert[[#This Row],[Von]],Kombiniert[Date],"&lt;="&amp;Kombiniert[[#This Row],[Date]])</f>
        <v>8.357142857142856E-2</v>
      </c>
      <c r="R682" s="8">
        <f>AVERAGEIFS(Kombiniert[AfD],Kombiniert[Date],"&gt;="&amp;Kombiniert[[#This Row],[Von]],Kombiniert[Date],"&lt;="&amp;Kombiniert[[#This Row],[Date]])</f>
        <v>0.1207142857142857</v>
      </c>
      <c r="S682" s="8">
        <f>AVERAGEIFS(Kombiniert[Sonstige],Kombiniert[Date],"&gt;="&amp;Kombiniert[[#This Row],[Von]],Kombiniert[Date],"&lt;="&amp;Kombiniert[[#This Row],[Date]])</f>
        <v>5.1428571428571435E-2</v>
      </c>
      <c r="T682" s="4">
        <f>SUMIFS(Kombiniert[Befragte],Kombiniert[Date],"&gt;="&amp;Kombiniert[[#This Row],[Von]],Kombiniert[Date],"&lt;="&amp;Kombiniert[[#This Row],[Date]])</f>
        <v>13693</v>
      </c>
      <c r="U682" s="2">
        <f>1/SUMIFS(Kombiniert[[#This Row],[CDU/CSU (14d)]:[AfD (14d)]],Kombiniert[[#This Row],[CDU/CSU (14d)]:[AfD (14d)]],"&gt;="&amp;0.05)</f>
        <v>1.0542168674698795</v>
      </c>
      <c r="V682" s="2">
        <f>1/(SUMIFS(Kombiniert[[#This Row],[CDU/CSU (14d)]:[AfD (14d)]],Kombiniert[[#This Row],[CDU/CSU (14d)]:[AfD (14d)]],"&gt;="&amp;0.05)-Kombiniert[[#This Row],[FDP (14d)]])</f>
        <v>1.1382113821138211</v>
      </c>
    </row>
    <row r="683" spans="1:22" x14ac:dyDescent="0.35">
      <c r="A683" s="1">
        <v>42466</v>
      </c>
      <c r="B683" s="2">
        <v>0.35</v>
      </c>
      <c r="C683" s="2">
        <v>0.21</v>
      </c>
      <c r="D683" s="2">
        <v>0.13</v>
      </c>
      <c r="E683" s="2">
        <v>7.0000000000000007E-2</v>
      </c>
      <c r="F683" s="2">
        <v>0.08</v>
      </c>
      <c r="G683" s="2">
        <v>0.1</v>
      </c>
      <c r="H683" s="2">
        <v>0.06</v>
      </c>
      <c r="I683" s="2">
        <v>2004</v>
      </c>
      <c r="J683" s="2" t="s">
        <v>650</v>
      </c>
      <c r="K683" t="s">
        <v>417</v>
      </c>
      <c r="L683" s="1">
        <f>Kombiniert[[#This Row],[Date]]-13</f>
        <v>42453</v>
      </c>
      <c r="M683" s="8">
        <f>AVERAGEIFS(Kombiniert[CDU/CSU],Kombiniert[Date],"&gt;="&amp;Kombiniert[[#This Row],[Von]],Kombiniert[Date],"&lt;="&amp;Kombiniert[[#This Row],[Date]])</f>
        <v>0.33714285714285713</v>
      </c>
      <c r="N683" s="3">
        <f>AVERAGEIFS(Kombiniert[SPD],Kombiniert[Date],"&gt;="&amp;Kombiniert[[#This Row],[Von]],Kombiniert[Date],"&lt;="&amp;Kombiniert[[#This Row],[Date]])</f>
        <v>0.21</v>
      </c>
      <c r="O683" s="8">
        <f>AVERAGEIFS(Kombiniert[GRÜNE],Kombiniert[Date],"&gt;="&amp;Kombiniert[[#This Row],[Von]],Kombiniert[Date],"&lt;="&amp;Kombiniert[[#This Row],[Date]])</f>
        <v>0.12714285714285714</v>
      </c>
      <c r="P683" s="8">
        <f>AVERAGEIFS(Kombiniert[FDP],Kombiniert[Date],"&gt;="&amp;Kombiniert[[#This Row],[Von]],Kombiniert[Date],"&lt;="&amp;Kombiniert[[#This Row],[Date]])</f>
        <v>6.6428571428571434E-2</v>
      </c>
      <c r="Q683" s="8">
        <f>AVERAGEIFS(Kombiniert[LINKE],Kombiniert[Date],"&gt;="&amp;Kombiniert[[#This Row],[Von]],Kombiniert[Date],"&lt;="&amp;Kombiniert[[#This Row],[Date]])</f>
        <v>8.7142857142857147E-2</v>
      </c>
      <c r="R683" s="8">
        <f>AVERAGEIFS(Kombiniert[AfD],Kombiniert[Date],"&gt;="&amp;Kombiniert[[#This Row],[Von]],Kombiniert[Date],"&lt;="&amp;Kombiniert[[#This Row],[Date]])</f>
        <v>0.12</v>
      </c>
      <c r="S683" s="8">
        <f>AVERAGEIFS(Kombiniert[Sonstige],Kombiniert[Date],"&gt;="&amp;Kombiniert[[#This Row],[Von]],Kombiniert[Date],"&lt;="&amp;Kombiniert[[#This Row],[Date]])</f>
        <v>5.2142857142857144E-2</v>
      </c>
      <c r="T683" s="4">
        <f>SUMIFS(Kombiniert[Befragte],Kombiniert[Date],"&gt;="&amp;Kombiniert[[#This Row],[Von]],Kombiniert[Date],"&lt;="&amp;Kombiniert[[#This Row],[Date]])</f>
        <v>13151</v>
      </c>
      <c r="U683" s="2">
        <f>1/SUMIFS(Kombiniert[[#This Row],[CDU/CSU (14d)]:[AfD (14d)]],Kombiniert[[#This Row],[CDU/CSU (14d)]:[AfD (14d)]],"&gt;="&amp;0.05)</f>
        <v>1.0550113036925395</v>
      </c>
      <c r="V683" s="2">
        <f>1/(SUMIFS(Kombiniert[[#This Row],[CDU/CSU (14d)]:[AfD (14d)]],Kombiniert[[#This Row],[CDU/CSU (14d)]:[AfD (14d)]],"&gt;="&amp;0.05)-Kombiniert[[#This Row],[FDP (14d)]])</f>
        <v>1.1345218800648298</v>
      </c>
    </row>
    <row r="684" spans="1:22" x14ac:dyDescent="0.35">
      <c r="A684" s="1">
        <v>42459</v>
      </c>
      <c r="B684" s="2">
        <v>0.36</v>
      </c>
      <c r="C684" s="2">
        <v>0.2</v>
      </c>
      <c r="D684" s="2">
        <v>0.13</v>
      </c>
      <c r="E684" s="2">
        <v>7.0000000000000007E-2</v>
      </c>
      <c r="F684" s="2">
        <v>0.08</v>
      </c>
      <c r="G684" s="2">
        <v>0.1</v>
      </c>
      <c r="H684" s="2">
        <v>0.06</v>
      </c>
      <c r="I684" s="2">
        <v>2005</v>
      </c>
      <c r="J684" s="2" t="s">
        <v>651</v>
      </c>
      <c r="K684" t="s">
        <v>417</v>
      </c>
      <c r="L684" s="1">
        <f>Kombiniert[[#This Row],[Date]]-13</f>
        <v>42446</v>
      </c>
      <c r="M684" s="8">
        <f>AVERAGEIFS(Kombiniert[CDU/CSU],Kombiniert[Date],"&gt;="&amp;Kombiniert[[#This Row],[Von]],Kombiniert[Date],"&lt;="&amp;Kombiniert[[#This Row],[Date]])</f>
        <v>0.34125</v>
      </c>
      <c r="N684" s="3">
        <f>AVERAGEIFS(Kombiniert[SPD],Kombiniert[Date],"&gt;="&amp;Kombiniert[[#This Row],[Von]],Kombiniert[Date],"&lt;="&amp;Kombiniert[[#This Row],[Date]])</f>
        <v>0.21562499999999998</v>
      </c>
      <c r="O684" s="8">
        <f>AVERAGEIFS(Kombiniert[GRÜNE],Kombiniert[Date],"&gt;="&amp;Kombiniert[[#This Row],[Von]],Kombiniert[Date],"&lt;="&amp;Kombiniert[[#This Row],[Date]])</f>
        <v>0.121875</v>
      </c>
      <c r="P684" s="8">
        <f>AVERAGEIFS(Kombiniert[FDP],Kombiniert[Date],"&gt;="&amp;Kombiniert[[#This Row],[Von]],Kombiniert[Date],"&lt;="&amp;Kombiniert[[#This Row],[Date]])</f>
        <v>6.5000000000000002E-2</v>
      </c>
      <c r="Q684" s="8">
        <f>AVERAGEIFS(Kombiniert[LINKE],Kombiniert[Date],"&gt;="&amp;Kombiniert[[#This Row],[Von]],Kombiniert[Date],"&lt;="&amp;Kombiniert[[#This Row],[Date]])</f>
        <v>9.0624999999999997E-2</v>
      </c>
      <c r="R684" s="8">
        <f>AVERAGEIFS(Kombiniert[AfD],Kombiniert[Date],"&gt;="&amp;Kombiniert[[#This Row],[Von]],Kombiniert[Date],"&lt;="&amp;Kombiniert[[#This Row],[Date]])</f>
        <v>0.120625</v>
      </c>
      <c r="S684" s="8">
        <f>AVERAGEIFS(Kombiniert[Sonstige],Kombiniert[Date],"&gt;="&amp;Kombiniert[[#This Row],[Von]],Kombiniert[Date],"&lt;="&amp;Kombiniert[[#This Row],[Date]])</f>
        <v>4.4999999999999991E-2</v>
      </c>
      <c r="T684" s="4">
        <f>SUMIFS(Kombiniert[Befragte],Kombiniert[Date],"&gt;="&amp;Kombiniert[[#This Row],[Von]],Kombiniert[Date],"&lt;="&amp;Kombiniert[[#This Row],[Date]])</f>
        <v>16109</v>
      </c>
      <c r="U684" s="2">
        <f>1/SUMIFS(Kombiniert[[#This Row],[CDU/CSU (14d)]:[AfD (14d)]],Kombiniert[[#This Row],[CDU/CSU (14d)]:[AfD (14d)]],"&gt;="&amp;0.05)</f>
        <v>1.0471204188481678</v>
      </c>
      <c r="V684" s="2">
        <f>1/(SUMIFS(Kombiniert[[#This Row],[CDU/CSU (14d)]:[AfD (14d)]],Kombiniert[[#This Row],[CDU/CSU (14d)]:[AfD (14d)]],"&gt;="&amp;0.05)-Kombiniert[[#This Row],[FDP (14d)]])</f>
        <v>1.1235955056179776</v>
      </c>
    </row>
    <row r="685" spans="1:22" x14ac:dyDescent="0.35">
      <c r="A685" s="1">
        <v>42451</v>
      </c>
      <c r="B685" s="2">
        <v>0.35</v>
      </c>
      <c r="C685" s="2">
        <v>0.2</v>
      </c>
      <c r="D685" s="2">
        <v>0.13</v>
      </c>
      <c r="E685" s="2">
        <v>0.06</v>
      </c>
      <c r="F685" s="2">
        <v>0.08</v>
      </c>
      <c r="G685" s="2">
        <v>0.13</v>
      </c>
      <c r="H685" s="2">
        <v>0.05</v>
      </c>
      <c r="I685" s="2">
        <v>2501</v>
      </c>
      <c r="J685" s="2" t="s">
        <v>652</v>
      </c>
      <c r="K685" t="s">
        <v>417</v>
      </c>
      <c r="L685" s="1">
        <f>Kombiniert[[#This Row],[Date]]-13</f>
        <v>42438</v>
      </c>
      <c r="M685" s="8">
        <f>AVERAGEIFS(Kombiniert[CDU/CSU],Kombiniert[Date],"&gt;="&amp;Kombiniert[[#This Row],[Von]],Kombiniert[Date],"&lt;="&amp;Kombiniert[[#This Row],[Date]])</f>
        <v>0.34375</v>
      </c>
      <c r="N685" s="3">
        <f>AVERAGEIFS(Kombiniert[SPD],Kombiniert[Date],"&gt;="&amp;Kombiniert[[#This Row],[Von]],Kombiniert[Date],"&lt;="&amp;Kombiniert[[#This Row],[Date]])</f>
        <v>0.22437499999999999</v>
      </c>
      <c r="O685" s="8">
        <f>AVERAGEIFS(Kombiniert[GRÜNE],Kombiniert[Date],"&gt;="&amp;Kombiniert[[#This Row],[Von]],Kombiniert[Date],"&lt;="&amp;Kombiniert[[#This Row],[Date]])</f>
        <v>0.11125</v>
      </c>
      <c r="P685" s="8">
        <f>AVERAGEIFS(Kombiniert[FDP],Kombiniert[Date],"&gt;="&amp;Kombiniert[[#This Row],[Von]],Kombiniert[Date],"&lt;="&amp;Kombiniert[[#This Row],[Date]])</f>
        <v>6.3125000000000001E-2</v>
      </c>
      <c r="Q685" s="8">
        <f>AVERAGEIFS(Kombiniert[LINKE],Kombiniert[Date],"&gt;="&amp;Kombiniert[[#This Row],[Von]],Kombiniert[Date],"&lt;="&amp;Kombiniert[[#This Row],[Date]])</f>
        <v>9.4375000000000001E-2</v>
      </c>
      <c r="R685" s="8">
        <f>AVERAGEIFS(Kombiniert[AfD],Kombiniert[Date],"&gt;="&amp;Kombiniert[[#This Row],[Von]],Kombiniert[Date],"&lt;="&amp;Kombiniert[[#This Row],[Date]])</f>
        <v>0.11687499999999999</v>
      </c>
      <c r="S685" s="8">
        <f>AVERAGEIFS(Kombiniert[Sonstige],Kombiniert[Date],"&gt;="&amp;Kombiniert[[#This Row],[Von]],Kombiniert[Date],"&lt;="&amp;Kombiniert[[#This Row],[Date]])</f>
        <v>4.6249999999999999E-2</v>
      </c>
      <c r="T685" s="4">
        <f>SUMIFS(Kombiniert[Befragte],Kombiniert[Date],"&gt;="&amp;Kombiniert[[#This Row],[Von]],Kombiniert[Date],"&lt;="&amp;Kombiniert[[#This Row],[Date]])</f>
        <v>17753</v>
      </c>
      <c r="U685" s="2">
        <f>1/SUMIFS(Kombiniert[[#This Row],[CDU/CSU (14d)]:[AfD (14d)]],Kombiniert[[#This Row],[CDU/CSU (14d)]:[AfD (14d)]],"&gt;="&amp;0.05)</f>
        <v>1.0484927916120579</v>
      </c>
      <c r="V685" s="2">
        <f>1/(SUMIFS(Kombiniert[[#This Row],[CDU/CSU (14d)]:[AfD (14d)]],Kombiniert[[#This Row],[CDU/CSU (14d)]:[AfD (14d)]],"&gt;="&amp;0.05)-Kombiniert[[#This Row],[FDP (14d)]])</f>
        <v>1.1228070175438598</v>
      </c>
    </row>
    <row r="686" spans="1:22" x14ac:dyDescent="0.35">
      <c r="A686" s="1">
        <v>42445</v>
      </c>
      <c r="B686" s="2">
        <v>0.35</v>
      </c>
      <c r="C686" s="2">
        <v>0.22</v>
      </c>
      <c r="D686" s="2">
        <v>0.1</v>
      </c>
      <c r="E686" s="2">
        <v>7.0000000000000007E-2</v>
      </c>
      <c r="F686" s="2">
        <v>0.1</v>
      </c>
      <c r="G686" s="2">
        <v>0.11</v>
      </c>
      <c r="H686" s="2">
        <v>0.05</v>
      </c>
      <c r="I686" s="2">
        <v>2505</v>
      </c>
      <c r="J686" s="2" t="s">
        <v>653</v>
      </c>
      <c r="K686" t="s">
        <v>417</v>
      </c>
      <c r="L686" s="1">
        <f>Kombiniert[[#This Row],[Date]]-13</f>
        <v>42432</v>
      </c>
      <c r="M686" s="8">
        <f>AVERAGEIFS(Kombiniert[CDU/CSU],Kombiniert[Date],"&gt;="&amp;Kombiniert[[#This Row],[Von]],Kombiniert[Date],"&lt;="&amp;Kombiniert[[#This Row],[Date]])</f>
        <v>0.34250000000000003</v>
      </c>
      <c r="N686" s="3">
        <f>AVERAGEIFS(Kombiniert[SPD],Kombiniert[Date],"&gt;="&amp;Kombiniert[[#This Row],[Von]],Kombiniert[Date],"&lt;="&amp;Kombiniert[[#This Row],[Date]])</f>
        <v>0.22999999999999998</v>
      </c>
      <c r="O686" s="8">
        <f>AVERAGEIFS(Kombiniert[GRÜNE],Kombiniert[Date],"&gt;="&amp;Kombiniert[[#This Row],[Von]],Kombiniert[Date],"&lt;="&amp;Kombiniert[[#This Row],[Date]])</f>
        <v>0.105</v>
      </c>
      <c r="P686" s="8">
        <f>AVERAGEIFS(Kombiniert[FDP],Kombiniert[Date],"&gt;="&amp;Kombiniert[[#This Row],[Von]],Kombiniert[Date],"&lt;="&amp;Kombiniert[[#This Row],[Date]])</f>
        <v>6.0000000000000005E-2</v>
      </c>
      <c r="Q686" s="8">
        <f>AVERAGEIFS(Kombiniert[LINKE],Kombiniert[Date],"&gt;="&amp;Kombiniert[[#This Row],[Von]],Kombiniert[Date],"&lt;="&amp;Kombiniert[[#This Row],[Date]])</f>
        <v>9.8333333333333328E-2</v>
      </c>
      <c r="R686" s="8">
        <f>AVERAGEIFS(Kombiniert[AfD],Kombiniert[Date],"&gt;="&amp;Kombiniert[[#This Row],[Von]],Kombiniert[Date],"&lt;="&amp;Kombiniert[[#This Row],[Date]])</f>
        <v>0.1125</v>
      </c>
      <c r="S686" s="8">
        <f>AVERAGEIFS(Kombiniert[Sonstige],Kombiniert[Date],"&gt;="&amp;Kombiniert[[#This Row],[Von]],Kombiniert[Date],"&lt;="&amp;Kombiniert[[#This Row],[Date]])</f>
        <v>5.1666666666666666E-2</v>
      </c>
      <c r="T686" s="4">
        <f>SUMIFS(Kombiniert[Befragte],Kombiniert[Date],"&gt;="&amp;Kombiniert[[#This Row],[Von]],Kombiniert[Date],"&lt;="&amp;Kombiniert[[#This Row],[Date]])</f>
        <v>13230</v>
      </c>
      <c r="U686" s="2">
        <f>1/SUMIFS(Kombiniert[[#This Row],[CDU/CSU (14d)]:[AfD (14d)]],Kombiniert[[#This Row],[CDU/CSU (14d)]:[AfD (14d)]],"&gt;="&amp;0.05)</f>
        <v>1.0544815465729349</v>
      </c>
      <c r="V686" s="2">
        <f>1/(SUMIFS(Kombiniert[[#This Row],[CDU/CSU (14d)]:[AfD (14d)]],Kombiniert[[#This Row],[CDU/CSU (14d)]:[AfD (14d)]],"&gt;="&amp;0.05)-Kombiniert[[#This Row],[FDP (14d)]])</f>
        <v>1.125703564727955</v>
      </c>
    </row>
    <row r="687" spans="1:22" x14ac:dyDescent="0.35">
      <c r="A687" s="1">
        <v>42438</v>
      </c>
      <c r="B687" s="2">
        <v>0.35</v>
      </c>
      <c r="C687" s="2">
        <v>0.23</v>
      </c>
      <c r="D687" s="2">
        <v>0.11</v>
      </c>
      <c r="E687" s="2">
        <v>0.06</v>
      </c>
      <c r="F687" s="2">
        <v>0.09</v>
      </c>
      <c r="G687" s="2">
        <v>0.1</v>
      </c>
      <c r="H687" s="2">
        <v>0.06</v>
      </c>
      <c r="I687" s="2">
        <v>2501</v>
      </c>
      <c r="J687" s="2" t="s">
        <v>654</v>
      </c>
      <c r="K687" t="s">
        <v>417</v>
      </c>
      <c r="L687" s="1">
        <f>Kombiniert[[#This Row],[Date]]-13</f>
        <v>42425</v>
      </c>
      <c r="M687" s="8">
        <f>AVERAGEIFS(Kombiniert[CDU/CSU],Kombiniert[Date],"&gt;="&amp;Kombiniert[[#This Row],[Von]],Kombiniert[Date],"&lt;="&amp;Kombiniert[[#This Row],[Date]])</f>
        <v>0.34875000000000006</v>
      </c>
      <c r="N687" s="3">
        <f>AVERAGEIFS(Kombiniert[SPD],Kombiniert[Date],"&gt;="&amp;Kombiniert[[#This Row],[Von]],Kombiniert[Date],"&lt;="&amp;Kombiniert[[#This Row],[Date]])</f>
        <v>0.23374999999999999</v>
      </c>
      <c r="O687" s="8">
        <f>AVERAGEIFS(Kombiniert[GRÜNE],Kombiniert[Date],"&gt;="&amp;Kombiniert[[#This Row],[Von]],Kombiniert[Date],"&lt;="&amp;Kombiniert[[#This Row],[Date]])</f>
        <v>0.105</v>
      </c>
      <c r="P687" s="8">
        <f>AVERAGEIFS(Kombiniert[FDP],Kombiniert[Date],"&gt;="&amp;Kombiniert[[#This Row],[Von]],Kombiniert[Date],"&lt;="&amp;Kombiniert[[#This Row],[Date]])</f>
        <v>5.8750000000000004E-2</v>
      </c>
      <c r="Q687" s="8">
        <f>AVERAGEIFS(Kombiniert[LINKE],Kombiniert[Date],"&gt;="&amp;Kombiniert[[#This Row],[Von]],Kombiniert[Date],"&lt;="&amp;Kombiniert[[#This Row],[Date]])</f>
        <v>9.4999999999999987E-2</v>
      </c>
      <c r="R687" s="8">
        <f>AVERAGEIFS(Kombiniert[AfD],Kombiniert[Date],"&gt;="&amp;Kombiniert[[#This Row],[Von]],Kombiniert[Date],"&lt;="&amp;Kombiniert[[#This Row],[Date]])</f>
        <v>0.10625</v>
      </c>
      <c r="S687" s="8">
        <f>AVERAGEIFS(Kombiniert[Sonstige],Kombiniert[Date],"&gt;="&amp;Kombiniert[[#This Row],[Von]],Kombiniert[Date],"&lt;="&amp;Kombiniert[[#This Row],[Date]])</f>
        <v>5.2499999999999998E-2</v>
      </c>
      <c r="T687" s="4">
        <f>SUMIFS(Kombiniert[Befragte],Kombiniert[Date],"&gt;="&amp;Kombiniert[[#This Row],[Von]],Kombiniert[Date],"&lt;="&amp;Kombiniert[[#This Row],[Date]])</f>
        <v>15402</v>
      </c>
      <c r="U687" s="2">
        <f>1/SUMIFS(Kombiniert[[#This Row],[CDU/CSU (14d)]:[AfD (14d)]],Kombiniert[[#This Row],[CDU/CSU (14d)]:[AfD (14d)]],"&gt;="&amp;0.05)</f>
        <v>1.0554089709762533</v>
      </c>
      <c r="V687" s="2">
        <f>1/(SUMIFS(Kombiniert[[#This Row],[CDU/CSU (14d)]:[AfD (14d)]],Kombiniert[[#This Row],[CDU/CSU (14d)]:[AfD (14d)]],"&gt;="&amp;0.05)-Kombiniert[[#This Row],[FDP (14d)]])</f>
        <v>1.1251758087201127</v>
      </c>
    </row>
    <row r="688" spans="1:22" x14ac:dyDescent="0.35">
      <c r="A688" s="1">
        <v>42431</v>
      </c>
      <c r="B688" s="2">
        <v>0.35</v>
      </c>
      <c r="C688" s="2">
        <v>0.24</v>
      </c>
      <c r="D688" s="2">
        <v>0.1</v>
      </c>
      <c r="E688" s="2">
        <v>0.06</v>
      </c>
      <c r="F688" s="2">
        <v>0.1</v>
      </c>
      <c r="G688" s="2">
        <v>0.09</v>
      </c>
      <c r="H688" s="2">
        <v>0.06</v>
      </c>
      <c r="I688" s="2">
        <v>2503</v>
      </c>
      <c r="J688" s="2" t="s">
        <v>655</v>
      </c>
      <c r="K688" t="s">
        <v>417</v>
      </c>
      <c r="L688" s="1">
        <f>Kombiniert[[#This Row],[Date]]-13</f>
        <v>42418</v>
      </c>
      <c r="M688" s="8">
        <f>AVERAGEIFS(Kombiniert[CDU/CSU],Kombiniert[Date],"&gt;="&amp;Kombiniert[[#This Row],[Von]],Kombiniert[Date],"&lt;="&amp;Kombiniert[[#This Row],[Date]])</f>
        <v>0.34875000000000006</v>
      </c>
      <c r="N688" s="3">
        <f>AVERAGEIFS(Kombiniert[SPD],Kombiniert[Date],"&gt;="&amp;Kombiniert[[#This Row],[Von]],Kombiniert[Date],"&lt;="&amp;Kombiniert[[#This Row],[Date]])</f>
        <v>0.234375</v>
      </c>
      <c r="O688" s="8">
        <f>AVERAGEIFS(Kombiniert[GRÜNE],Kombiniert[Date],"&gt;="&amp;Kombiniert[[#This Row],[Von]],Kombiniert[Date],"&lt;="&amp;Kombiniert[[#This Row],[Date]])</f>
        <v>0.10312499999999999</v>
      </c>
      <c r="P688" s="8">
        <f>AVERAGEIFS(Kombiniert[FDP],Kombiniert[Date],"&gt;="&amp;Kombiniert[[#This Row],[Von]],Kombiniert[Date],"&lt;="&amp;Kombiniert[[#This Row],[Date]])</f>
        <v>5.7500000000000002E-2</v>
      </c>
      <c r="Q688" s="8">
        <f>AVERAGEIFS(Kombiniert[LINKE],Kombiniert[Date],"&gt;="&amp;Kombiniert[[#This Row],[Von]],Kombiniert[Date],"&lt;="&amp;Kombiniert[[#This Row],[Date]])</f>
        <v>9.6249999999999988E-2</v>
      </c>
      <c r="R688" s="8">
        <f>AVERAGEIFS(Kombiniert[AfD],Kombiniert[Date],"&gt;="&amp;Kombiniert[[#This Row],[Von]],Kombiniert[Date],"&lt;="&amp;Kombiniert[[#This Row],[Date]])</f>
        <v>0.10874999999999999</v>
      </c>
      <c r="S688" s="8">
        <f>AVERAGEIFS(Kombiniert[Sonstige],Kombiniert[Date],"&gt;="&amp;Kombiniert[[#This Row],[Von]],Kombiniert[Date],"&lt;="&amp;Kombiniert[[#This Row],[Date]])</f>
        <v>5.1249999999999997E-2</v>
      </c>
      <c r="T688" s="4">
        <f>SUMIFS(Kombiniert[Befragte],Kombiniert[Date],"&gt;="&amp;Kombiniert[[#This Row],[Von]],Kombiniert[Date],"&lt;="&amp;Kombiniert[[#This Row],[Date]])</f>
        <v>15933</v>
      </c>
      <c r="U688" s="2">
        <f>1/SUMIFS(Kombiniert[[#This Row],[CDU/CSU (14d)]:[AfD (14d)]],Kombiniert[[#This Row],[CDU/CSU (14d)]:[AfD (14d)]],"&gt;="&amp;0.05)</f>
        <v>1.054018445322793</v>
      </c>
      <c r="V688" s="2">
        <f>1/(SUMIFS(Kombiniert[[#This Row],[CDU/CSU (14d)]:[AfD (14d)]],Kombiniert[[#This Row],[CDU/CSU (14d)]:[AfD (14d)]],"&gt;="&amp;0.05)-Kombiniert[[#This Row],[FDP (14d)]])</f>
        <v>1.1220196353436185</v>
      </c>
    </row>
    <row r="689" spans="1:22" x14ac:dyDescent="0.35">
      <c r="A689" s="1">
        <v>42424</v>
      </c>
      <c r="B689" s="2">
        <v>0.35</v>
      </c>
      <c r="C689" s="2">
        <v>0.24</v>
      </c>
      <c r="D689" s="2">
        <v>0.1</v>
      </c>
      <c r="E689" s="2">
        <v>0.06</v>
      </c>
      <c r="F689" s="2">
        <v>0.1</v>
      </c>
      <c r="G689" s="2">
        <v>0.1</v>
      </c>
      <c r="H689" s="2">
        <v>0.05</v>
      </c>
      <c r="I689" s="2">
        <v>2502</v>
      </c>
      <c r="J689" s="2" t="s">
        <v>656</v>
      </c>
      <c r="K689" t="s">
        <v>417</v>
      </c>
      <c r="L689" s="1">
        <f>Kombiniert[[#This Row],[Date]]-13</f>
        <v>42411</v>
      </c>
      <c r="M689" s="8">
        <f>AVERAGEIFS(Kombiniert[CDU/CSU],Kombiniert[Date],"&gt;="&amp;Kombiniert[[#This Row],[Von]],Kombiniert[Date],"&lt;="&amp;Kombiniert[[#This Row],[Date]])</f>
        <v>0.3407142857142858</v>
      </c>
      <c r="N689" s="3">
        <f>AVERAGEIFS(Kombiniert[SPD],Kombiniert[Date],"&gt;="&amp;Kombiniert[[#This Row],[Von]],Kombiniert[Date],"&lt;="&amp;Kombiniert[[#This Row],[Date]])</f>
        <v>0.23428571428571429</v>
      </c>
      <c r="O689" s="8">
        <f>AVERAGEIFS(Kombiniert[GRÜNE],Kombiniert[Date],"&gt;="&amp;Kombiniert[[#This Row],[Von]],Kombiniert[Date],"&lt;="&amp;Kombiniert[[#This Row],[Date]])</f>
        <v>0.10214285714285713</v>
      </c>
      <c r="P689" s="8">
        <f>AVERAGEIFS(Kombiniert[FDP],Kombiniert[Date],"&gt;="&amp;Kombiniert[[#This Row],[Von]],Kombiniert[Date],"&lt;="&amp;Kombiniert[[#This Row],[Date]])</f>
        <v>5.9285714285714289E-2</v>
      </c>
      <c r="Q689" s="8">
        <f>AVERAGEIFS(Kombiniert[LINKE],Kombiniert[Date],"&gt;="&amp;Kombiniert[[#This Row],[Von]],Kombiniert[Date],"&lt;="&amp;Kombiniert[[#This Row],[Date]])</f>
        <v>9.7857142857142851E-2</v>
      </c>
      <c r="R689" s="8">
        <f>AVERAGEIFS(Kombiniert[AfD],Kombiniert[Date],"&gt;="&amp;Kombiniert[[#This Row],[Von]],Kombiniert[Date],"&lt;="&amp;Kombiniert[[#This Row],[Date]])</f>
        <v>0.11214285714285713</v>
      </c>
      <c r="S689" s="8">
        <f>AVERAGEIFS(Kombiniert[Sonstige],Kombiniert[Date],"&gt;="&amp;Kombiniert[[#This Row],[Von]],Kombiniert[Date],"&lt;="&amp;Kombiniert[[#This Row],[Date]])</f>
        <v>5.3571428571428568E-2</v>
      </c>
      <c r="T689" s="4">
        <f>SUMIFS(Kombiniert[Befragte],Kombiniert[Date],"&gt;="&amp;Kombiniert[[#This Row],[Von]],Kombiniert[Date],"&lt;="&amp;Kombiniert[[#This Row],[Date]])</f>
        <v>15038</v>
      </c>
      <c r="U689" s="2">
        <f>1/SUMIFS(Kombiniert[[#This Row],[CDU/CSU (14d)]:[AfD (14d)]],Kombiniert[[#This Row],[CDU/CSU (14d)]:[AfD (14d)]],"&gt;="&amp;0.05)</f>
        <v>1.0566037735849056</v>
      </c>
      <c r="V689" s="2">
        <f>1/(SUMIFS(Kombiniert[[#This Row],[CDU/CSU (14d)]:[AfD (14d)]],Kombiniert[[#This Row],[CDU/CSU (14d)]:[AfD (14d)]],"&gt;="&amp;0.05)-Kombiniert[[#This Row],[FDP (14d)]])</f>
        <v>1.1272141706924317</v>
      </c>
    </row>
    <row r="690" spans="1:22" x14ac:dyDescent="0.35">
      <c r="A690" s="1">
        <v>42417</v>
      </c>
      <c r="B690" s="2">
        <v>0.35</v>
      </c>
      <c r="C690" s="2">
        <v>0.23</v>
      </c>
      <c r="D690" s="2">
        <v>0.11</v>
      </c>
      <c r="E690" s="2">
        <v>0.06</v>
      </c>
      <c r="F690" s="2">
        <v>0.1</v>
      </c>
      <c r="G690" s="2">
        <v>0.09</v>
      </c>
      <c r="H690" s="2">
        <v>0.06</v>
      </c>
      <c r="I690" s="2">
        <v>2501</v>
      </c>
      <c r="J690" s="2" t="s">
        <v>657</v>
      </c>
      <c r="K690" t="s">
        <v>417</v>
      </c>
      <c r="L690" s="1">
        <f>Kombiniert[[#This Row],[Date]]-13</f>
        <v>42404</v>
      </c>
      <c r="M690" s="8">
        <f>AVERAGEIFS(Kombiniert[CDU/CSU],Kombiniert[Date],"&gt;="&amp;Kombiniert[[#This Row],[Von]],Kombiniert[Date],"&lt;="&amp;Kombiniert[[#This Row],[Date]])</f>
        <v>0.34214285714285719</v>
      </c>
      <c r="N690" s="3">
        <f>AVERAGEIFS(Kombiniert[SPD],Kombiniert[Date],"&gt;="&amp;Kombiniert[[#This Row],[Von]],Kombiniert[Date],"&lt;="&amp;Kombiniert[[#This Row],[Date]])</f>
        <v>0.23357142857142857</v>
      </c>
      <c r="O690" s="8">
        <f>AVERAGEIFS(Kombiniert[GRÜNE],Kombiniert[Date],"&gt;="&amp;Kombiniert[[#This Row],[Von]],Kombiniert[Date],"&lt;="&amp;Kombiniert[[#This Row],[Date]])</f>
        <v>0.10142857142857142</v>
      </c>
      <c r="P690" s="8">
        <f>AVERAGEIFS(Kombiniert[FDP],Kombiniert[Date],"&gt;="&amp;Kombiniert[[#This Row],[Von]],Kombiniert[Date],"&lt;="&amp;Kombiniert[[#This Row],[Date]])</f>
        <v>5.7142857142857148E-2</v>
      </c>
      <c r="Q690" s="8">
        <f>AVERAGEIFS(Kombiniert[LINKE],Kombiniert[Date],"&gt;="&amp;Kombiniert[[#This Row],[Von]],Kombiniert[Date],"&lt;="&amp;Kombiniert[[#This Row],[Date]])</f>
        <v>9.7142857142857128E-2</v>
      </c>
      <c r="R690" s="8">
        <f>AVERAGEIFS(Kombiniert[AfD],Kombiniert[Date],"&gt;="&amp;Kombiniert[[#This Row],[Von]],Kombiniert[Date],"&lt;="&amp;Kombiniert[[#This Row],[Date]])</f>
        <v>0.11142857142857142</v>
      </c>
      <c r="S690" s="8">
        <f>AVERAGEIFS(Kombiniert[Sonstige],Kombiniert[Date],"&gt;="&amp;Kombiniert[[#This Row],[Von]],Kombiniert[Date],"&lt;="&amp;Kombiniert[[#This Row],[Date]])</f>
        <v>5.7142857142857141E-2</v>
      </c>
      <c r="T690" s="4">
        <f>SUMIFS(Kombiniert[Befragte],Kombiniert[Date],"&gt;="&amp;Kombiniert[[#This Row],[Von]],Kombiniert[Date],"&lt;="&amp;Kombiniert[[#This Row],[Date]])</f>
        <v>14986</v>
      </c>
      <c r="U690" s="2">
        <f>1/SUMIFS(Kombiniert[[#This Row],[CDU/CSU (14d)]:[AfD (14d)]],Kombiniert[[#This Row],[CDU/CSU (14d)]:[AfD (14d)]],"&gt;="&amp;0.05)</f>
        <v>1.0606060606060606</v>
      </c>
      <c r="V690" s="2">
        <f>1/(SUMIFS(Kombiniert[[#This Row],[CDU/CSU (14d)]:[AfD (14d)]],Kombiniert[[#This Row],[CDU/CSU (14d)]:[AfD (14d)]],"&gt;="&amp;0.05)-Kombiniert[[#This Row],[FDP (14d)]])</f>
        <v>1.1290322580645162</v>
      </c>
    </row>
    <row r="691" spans="1:22" x14ac:dyDescent="0.35">
      <c r="A691" s="1">
        <v>42410</v>
      </c>
      <c r="B691" s="2">
        <v>0.36</v>
      </c>
      <c r="C691" s="2">
        <v>0.24</v>
      </c>
      <c r="D691" s="2">
        <v>0.1</v>
      </c>
      <c r="E691" s="2">
        <v>0.05</v>
      </c>
      <c r="F691" s="2">
        <v>0.09</v>
      </c>
      <c r="G691" s="2">
        <v>0.1</v>
      </c>
      <c r="H691" s="2">
        <v>0.06</v>
      </c>
      <c r="I691" s="2">
        <v>2500</v>
      </c>
      <c r="J691" s="2" t="s">
        <v>658</v>
      </c>
      <c r="K691" t="s">
        <v>417</v>
      </c>
      <c r="L691" s="1">
        <f>Kombiniert[[#This Row],[Date]]-13</f>
        <v>42397</v>
      </c>
      <c r="M691" s="8">
        <f>AVERAGEIFS(Kombiniert[CDU/CSU],Kombiniert[Date],"&gt;="&amp;Kombiniert[[#This Row],[Von]],Kombiniert[Date],"&lt;="&amp;Kombiniert[[#This Row],[Date]])</f>
        <v>0.34500000000000003</v>
      </c>
      <c r="N691" s="3">
        <f>AVERAGEIFS(Kombiniert[SPD],Kombiniert[Date],"&gt;="&amp;Kombiniert[[#This Row],[Von]],Kombiniert[Date],"&lt;="&amp;Kombiniert[[#This Row],[Date]])</f>
        <v>0.23571428571428571</v>
      </c>
      <c r="O691" s="8">
        <f>AVERAGEIFS(Kombiniert[GRÜNE],Kombiniert[Date],"&gt;="&amp;Kombiniert[[#This Row],[Von]],Kombiniert[Date],"&lt;="&amp;Kombiniert[[#This Row],[Date]])</f>
        <v>9.857142857142856E-2</v>
      </c>
      <c r="P691" s="8">
        <f>AVERAGEIFS(Kombiniert[FDP],Kombiniert[Date],"&gt;="&amp;Kombiniert[[#This Row],[Von]],Kombiniert[Date],"&lt;="&amp;Kombiniert[[#This Row],[Date]])</f>
        <v>5.1428571428571428E-2</v>
      </c>
      <c r="Q691" s="8">
        <f>AVERAGEIFS(Kombiniert[LINKE],Kombiniert[Date],"&gt;="&amp;Kombiniert[[#This Row],[Von]],Kombiniert[Date],"&lt;="&amp;Kombiniert[[#This Row],[Date]])</f>
        <v>9.6428571428571419E-2</v>
      </c>
      <c r="R691" s="8">
        <f>AVERAGEIFS(Kombiniert[AfD],Kombiniert[Date],"&gt;="&amp;Kombiniert[[#This Row],[Von]],Kombiniert[Date],"&lt;="&amp;Kombiniert[[#This Row],[Date]])</f>
        <v>0.11499999999999999</v>
      </c>
      <c r="S691" s="8">
        <f>AVERAGEIFS(Kombiniert[Sonstige],Kombiniert[Date],"&gt;="&amp;Kombiniert[[#This Row],[Von]],Kombiniert[Date],"&lt;="&amp;Kombiniert[[#This Row],[Date]])</f>
        <v>5.785714285714285E-2</v>
      </c>
      <c r="T691" s="4">
        <f>SUMIFS(Kombiniert[Befragte],Kombiniert[Date],"&gt;="&amp;Kombiniert[[#This Row],[Von]],Kombiniert[Date],"&lt;="&amp;Kombiniert[[#This Row],[Date]])</f>
        <v>14510</v>
      </c>
      <c r="U691" s="2">
        <f>1/SUMIFS(Kombiniert[[#This Row],[CDU/CSU (14d)]:[AfD (14d)]],Kombiniert[[#This Row],[CDU/CSU (14d)]:[AfD (14d)]],"&gt;="&amp;0.05)</f>
        <v>1.0614101592115239</v>
      </c>
      <c r="V691" s="2">
        <f>1/(SUMIFS(Kombiniert[[#This Row],[CDU/CSU (14d)]:[AfD (14d)]],Kombiniert[[#This Row],[CDU/CSU (14d)]:[AfD (14d)]],"&gt;="&amp;0.05)-Kombiniert[[#This Row],[FDP (14d)]])</f>
        <v>1.1226944667201284</v>
      </c>
    </row>
    <row r="692" spans="1:22" x14ac:dyDescent="0.35">
      <c r="A692" s="1">
        <v>42403</v>
      </c>
      <c r="B692" s="2">
        <v>0.36</v>
      </c>
      <c r="C692" s="2">
        <v>0.24</v>
      </c>
      <c r="D692" s="2">
        <v>0.1</v>
      </c>
      <c r="E692" s="2">
        <v>0.05</v>
      </c>
      <c r="F692" s="2">
        <v>0.09</v>
      </c>
      <c r="G692" s="2">
        <v>0.1</v>
      </c>
      <c r="H692" s="2">
        <v>0.06</v>
      </c>
      <c r="I692" s="2">
        <v>2501</v>
      </c>
      <c r="J692" s="2" t="s">
        <v>659</v>
      </c>
      <c r="K692" t="s">
        <v>417</v>
      </c>
      <c r="L692" s="1">
        <f>Kombiniert[[#This Row],[Date]]-13</f>
        <v>42390</v>
      </c>
      <c r="M692" s="8">
        <f>AVERAGEIFS(Kombiniert[CDU/CSU],Kombiniert[Date],"&gt;="&amp;Kombiniert[[#This Row],[Von]],Kombiniert[Date],"&lt;="&amp;Kombiniert[[#This Row],[Date]])</f>
        <v>0.34687499999999999</v>
      </c>
      <c r="N692" s="3">
        <f>AVERAGEIFS(Kombiniert[SPD],Kombiniert[Date],"&gt;="&amp;Kombiniert[[#This Row],[Von]],Kombiniert[Date],"&lt;="&amp;Kombiniert[[#This Row],[Date]])</f>
        <v>0.24</v>
      </c>
      <c r="O692" s="8">
        <f>AVERAGEIFS(Kombiniert[GRÜNE],Kombiniert[Date],"&gt;="&amp;Kombiniert[[#This Row],[Von]],Kombiniert[Date],"&lt;="&amp;Kombiniert[[#This Row],[Date]])</f>
        <v>9.6249999999999988E-2</v>
      </c>
      <c r="P692" s="8">
        <f>AVERAGEIFS(Kombiniert[FDP],Kombiniert[Date],"&gt;="&amp;Kombiniert[[#This Row],[Von]],Kombiniert[Date],"&lt;="&amp;Kombiniert[[#This Row],[Date]])</f>
        <v>5.4375E-2</v>
      </c>
      <c r="Q692" s="8">
        <f>AVERAGEIFS(Kombiniert[LINKE],Kombiniert[Date],"&gt;="&amp;Kombiniert[[#This Row],[Von]],Kombiniert[Date],"&lt;="&amp;Kombiniert[[#This Row],[Date]])</f>
        <v>9.4374999999999987E-2</v>
      </c>
      <c r="R692" s="8">
        <f>AVERAGEIFS(Kombiniert[AfD],Kombiniert[Date],"&gt;="&amp;Kombiniert[[#This Row],[Von]],Kombiniert[Date],"&lt;="&amp;Kombiniert[[#This Row],[Date]])</f>
        <v>0.111875</v>
      </c>
      <c r="S692" s="8">
        <f>AVERAGEIFS(Kombiniert[Sonstige],Kombiniert[Date],"&gt;="&amp;Kombiniert[[#This Row],[Von]],Kombiniert[Date],"&lt;="&amp;Kombiniert[[#This Row],[Date]])</f>
        <v>5.6249999999999994E-2</v>
      </c>
      <c r="T692" s="4">
        <f>SUMIFS(Kombiniert[Befragte],Kombiniert[Date],"&gt;="&amp;Kombiniert[[#This Row],[Von]],Kombiniert[Date],"&lt;="&amp;Kombiniert[[#This Row],[Date]])</f>
        <v>15508</v>
      </c>
      <c r="U692" s="2">
        <f>1/SUMIFS(Kombiniert[[#This Row],[CDU/CSU (14d)]:[AfD (14d)]],Kombiniert[[#This Row],[CDU/CSU (14d)]:[AfD (14d)]],"&gt;="&amp;0.05)</f>
        <v>1.0596026490066226</v>
      </c>
      <c r="V692" s="2">
        <f>1/(SUMIFS(Kombiniert[[#This Row],[CDU/CSU (14d)]:[AfD (14d)]],Kombiniert[[#This Row],[CDU/CSU (14d)]:[AfD (14d)]],"&gt;="&amp;0.05)-Kombiniert[[#This Row],[FDP (14d)]])</f>
        <v>1.1243851018974</v>
      </c>
    </row>
    <row r="693" spans="1:22" x14ac:dyDescent="0.35">
      <c r="A693" s="1">
        <v>42396</v>
      </c>
      <c r="B693" s="2">
        <v>0.36</v>
      </c>
      <c r="C693" s="2">
        <v>0.24</v>
      </c>
      <c r="D693" s="2">
        <v>0.1</v>
      </c>
      <c r="E693" s="2">
        <v>0.05</v>
      </c>
      <c r="F693" s="2">
        <v>0.1</v>
      </c>
      <c r="G693" s="2">
        <v>0.1</v>
      </c>
      <c r="H693" s="2">
        <v>0.05</v>
      </c>
      <c r="I693" s="2">
        <v>2505</v>
      </c>
      <c r="J693" s="2" t="s">
        <v>660</v>
      </c>
      <c r="K693" t="s">
        <v>417</v>
      </c>
      <c r="L693" s="1">
        <f>Kombiniert[[#This Row],[Date]]-13</f>
        <v>42383</v>
      </c>
      <c r="M693" s="8">
        <f>AVERAGEIFS(Kombiniert[CDU/CSU],Kombiniert[Date],"&gt;="&amp;Kombiniert[[#This Row],[Von]],Kombiniert[Date],"&lt;="&amp;Kombiniert[[#This Row],[Date]])</f>
        <v>0.35500000000000004</v>
      </c>
      <c r="N693" s="3">
        <f>AVERAGEIFS(Kombiniert[SPD],Kombiniert[Date],"&gt;="&amp;Kombiniert[[#This Row],[Von]],Kombiniert[Date],"&lt;="&amp;Kombiniert[[#This Row],[Date]])</f>
        <v>0.239375</v>
      </c>
      <c r="O693" s="8">
        <f>AVERAGEIFS(Kombiniert[GRÜNE],Kombiniert[Date],"&gt;="&amp;Kombiniert[[#This Row],[Von]],Kombiniert[Date],"&lt;="&amp;Kombiniert[[#This Row],[Date]])</f>
        <v>9.6874999999999989E-2</v>
      </c>
      <c r="P693" s="8">
        <f>AVERAGEIFS(Kombiniert[FDP],Kombiniert[Date],"&gt;="&amp;Kombiniert[[#This Row],[Von]],Kombiniert[Date],"&lt;="&amp;Kombiniert[[#This Row],[Date]])</f>
        <v>5.3749999999999999E-2</v>
      </c>
      <c r="Q693" s="8">
        <f>AVERAGEIFS(Kombiniert[LINKE],Kombiniert[Date],"&gt;="&amp;Kombiniert[[#This Row],[Von]],Kombiniert[Date],"&lt;="&amp;Kombiniert[[#This Row],[Date]])</f>
        <v>9.1874999999999984E-2</v>
      </c>
      <c r="R693" s="8">
        <f>AVERAGEIFS(Kombiniert[AfD],Kombiniert[Date],"&gt;="&amp;Kombiniert[[#This Row],[Von]],Kombiniert[Date],"&lt;="&amp;Kombiniert[[#This Row],[Date]])</f>
        <v>0.105625</v>
      </c>
      <c r="S693" s="8">
        <f>AVERAGEIFS(Kombiniert[Sonstige],Kombiniert[Date],"&gt;="&amp;Kombiniert[[#This Row],[Von]],Kombiniert[Date],"&lt;="&amp;Kombiniert[[#This Row],[Date]])</f>
        <v>5.7500000000000002E-2</v>
      </c>
      <c r="T693" s="4">
        <f>SUMIFS(Kombiniert[Befragte],Kombiniert[Date],"&gt;="&amp;Kombiniert[[#This Row],[Von]],Kombiniert[Date],"&lt;="&amp;Kombiniert[[#This Row],[Date]])</f>
        <v>15453</v>
      </c>
      <c r="U693" s="2">
        <f>1/SUMIFS(Kombiniert[[#This Row],[CDU/CSU (14d)]:[AfD (14d)]],Kombiniert[[#This Row],[CDU/CSU (14d)]:[AfD (14d)]],"&gt;="&amp;0.05)</f>
        <v>1.0610079575596818</v>
      </c>
      <c r="V693" s="2">
        <f>1/(SUMIFS(Kombiniert[[#This Row],[CDU/CSU (14d)]:[AfD (14d)]],Kombiniert[[#This Row],[CDU/CSU (14d)]:[AfD (14d)]],"&gt;="&amp;0.05)-Kombiniert[[#This Row],[FDP (14d)]])</f>
        <v>1.1251758087201125</v>
      </c>
    </row>
    <row r="694" spans="1:22" x14ac:dyDescent="0.35">
      <c r="A694" s="1">
        <v>42388</v>
      </c>
      <c r="B694" s="2">
        <v>0.37</v>
      </c>
      <c r="C694" s="2">
        <v>0.23</v>
      </c>
      <c r="D694" s="2">
        <v>0.1</v>
      </c>
      <c r="E694" s="2">
        <v>0.05</v>
      </c>
      <c r="F694" s="2">
        <v>0.09</v>
      </c>
      <c r="G694" s="2">
        <v>0.1</v>
      </c>
      <c r="H694" s="2">
        <v>0.06</v>
      </c>
      <c r="I694" s="2">
        <v>2501</v>
      </c>
      <c r="J694" s="2" t="s">
        <v>661</v>
      </c>
      <c r="K694" t="s">
        <v>417</v>
      </c>
      <c r="L694" s="1">
        <f>Kombiniert[[#This Row],[Date]]-13</f>
        <v>42375</v>
      </c>
      <c r="M694" s="8">
        <f>AVERAGEIFS(Kombiniert[CDU/CSU],Kombiniert[Date],"&gt;="&amp;Kombiniert[[#This Row],[Von]],Kombiniert[Date],"&lt;="&amp;Kombiniert[[#This Row],[Date]])</f>
        <v>0.37055555555555558</v>
      </c>
      <c r="N694" s="3">
        <f>AVERAGEIFS(Kombiniert[SPD],Kombiniert[Date],"&gt;="&amp;Kombiniert[[#This Row],[Von]],Kombiniert[Date],"&lt;="&amp;Kombiniert[[#This Row],[Date]])</f>
        <v>0.23222222222222222</v>
      </c>
      <c r="O694" s="8">
        <f>AVERAGEIFS(Kombiniert[GRÜNE],Kombiniert[Date],"&gt;="&amp;Kombiniert[[#This Row],[Von]],Kombiniert[Date],"&lt;="&amp;Kombiniert[[#This Row],[Date]])</f>
        <v>0.10055555555555555</v>
      </c>
      <c r="P694" s="8">
        <f>AVERAGEIFS(Kombiniert[FDP],Kombiniert[Date],"&gt;="&amp;Kombiniert[[#This Row],[Von]],Kombiniert[Date],"&lt;="&amp;Kombiniert[[#This Row],[Date]])</f>
        <v>4.9444444444444437E-2</v>
      </c>
      <c r="Q694" s="8">
        <f>AVERAGEIFS(Kombiniert[LINKE],Kombiniert[Date],"&gt;="&amp;Kombiniert[[#This Row],[Von]],Kombiniert[Date],"&lt;="&amp;Kombiniert[[#This Row],[Date]])</f>
        <v>9.3333333333333324E-2</v>
      </c>
      <c r="R694" s="8">
        <f>AVERAGEIFS(Kombiniert[AfD],Kombiniert[Date],"&gt;="&amp;Kombiniert[[#This Row],[Von]],Kombiniert[Date],"&lt;="&amp;Kombiniert[[#This Row],[Date]])</f>
        <v>9.6666666666666665E-2</v>
      </c>
      <c r="S694" s="8">
        <f>AVERAGEIFS(Kombiniert[Sonstige],Kombiniert[Date],"&gt;="&amp;Kombiniert[[#This Row],[Von]],Kombiniert[Date],"&lt;="&amp;Kombiniert[[#This Row],[Date]])</f>
        <v>5.7222222222222209E-2</v>
      </c>
      <c r="T694" s="4">
        <f>SUMIFS(Kombiniert[Befragte],Kombiniert[Date],"&gt;="&amp;Kombiniert[[#This Row],[Von]],Kombiniert[Date],"&lt;="&amp;Kombiniert[[#This Row],[Date]])</f>
        <v>16084</v>
      </c>
      <c r="U694" s="2">
        <f>1/SUMIFS(Kombiniert[[#This Row],[CDU/CSU (14d)]:[AfD (14d)]],Kombiniert[[#This Row],[CDU/CSU (14d)]:[AfD (14d)]],"&gt;="&amp;0.05)</f>
        <v>1.119402985074627</v>
      </c>
      <c r="V694" s="2">
        <f>1/(SUMIFS(Kombiniert[[#This Row],[CDU/CSU (14d)]:[AfD (14d)]],Kombiniert[[#This Row],[CDU/CSU (14d)]:[AfD (14d)]],"&gt;="&amp;0.05)-Kombiniert[[#This Row],[FDP (14d)]])</f>
        <v>1.184990125082291</v>
      </c>
    </row>
    <row r="695" spans="1:22" x14ac:dyDescent="0.35">
      <c r="A695" s="1">
        <v>42382</v>
      </c>
      <c r="B695" s="2">
        <v>0.38</v>
      </c>
      <c r="C695" s="2">
        <v>0.23</v>
      </c>
      <c r="D695" s="2">
        <v>0.1</v>
      </c>
      <c r="E695" s="2">
        <v>0.05</v>
      </c>
      <c r="F695" s="2">
        <v>0.1</v>
      </c>
      <c r="G695" s="2">
        <v>0.09</v>
      </c>
      <c r="H695" s="2">
        <v>0.05</v>
      </c>
      <c r="I695" s="2">
        <v>2503</v>
      </c>
      <c r="J695" s="2" t="s">
        <v>410</v>
      </c>
      <c r="K695" t="s">
        <v>417</v>
      </c>
      <c r="L695" s="1">
        <f>Kombiniert[[#This Row],[Date]]-13</f>
        <v>42369</v>
      </c>
      <c r="M695" s="8">
        <f>AVERAGEIFS(Kombiniert[CDU/CSU],Kombiniert[Date],"&gt;="&amp;Kombiniert[[#This Row],[Von]],Kombiniert[Date],"&lt;="&amp;Kombiniert[[#This Row],[Date]])</f>
        <v>0.375</v>
      </c>
      <c r="N695" s="3">
        <f>AVERAGEIFS(Kombiniert[SPD],Kombiniert[Date],"&gt;="&amp;Kombiniert[[#This Row],[Von]],Kombiniert[Date],"&lt;="&amp;Kombiniert[[#This Row],[Date]])</f>
        <v>0.22833333333333336</v>
      </c>
      <c r="O695" s="8">
        <f>AVERAGEIFS(Kombiniert[GRÜNE],Kombiniert[Date],"&gt;="&amp;Kombiniert[[#This Row],[Von]],Kombiniert[Date],"&lt;="&amp;Kombiniert[[#This Row],[Date]])</f>
        <v>0.10166666666666667</v>
      </c>
      <c r="P695" s="8">
        <f>AVERAGEIFS(Kombiniert[FDP],Kombiniert[Date],"&gt;="&amp;Kombiniert[[#This Row],[Von]],Kombiniert[Date],"&lt;="&amp;Kombiniert[[#This Row],[Date]])</f>
        <v>4.8333333333333339E-2</v>
      </c>
      <c r="Q695" s="8">
        <f>AVERAGEIFS(Kombiniert[LINKE],Kombiniert[Date],"&gt;="&amp;Kombiniert[[#This Row],[Von]],Kombiniert[Date],"&lt;="&amp;Kombiniert[[#This Row],[Date]])</f>
        <v>9.6666666666666679E-2</v>
      </c>
      <c r="R695" s="8">
        <f>AVERAGEIFS(Kombiniert[AfD],Kombiniert[Date],"&gt;="&amp;Kombiniert[[#This Row],[Von]],Kombiniert[Date],"&lt;="&amp;Kombiniert[[#This Row],[Date]])</f>
        <v>9.166666666666666E-2</v>
      </c>
      <c r="S695" s="8">
        <f>AVERAGEIFS(Kombiniert[Sonstige],Kombiniert[Date],"&gt;="&amp;Kombiniert[[#This Row],[Von]],Kombiniert[Date],"&lt;="&amp;Kombiniert[[#This Row],[Date]])</f>
        <v>5.8333333333333327E-2</v>
      </c>
      <c r="T695" s="4">
        <f>SUMIFS(Kombiniert[Befragte],Kombiniert[Date],"&gt;="&amp;Kombiniert[[#This Row],[Von]],Kombiniert[Date],"&lt;="&amp;Kombiniert[[#This Row],[Date]])</f>
        <v>10511</v>
      </c>
      <c r="U695" s="2">
        <f>1/SUMIFS(Kombiniert[[#This Row],[CDU/CSU (14d)]:[AfD (14d)]],Kombiniert[[#This Row],[CDU/CSU (14d)]:[AfD (14d)]],"&gt;="&amp;0.05)</f>
        <v>1.1194029850746268</v>
      </c>
      <c r="V695" s="2">
        <f>1/(SUMIFS(Kombiniert[[#This Row],[CDU/CSU (14d)]:[AfD (14d)]],Kombiniert[[#This Row],[CDU/CSU (14d)]:[AfD (14d)]],"&gt;="&amp;0.05)-Kombiniert[[#This Row],[FDP (14d)]])</f>
        <v>1.1834319526627217</v>
      </c>
    </row>
    <row r="696" spans="1:22" x14ac:dyDescent="0.35">
      <c r="A696" s="1">
        <v>42375</v>
      </c>
      <c r="B696" s="2">
        <v>0.38</v>
      </c>
      <c r="C696" s="2">
        <v>0.23</v>
      </c>
      <c r="D696" s="2">
        <v>0.1</v>
      </c>
      <c r="E696" s="2">
        <v>0.05</v>
      </c>
      <c r="F696" s="2">
        <v>0.1</v>
      </c>
      <c r="G696" s="2">
        <v>0.08</v>
      </c>
      <c r="H696" s="2">
        <v>0.06</v>
      </c>
      <c r="I696" s="2">
        <v>1503</v>
      </c>
      <c r="J696" s="2" t="s">
        <v>662</v>
      </c>
      <c r="K696" t="s">
        <v>417</v>
      </c>
      <c r="L696" s="1">
        <f>Kombiniert[[#This Row],[Date]]-13</f>
        <v>42362</v>
      </c>
      <c r="M696" s="8">
        <f>AVERAGEIFS(Kombiniert[CDU/CSU],Kombiniert[Date],"&gt;="&amp;Kombiniert[[#This Row],[Von]],Kombiniert[Date],"&lt;="&amp;Kombiniert[[#This Row],[Date]])</f>
        <v>0.37749999999999995</v>
      </c>
      <c r="N696" s="3">
        <f>AVERAGEIFS(Kombiniert[SPD],Kombiniert[Date],"&gt;="&amp;Kombiniert[[#This Row],[Von]],Kombiniert[Date],"&lt;="&amp;Kombiniert[[#This Row],[Date]])</f>
        <v>0.23124999999999998</v>
      </c>
      <c r="O696" s="8">
        <f>AVERAGEIFS(Kombiniert[GRÜNE],Kombiniert[Date],"&gt;="&amp;Kombiniert[[#This Row],[Von]],Kombiniert[Date],"&lt;="&amp;Kombiniert[[#This Row],[Date]])</f>
        <v>9.7500000000000003E-2</v>
      </c>
      <c r="P696" s="8">
        <f>AVERAGEIFS(Kombiniert[FDP],Kombiniert[Date],"&gt;="&amp;Kombiniert[[#This Row],[Von]],Kombiniert[Date],"&lt;="&amp;Kombiniert[[#This Row],[Date]])</f>
        <v>4.7500000000000001E-2</v>
      </c>
      <c r="Q696" s="8">
        <f>AVERAGEIFS(Kombiniert[LINKE],Kombiniert[Date],"&gt;="&amp;Kombiniert[[#This Row],[Von]],Kombiniert[Date],"&lt;="&amp;Kombiniert[[#This Row],[Date]])</f>
        <v>0.1</v>
      </c>
      <c r="R696" s="8">
        <f>AVERAGEIFS(Kombiniert[AfD],Kombiniert[Date],"&gt;="&amp;Kombiniert[[#This Row],[Von]],Kombiniert[Date],"&lt;="&amp;Kombiniert[[#This Row],[Date]])</f>
        <v>8.6249999999999993E-2</v>
      </c>
      <c r="S696" s="8">
        <f>AVERAGEIFS(Kombiniert[Sonstige],Kombiniert[Date],"&gt;="&amp;Kombiniert[[#This Row],[Von]],Kombiniert[Date],"&lt;="&amp;Kombiniert[[#This Row],[Date]])</f>
        <v>0.06</v>
      </c>
      <c r="T696" s="4">
        <f>SUMIFS(Kombiniert[Befragte],Kombiniert[Date],"&gt;="&amp;Kombiniert[[#This Row],[Von]],Kombiniert[Date],"&lt;="&amp;Kombiniert[[#This Row],[Date]])</f>
        <v>6858</v>
      </c>
      <c r="U696" s="2">
        <f>1/SUMIFS(Kombiniert[[#This Row],[CDU/CSU (14d)]:[AfD (14d)]],Kombiniert[[#This Row],[CDU/CSU (14d)]:[AfD (14d)]],"&gt;="&amp;0.05)</f>
        <v>1.1204481792717089</v>
      </c>
      <c r="V696" s="2">
        <f>1/(SUMIFS(Kombiniert[[#This Row],[CDU/CSU (14d)]:[AfD (14d)]],Kombiniert[[#This Row],[CDU/CSU (14d)]:[AfD (14d)]],"&gt;="&amp;0.05)-Kombiniert[[#This Row],[FDP (14d)]])</f>
        <v>1.1834319526627222</v>
      </c>
    </row>
    <row r="697" spans="1:22" x14ac:dyDescent="0.35">
      <c r="A697" s="1">
        <v>42367</v>
      </c>
      <c r="B697" s="2">
        <v>0.38</v>
      </c>
      <c r="C697" s="2">
        <v>0.23</v>
      </c>
      <c r="D697" s="2">
        <v>0.1</v>
      </c>
      <c r="E697" s="2">
        <v>0.05</v>
      </c>
      <c r="F697" s="2">
        <v>0.1</v>
      </c>
      <c r="G697" s="2">
        <v>0.08</v>
      </c>
      <c r="H697" s="2">
        <v>0.06</v>
      </c>
      <c r="I697" s="2">
        <v>1501</v>
      </c>
      <c r="J697" s="2" t="s">
        <v>663</v>
      </c>
      <c r="K697" t="s">
        <v>417</v>
      </c>
      <c r="L697" s="1">
        <f>Kombiniert[[#This Row],[Date]]-13</f>
        <v>42354</v>
      </c>
      <c r="M697" s="8">
        <f>AVERAGEIFS(Kombiniert[CDU/CSU],Kombiniert[Date],"&gt;="&amp;Kombiniert[[#This Row],[Von]],Kombiniert[Date],"&lt;="&amp;Kombiniert[[#This Row],[Date]])</f>
        <v>0.37928571428571428</v>
      </c>
      <c r="N697" s="3">
        <f>AVERAGEIFS(Kombiniert[SPD],Kombiniert[Date],"&gt;="&amp;Kombiniert[[#This Row],[Von]],Kombiniert[Date],"&lt;="&amp;Kombiniert[[#This Row],[Date]])</f>
        <v>0.24142857142857141</v>
      </c>
      <c r="O697" s="8">
        <f>AVERAGEIFS(Kombiniert[GRÜNE],Kombiniert[Date],"&gt;="&amp;Kombiniert[[#This Row],[Von]],Kombiniert[Date],"&lt;="&amp;Kombiniert[[#This Row],[Date]])</f>
        <v>9.571428571428571E-2</v>
      </c>
      <c r="P697" s="8">
        <f>AVERAGEIFS(Kombiniert[FDP],Kombiniert[Date],"&gt;="&amp;Kombiniert[[#This Row],[Von]],Kombiniert[Date],"&lt;="&amp;Kombiniert[[#This Row],[Date]])</f>
        <v>4.7142857142857146E-2</v>
      </c>
      <c r="Q697" s="8">
        <f>AVERAGEIFS(Kombiniert[LINKE],Kombiniert[Date],"&gt;="&amp;Kombiniert[[#This Row],[Von]],Kombiniert[Date],"&lt;="&amp;Kombiniert[[#This Row],[Date]])</f>
        <v>9.4999999999999987E-2</v>
      </c>
      <c r="R697" s="8">
        <f>AVERAGEIFS(Kombiniert[AfD],Kombiniert[Date],"&gt;="&amp;Kombiniert[[#This Row],[Von]],Kombiniert[Date],"&lt;="&amp;Kombiniert[[#This Row],[Date]])</f>
        <v>8.6428571428571424E-2</v>
      </c>
      <c r="S697" s="8">
        <f>AVERAGEIFS(Kombiniert[Sonstige],Kombiniert[Date],"&gt;="&amp;Kombiniert[[#This Row],[Von]],Kombiniert[Date],"&lt;="&amp;Kombiniert[[#This Row],[Date]])</f>
        <v>5.5E-2</v>
      </c>
      <c r="T697" s="4">
        <f>SUMIFS(Kombiniert[Befragte],Kombiniert[Date],"&gt;="&amp;Kombiniert[[#This Row],[Von]],Kombiniert[Date],"&lt;="&amp;Kombiniert[[#This Row],[Date]])</f>
        <v>13202</v>
      </c>
      <c r="U697" s="2">
        <f>1/SUMIFS(Kombiniert[[#This Row],[CDU/CSU (14d)]:[AfD (14d)]],Kombiniert[[#This Row],[CDU/CSU (14d)]:[AfD (14d)]],"&gt;="&amp;0.05)</f>
        <v>1.1137629276054097</v>
      </c>
      <c r="V697" s="2">
        <f>1/(SUMIFS(Kombiniert[[#This Row],[CDU/CSU (14d)]:[AfD (14d)]],Kombiniert[[#This Row],[CDU/CSU (14d)]:[AfD (14d)]],"&gt;="&amp;0.05)-Kombiniert[[#This Row],[FDP (14d)]])</f>
        <v>1.1754827875734677</v>
      </c>
    </row>
    <row r="698" spans="1:22" x14ac:dyDescent="0.35">
      <c r="A698" s="1">
        <v>42360</v>
      </c>
      <c r="B698" s="2">
        <v>0.39</v>
      </c>
      <c r="C698" s="2">
        <v>0.24</v>
      </c>
      <c r="D698" s="2">
        <v>0.1</v>
      </c>
      <c r="E698" s="2">
        <v>0.04</v>
      </c>
      <c r="F698" s="2">
        <v>0.1</v>
      </c>
      <c r="G698" s="2">
        <v>0.08</v>
      </c>
      <c r="H698" s="2">
        <v>0.05</v>
      </c>
      <c r="I698" s="2">
        <v>2504</v>
      </c>
      <c r="J698" s="2" t="s">
        <v>664</v>
      </c>
      <c r="K698" t="s">
        <v>417</v>
      </c>
      <c r="L698" s="1">
        <f>Kombiniert[[#This Row],[Date]]-13</f>
        <v>42347</v>
      </c>
      <c r="M698" s="8">
        <f>AVERAGEIFS(Kombiniert[CDU/CSU],Kombiniert[Date],"&gt;="&amp;Kombiniert[[#This Row],[Von]],Kombiniert[Date],"&lt;="&amp;Kombiniert[[#This Row],[Date]])</f>
        <v>0.375</v>
      </c>
      <c r="N698" s="3">
        <f>AVERAGEIFS(Kombiniert[SPD],Kombiniert[Date],"&gt;="&amp;Kombiniert[[#This Row],[Von]],Kombiniert[Date],"&lt;="&amp;Kombiniert[[#This Row],[Date]])</f>
        <v>0.24388888888888888</v>
      </c>
      <c r="O698" s="8">
        <f>AVERAGEIFS(Kombiniert[GRÜNE],Kombiniert[Date],"&gt;="&amp;Kombiniert[[#This Row],[Von]],Kombiniert[Date],"&lt;="&amp;Kombiniert[[#This Row],[Date]])</f>
        <v>9.6666666666666651E-2</v>
      </c>
      <c r="P698" s="8">
        <f>AVERAGEIFS(Kombiniert[FDP],Kombiniert[Date],"&gt;="&amp;Kombiniert[[#This Row],[Von]],Kombiniert[Date],"&lt;="&amp;Kombiniert[[#This Row],[Date]])</f>
        <v>4.611111111111111E-2</v>
      </c>
      <c r="Q698" s="8">
        <f>AVERAGEIFS(Kombiniert[LINKE],Kombiniert[Date],"&gt;="&amp;Kombiniert[[#This Row],[Von]],Kombiniert[Date],"&lt;="&amp;Kombiniert[[#This Row],[Date]])</f>
        <v>9.3888888888888869E-2</v>
      </c>
      <c r="R698" s="8">
        <f>AVERAGEIFS(Kombiniert[AfD],Kombiniert[Date],"&gt;="&amp;Kombiniert[[#This Row],[Von]],Kombiniert[Date],"&lt;="&amp;Kombiniert[[#This Row],[Date]])</f>
        <v>8.611111111111111E-2</v>
      </c>
      <c r="S698" s="8">
        <f>AVERAGEIFS(Kombiniert[Sonstige],Kombiniert[Date],"&gt;="&amp;Kombiniert[[#This Row],[Von]],Kombiniert[Date],"&lt;="&amp;Kombiniert[[#This Row],[Date]])</f>
        <v>5.833333333333332E-2</v>
      </c>
      <c r="T698" s="4">
        <f>SUMIFS(Kombiniert[Befragte],Kombiniert[Date],"&gt;="&amp;Kombiniert[[#This Row],[Von]],Kombiniert[Date],"&lt;="&amp;Kombiniert[[#This Row],[Date]])</f>
        <v>19228</v>
      </c>
      <c r="U698" s="2">
        <f>1/SUMIFS(Kombiniert[[#This Row],[CDU/CSU (14d)]:[AfD (14d)]],Kombiniert[[#This Row],[CDU/CSU (14d)]:[AfD (14d)]],"&gt;="&amp;0.05)</f>
        <v>1.1166253101736974</v>
      </c>
      <c r="V698" s="2">
        <f>1/(SUMIFS(Kombiniert[[#This Row],[CDU/CSU (14d)]:[AfD (14d)]],Kombiniert[[#This Row],[CDU/CSU (14d)]:[AfD (14d)]],"&gt;="&amp;0.05)-Kombiniert[[#This Row],[FDP (14d)]])</f>
        <v>1.1772400261608895</v>
      </c>
    </row>
    <row r="699" spans="1:22" x14ac:dyDescent="0.35">
      <c r="A699" s="1">
        <v>42353</v>
      </c>
      <c r="B699" s="2">
        <v>0.39</v>
      </c>
      <c r="C699" s="2">
        <v>0.24</v>
      </c>
      <c r="D699" s="2">
        <v>0.11</v>
      </c>
      <c r="E699" s="2">
        <v>0.04</v>
      </c>
      <c r="F699" s="2">
        <v>0.09</v>
      </c>
      <c r="G699" s="2">
        <v>0.08</v>
      </c>
      <c r="H699" s="2">
        <v>0.05</v>
      </c>
      <c r="I699" s="2">
        <v>2502</v>
      </c>
      <c r="J699" s="2" t="s">
        <v>665</v>
      </c>
      <c r="K699" t="s">
        <v>417</v>
      </c>
      <c r="L699" s="1">
        <f>Kombiniert[[#This Row],[Date]]-13</f>
        <v>42340</v>
      </c>
      <c r="M699" s="8">
        <f>AVERAGEIFS(Kombiniert[CDU/CSU],Kombiniert[Date],"&gt;="&amp;Kombiniert[[#This Row],[Von]],Kombiniert[Date],"&lt;="&amp;Kombiniert[[#This Row],[Date]])</f>
        <v>0.37125000000000002</v>
      </c>
      <c r="N699" s="3">
        <f>AVERAGEIFS(Kombiniert[SPD],Kombiniert[Date],"&gt;="&amp;Kombiniert[[#This Row],[Von]],Kombiniert[Date],"&lt;="&amp;Kombiniert[[#This Row],[Date]])</f>
        <v>0.24374999999999997</v>
      </c>
      <c r="O699" s="8">
        <f>AVERAGEIFS(Kombiniert[GRÜNE],Kombiniert[Date],"&gt;="&amp;Kombiniert[[#This Row],[Von]],Kombiniert[Date],"&lt;="&amp;Kombiniert[[#This Row],[Date]])</f>
        <v>9.9374999999999991E-2</v>
      </c>
      <c r="P699" s="8">
        <f>AVERAGEIFS(Kombiniert[FDP],Kombiniert[Date],"&gt;="&amp;Kombiniert[[#This Row],[Von]],Kombiniert[Date],"&lt;="&amp;Kombiniert[[#This Row],[Date]])</f>
        <v>4.5624999999999999E-2</v>
      </c>
      <c r="Q699" s="8">
        <f>AVERAGEIFS(Kombiniert[LINKE],Kombiniert[Date],"&gt;="&amp;Kombiniert[[#This Row],[Von]],Kombiniert[Date],"&lt;="&amp;Kombiniert[[#This Row],[Date]])</f>
        <v>9.3124999999999986E-2</v>
      </c>
      <c r="R699" s="8">
        <f>AVERAGEIFS(Kombiniert[AfD],Kombiniert[Date],"&gt;="&amp;Kombiniert[[#This Row],[Von]],Kombiniert[Date],"&lt;="&amp;Kombiniert[[#This Row],[Date]])</f>
        <v>8.4999999999999992E-2</v>
      </c>
      <c r="S699" s="8">
        <f>AVERAGEIFS(Kombiniert[Sonstige],Kombiniert[Date],"&gt;="&amp;Kombiniert[[#This Row],[Von]],Kombiniert[Date],"&lt;="&amp;Kombiniert[[#This Row],[Date]])</f>
        <v>6.1874999999999999E-2</v>
      </c>
      <c r="T699" s="4">
        <f>SUMIFS(Kombiniert[Befragte],Kombiniert[Date],"&gt;="&amp;Kombiniert[[#This Row],[Von]],Kombiniert[Date],"&lt;="&amp;Kombiniert[[#This Row],[Date]])</f>
        <v>17727</v>
      </c>
      <c r="U699" s="2">
        <f>1/SUMIFS(Kombiniert[[#This Row],[CDU/CSU (14d)]:[AfD (14d)]],Kombiniert[[#This Row],[CDU/CSU (14d)]:[AfD (14d)]],"&gt;="&amp;0.05)</f>
        <v>1.1204481792717087</v>
      </c>
      <c r="V699" s="2">
        <f>1/(SUMIFS(Kombiniert[[#This Row],[CDU/CSU (14d)]:[AfD (14d)]],Kombiniert[[#This Row],[CDU/CSU (14d)]:[AfD (14d)]],"&gt;="&amp;0.05)-Kombiniert[[#This Row],[FDP (14d)]])</f>
        <v>1.1808118081180812</v>
      </c>
    </row>
    <row r="700" spans="1:22" x14ac:dyDescent="0.35">
      <c r="A700" s="1">
        <v>42347</v>
      </c>
      <c r="B700" s="2">
        <v>0.38</v>
      </c>
      <c r="C700" s="2">
        <v>0.24</v>
      </c>
      <c r="D700" s="2">
        <v>0.1</v>
      </c>
      <c r="E700" s="2">
        <v>0.04</v>
      </c>
      <c r="F700" s="2">
        <v>0.09</v>
      </c>
      <c r="G700" s="2">
        <v>0.08</v>
      </c>
      <c r="H700" s="2">
        <v>7.0000000000000007E-2</v>
      </c>
      <c r="I700" s="2">
        <v>2506</v>
      </c>
      <c r="J700" s="2" t="s">
        <v>666</v>
      </c>
      <c r="K700" t="s">
        <v>417</v>
      </c>
      <c r="L700" s="1">
        <f>Kombiniert[[#This Row],[Date]]-13</f>
        <v>42334</v>
      </c>
      <c r="M700" s="8">
        <f>AVERAGEIFS(Kombiniert[CDU/CSU],Kombiniert[Date],"&gt;="&amp;Kombiniert[[#This Row],[Von]],Kombiniert[Date],"&lt;="&amp;Kombiniert[[#This Row],[Date]])</f>
        <v>0.36928571428571427</v>
      </c>
      <c r="N700" s="3">
        <f>AVERAGEIFS(Kombiniert[SPD],Kombiniert[Date],"&gt;="&amp;Kombiniert[[#This Row],[Von]],Kombiniert[Date],"&lt;="&amp;Kombiniert[[#This Row],[Date]])</f>
        <v>0.24285714285714283</v>
      </c>
      <c r="O700" s="8">
        <f>AVERAGEIFS(Kombiniert[GRÜNE],Kombiniert[Date],"&gt;="&amp;Kombiniert[[#This Row],[Von]],Kombiniert[Date],"&lt;="&amp;Kombiniert[[#This Row],[Date]])</f>
        <v>9.9999999999999992E-2</v>
      </c>
      <c r="P700" s="8">
        <f>AVERAGEIFS(Kombiniert[FDP],Kombiniert[Date],"&gt;="&amp;Kombiniert[[#This Row],[Von]],Kombiniert[Date],"&lt;="&amp;Kombiniert[[#This Row],[Date]])</f>
        <v>4.642857142857143E-2</v>
      </c>
      <c r="Q700" s="8">
        <f>AVERAGEIFS(Kombiniert[LINKE],Kombiniert[Date],"&gt;="&amp;Kombiniert[[#This Row],[Von]],Kombiniert[Date],"&lt;="&amp;Kombiniert[[#This Row],[Date]])</f>
        <v>9.285714285714286E-2</v>
      </c>
      <c r="R700" s="8">
        <f>AVERAGEIFS(Kombiniert[AfD],Kombiniert[Date],"&gt;="&amp;Kombiniert[[#This Row],[Von]],Kombiniert[Date],"&lt;="&amp;Kombiniert[[#This Row],[Date]])</f>
        <v>8.6428571428571424E-2</v>
      </c>
      <c r="S700" s="8">
        <f>AVERAGEIFS(Kombiniert[Sonstige],Kombiniert[Date],"&gt;="&amp;Kombiniert[[#This Row],[Von]],Kombiniert[Date],"&lt;="&amp;Kombiniert[[#This Row],[Date]])</f>
        <v>6.2142857142857146E-2</v>
      </c>
      <c r="T700" s="4">
        <f>SUMIFS(Kombiniert[Befragte],Kombiniert[Date],"&gt;="&amp;Kombiniert[[#This Row],[Von]],Kombiniert[Date],"&lt;="&amp;Kombiniert[[#This Row],[Date]])</f>
        <v>15246</v>
      </c>
      <c r="U700" s="2">
        <f>1/SUMIFS(Kombiniert[[#This Row],[CDU/CSU (14d)]:[AfD (14d)]],Kombiniert[[#This Row],[CDU/CSU (14d)]:[AfD (14d)]],"&gt;="&amp;0.05)</f>
        <v>1.1217948717948718</v>
      </c>
      <c r="V700" s="2">
        <f>1/(SUMIFS(Kombiniert[[#This Row],[CDU/CSU (14d)]:[AfD (14d)]],Kombiniert[[#This Row],[CDU/CSU (14d)]:[AfD (14d)]],"&gt;="&amp;0.05)-Kombiniert[[#This Row],[FDP (14d)]])</f>
        <v>1.1834319526627219</v>
      </c>
    </row>
    <row r="701" spans="1:22" x14ac:dyDescent="0.35">
      <c r="A701" s="1">
        <v>42340</v>
      </c>
      <c r="B701" s="2">
        <v>0.39</v>
      </c>
      <c r="C701" s="2">
        <v>0.24</v>
      </c>
      <c r="D701" s="2">
        <v>0.1</v>
      </c>
      <c r="E701" s="2">
        <v>0.05</v>
      </c>
      <c r="F701" s="2">
        <v>0.09</v>
      </c>
      <c r="G701" s="2">
        <v>0.06</v>
      </c>
      <c r="H701" s="2">
        <v>7.0000000000000007E-2</v>
      </c>
      <c r="I701" s="2">
        <v>2501</v>
      </c>
      <c r="J701" s="2" t="s">
        <v>667</v>
      </c>
      <c r="K701" t="s">
        <v>417</v>
      </c>
      <c r="L701" s="1">
        <f>Kombiniert[[#This Row],[Date]]-13</f>
        <v>42327</v>
      </c>
      <c r="M701" s="8">
        <f>AVERAGEIFS(Kombiniert[CDU/CSU],Kombiniert[Date],"&gt;="&amp;Kombiniert[[#This Row],[Von]],Kombiniert[Date],"&lt;="&amp;Kombiniert[[#This Row],[Date]])</f>
        <v>0.37062499999999998</v>
      </c>
      <c r="N701" s="3">
        <f>AVERAGEIFS(Kombiniert[SPD],Kombiniert[Date],"&gt;="&amp;Kombiniert[[#This Row],[Von]],Kombiniert[Date],"&lt;="&amp;Kombiniert[[#This Row],[Date]])</f>
        <v>0.24562499999999998</v>
      </c>
      <c r="O701" s="8">
        <f>AVERAGEIFS(Kombiniert[GRÜNE],Kombiniert[Date],"&gt;="&amp;Kombiniert[[#This Row],[Von]],Kombiniert[Date],"&lt;="&amp;Kombiniert[[#This Row],[Date]])</f>
        <v>9.6249999999999988E-2</v>
      </c>
      <c r="P701" s="8">
        <f>AVERAGEIFS(Kombiniert[FDP],Kombiniert[Date],"&gt;="&amp;Kombiniert[[#This Row],[Von]],Kombiniert[Date],"&lt;="&amp;Kombiniert[[#This Row],[Date]])</f>
        <v>5.1249999999999997E-2</v>
      </c>
      <c r="Q701" s="8">
        <f>AVERAGEIFS(Kombiniert[LINKE],Kombiniert[Date],"&gt;="&amp;Kombiniert[[#This Row],[Von]],Kombiniert[Date],"&lt;="&amp;Kombiniert[[#This Row],[Date]])</f>
        <v>9.3124999999999986E-2</v>
      </c>
      <c r="R701" s="8">
        <f>AVERAGEIFS(Kombiniert[AfD],Kombiniert[Date],"&gt;="&amp;Kombiniert[[#This Row],[Von]],Kombiniert[Date],"&lt;="&amp;Kombiniert[[#This Row],[Date]])</f>
        <v>8.0625000000000002E-2</v>
      </c>
      <c r="S701" s="8">
        <f>AVERAGEIFS(Kombiniert[Sonstige],Kombiniert[Date],"&gt;="&amp;Kombiniert[[#This Row],[Von]],Kombiniert[Date],"&lt;="&amp;Kombiniert[[#This Row],[Date]])</f>
        <v>6.25E-2</v>
      </c>
      <c r="T701" s="4">
        <f>SUMIFS(Kombiniert[Befragte],Kombiniert[Date],"&gt;="&amp;Kombiniert[[#This Row],[Von]],Kombiniert[Date],"&lt;="&amp;Kombiniert[[#This Row],[Date]])</f>
        <v>17018</v>
      </c>
      <c r="U701" s="2">
        <f>1/SUMIFS(Kombiniert[[#This Row],[CDU/CSU (14d)]:[AfD (14d)]],Kombiniert[[#This Row],[CDU/CSU (14d)]:[AfD (14d)]],"&gt;="&amp;0.05)</f>
        <v>1.0666666666666667</v>
      </c>
      <c r="V701" s="2">
        <f>1/(SUMIFS(Kombiniert[[#This Row],[CDU/CSU (14d)]:[AfD (14d)]],Kombiniert[[#This Row],[CDU/CSU (14d)]:[AfD (14d)]],"&gt;="&amp;0.05)-Kombiniert[[#This Row],[FDP (14d)]])</f>
        <v>1.1283497884344147</v>
      </c>
    </row>
    <row r="702" spans="1:22" x14ac:dyDescent="0.35">
      <c r="A702" s="1">
        <v>42333</v>
      </c>
      <c r="B702" s="2">
        <v>0.39</v>
      </c>
      <c r="C702" s="2">
        <v>0.24</v>
      </c>
      <c r="D702" s="2">
        <v>0.1</v>
      </c>
      <c r="E702" s="2">
        <v>0.05</v>
      </c>
      <c r="F702" s="2">
        <v>0.09</v>
      </c>
      <c r="G702" s="2">
        <v>7.0000000000000007E-2</v>
      </c>
      <c r="H702" s="2">
        <v>0.06</v>
      </c>
      <c r="I702" s="2">
        <v>2502</v>
      </c>
      <c r="J702" s="2" t="s">
        <v>668</v>
      </c>
      <c r="K702" t="s">
        <v>417</v>
      </c>
      <c r="L702" s="1">
        <f>Kombiniert[[#This Row],[Date]]-13</f>
        <v>42320</v>
      </c>
      <c r="M702" s="8">
        <f>AVERAGEIFS(Kombiniert[CDU/CSU],Kombiniert[Date],"&gt;="&amp;Kombiniert[[#This Row],[Von]],Kombiniert[Date],"&lt;="&amp;Kombiniert[[#This Row],[Date]])</f>
        <v>0.36625000000000002</v>
      </c>
      <c r="N702" s="3">
        <f>AVERAGEIFS(Kombiniert[SPD],Kombiniert[Date],"&gt;="&amp;Kombiniert[[#This Row],[Von]],Kombiniert[Date],"&lt;="&amp;Kombiniert[[#This Row],[Date]])</f>
        <v>0.24687500000000001</v>
      </c>
      <c r="O702" s="8">
        <f>AVERAGEIFS(Kombiniert[GRÜNE],Kombiniert[Date],"&gt;="&amp;Kombiniert[[#This Row],[Von]],Kombiniert[Date],"&lt;="&amp;Kombiniert[[#This Row],[Date]])</f>
        <v>9.6874999999999989E-2</v>
      </c>
      <c r="P702" s="8">
        <f>AVERAGEIFS(Kombiniert[FDP],Kombiniert[Date],"&gt;="&amp;Kombiniert[[#This Row],[Von]],Kombiniert[Date],"&lt;="&amp;Kombiniert[[#This Row],[Date]])</f>
        <v>5.1874999999999998E-2</v>
      </c>
      <c r="Q702" s="8">
        <f>AVERAGEIFS(Kombiniert[LINKE],Kombiniert[Date],"&gt;="&amp;Kombiniert[[#This Row],[Von]],Kombiniert[Date],"&lt;="&amp;Kombiniert[[#This Row],[Date]])</f>
        <v>9.2499999999999985E-2</v>
      </c>
      <c r="R702" s="8">
        <f>AVERAGEIFS(Kombiniert[AfD],Kombiniert[Date],"&gt;="&amp;Kombiniert[[#This Row],[Von]],Kombiniert[Date],"&lt;="&amp;Kombiniert[[#This Row],[Date]])</f>
        <v>8.3125000000000004E-2</v>
      </c>
      <c r="S702" s="8">
        <f>AVERAGEIFS(Kombiniert[Sonstige],Kombiniert[Date],"&gt;="&amp;Kombiniert[[#This Row],[Von]],Kombiniert[Date],"&lt;="&amp;Kombiniert[[#This Row],[Date]])</f>
        <v>6.25E-2</v>
      </c>
      <c r="T702" s="4">
        <f>SUMIFS(Kombiniert[Befragte],Kombiniert[Date],"&gt;="&amp;Kombiniert[[#This Row],[Von]],Kombiniert[Date],"&lt;="&amp;Kombiniert[[#This Row],[Date]])</f>
        <v>17118</v>
      </c>
      <c r="U702" s="2">
        <f>1/SUMIFS(Kombiniert[[#This Row],[CDU/CSU (14d)]:[AfD (14d)]],Kombiniert[[#This Row],[CDU/CSU (14d)]:[AfD (14d)]],"&gt;="&amp;0.05)</f>
        <v>1.0666666666666667</v>
      </c>
      <c r="V702" s="2">
        <f>1/(SUMIFS(Kombiniert[[#This Row],[CDU/CSU (14d)]:[AfD (14d)]],Kombiniert[[#This Row],[CDU/CSU (14d)]:[AfD (14d)]],"&gt;="&amp;0.05)-Kombiniert[[#This Row],[FDP (14d)]])</f>
        <v>1.1291460832745237</v>
      </c>
    </row>
    <row r="703" spans="1:22" x14ac:dyDescent="0.35">
      <c r="A703" s="1">
        <v>42325</v>
      </c>
      <c r="B703" s="2">
        <v>0.36</v>
      </c>
      <c r="C703" s="2">
        <v>0.25</v>
      </c>
      <c r="D703" s="2">
        <v>0.1</v>
      </c>
      <c r="E703" s="2">
        <v>0.05</v>
      </c>
      <c r="F703" s="2">
        <v>0.09</v>
      </c>
      <c r="G703" s="2">
        <v>0.08</v>
      </c>
      <c r="H703" s="2">
        <v>7.0000000000000007E-2</v>
      </c>
      <c r="I703" s="2">
        <v>2504</v>
      </c>
      <c r="J703" s="2" t="s">
        <v>669</v>
      </c>
      <c r="K703" t="s">
        <v>417</v>
      </c>
      <c r="L703" s="1">
        <f>Kombiniert[[#This Row],[Date]]-13</f>
        <v>42312</v>
      </c>
      <c r="M703" s="8">
        <f>AVERAGEIFS(Kombiniert[CDU/CSU],Kombiniert[Date],"&gt;="&amp;Kombiniert[[#This Row],[Von]],Kombiniert[Date],"&lt;="&amp;Kombiniert[[#This Row],[Date]])</f>
        <v>0.36124999999999996</v>
      </c>
      <c r="N703" s="3">
        <f>AVERAGEIFS(Kombiniert[SPD],Kombiniert[Date],"&gt;="&amp;Kombiniert[[#This Row],[Von]],Kombiniert[Date],"&lt;="&amp;Kombiniert[[#This Row],[Date]])</f>
        <v>0.24562500000000001</v>
      </c>
      <c r="O703" s="8">
        <f>AVERAGEIFS(Kombiniert[GRÜNE],Kombiniert[Date],"&gt;="&amp;Kombiniert[[#This Row],[Von]],Kombiniert[Date],"&lt;="&amp;Kombiniert[[#This Row],[Date]])</f>
        <v>0.10249999999999999</v>
      </c>
      <c r="P703" s="8">
        <f>AVERAGEIFS(Kombiniert[FDP],Kombiniert[Date],"&gt;="&amp;Kombiniert[[#This Row],[Von]],Kombiniert[Date],"&lt;="&amp;Kombiniert[[#This Row],[Date]])</f>
        <v>4.9999999999999996E-2</v>
      </c>
      <c r="Q703" s="8">
        <f>AVERAGEIFS(Kombiniert[LINKE],Kombiniert[Date],"&gt;="&amp;Kombiniert[[#This Row],[Von]],Kombiniert[Date],"&lt;="&amp;Kombiniert[[#This Row],[Date]])</f>
        <v>9.2499999999999999E-2</v>
      </c>
      <c r="R703" s="8">
        <f>AVERAGEIFS(Kombiniert[AfD],Kombiniert[Date],"&gt;="&amp;Kombiniert[[#This Row],[Von]],Kombiniert[Date],"&lt;="&amp;Kombiniert[[#This Row],[Date]])</f>
        <v>8.4375000000000006E-2</v>
      </c>
      <c r="S703" s="8">
        <f>AVERAGEIFS(Kombiniert[Sonstige],Kombiniert[Date],"&gt;="&amp;Kombiniert[[#This Row],[Von]],Kombiniert[Date],"&lt;="&amp;Kombiniert[[#This Row],[Date]])</f>
        <v>6.3750000000000001E-2</v>
      </c>
      <c r="T703" s="4">
        <f>SUMIFS(Kombiniert[Befragte],Kombiniert[Date],"&gt;="&amp;Kombiniert[[#This Row],[Von]],Kombiniert[Date],"&lt;="&amp;Kombiniert[[#This Row],[Date]])</f>
        <v>17942</v>
      </c>
      <c r="U703" s="2">
        <f>1/SUMIFS(Kombiniert[[#This Row],[CDU/CSU (14d)]:[AfD (14d)]],Kombiniert[[#This Row],[CDU/CSU (14d)]:[AfD (14d)]],"&gt;="&amp;0.05)</f>
        <v>1.0680907877169559</v>
      </c>
      <c r="V703" s="2">
        <f>1/(SUMIFS(Kombiniert[[#This Row],[CDU/CSU (14d)]:[AfD (14d)]],Kombiniert[[#This Row],[CDU/CSU (14d)]:[AfD (14d)]],"&gt;="&amp;0.05)-Kombiniert[[#This Row],[FDP (14d)]])</f>
        <v>1.1283497884344147</v>
      </c>
    </row>
    <row r="704" spans="1:22" x14ac:dyDescent="0.35">
      <c r="A704" s="1">
        <v>42319</v>
      </c>
      <c r="B704" s="2">
        <v>0.38</v>
      </c>
      <c r="C704" s="2">
        <v>0.25</v>
      </c>
      <c r="D704" s="2">
        <v>0.1</v>
      </c>
      <c r="E704" s="2">
        <v>0.05</v>
      </c>
      <c r="F704" s="2">
        <v>0.08</v>
      </c>
      <c r="G704" s="2">
        <v>7.0000000000000007E-2</v>
      </c>
      <c r="H704" s="2">
        <v>7.0000000000000007E-2</v>
      </c>
      <c r="I704" s="2">
        <v>2503</v>
      </c>
      <c r="J704" s="2" t="s">
        <v>670</v>
      </c>
      <c r="K704" t="s">
        <v>417</v>
      </c>
      <c r="L704" s="1">
        <f>Kombiniert[[#This Row],[Date]]-13</f>
        <v>42306</v>
      </c>
      <c r="M704" s="8">
        <f>AVERAGEIFS(Kombiniert[CDU/CSU],Kombiniert[Date],"&gt;="&amp;Kombiniert[[#This Row],[Von]],Kombiniert[Date],"&lt;="&amp;Kombiniert[[#This Row],[Date]])</f>
        <v>0.36071428571428571</v>
      </c>
      <c r="N704" s="3">
        <f>AVERAGEIFS(Kombiniert[SPD],Kombiniert[Date],"&gt;="&amp;Kombiniert[[#This Row],[Von]],Kombiniert[Date],"&lt;="&amp;Kombiniert[[#This Row],[Date]])</f>
        <v>0.24642857142857144</v>
      </c>
      <c r="O704" s="8">
        <f>AVERAGEIFS(Kombiniert[GRÜNE],Kombiniert[Date],"&gt;="&amp;Kombiniert[[#This Row],[Von]],Kombiniert[Date],"&lt;="&amp;Kombiniert[[#This Row],[Date]])</f>
        <v>0.10285714285714286</v>
      </c>
      <c r="P704" s="8">
        <f>AVERAGEIFS(Kombiniert[FDP],Kombiniert[Date],"&gt;="&amp;Kombiniert[[#This Row],[Von]],Kombiniert[Date],"&lt;="&amp;Kombiniert[[#This Row],[Date]])</f>
        <v>5.0714285714285712E-2</v>
      </c>
      <c r="Q704" s="8">
        <f>AVERAGEIFS(Kombiniert[LINKE],Kombiniert[Date],"&gt;="&amp;Kombiniert[[#This Row],[Von]],Kombiniert[Date],"&lt;="&amp;Kombiniert[[#This Row],[Date]])</f>
        <v>9.4285714285714278E-2</v>
      </c>
      <c r="R704" s="8">
        <f>AVERAGEIFS(Kombiniert[AfD],Kombiniert[Date],"&gt;="&amp;Kombiniert[[#This Row],[Von]],Kombiniert[Date],"&lt;="&amp;Kombiniert[[#This Row],[Date]])</f>
        <v>8.142857142857142E-2</v>
      </c>
      <c r="S704" s="8">
        <f>AVERAGEIFS(Kombiniert[Sonstige],Kombiniert[Date],"&gt;="&amp;Kombiniert[[#This Row],[Von]],Kombiniert[Date],"&lt;="&amp;Kombiniert[[#This Row],[Date]])</f>
        <v>6.357142857142857E-2</v>
      </c>
      <c r="T704" s="4">
        <f>SUMIFS(Kombiniert[Befragte],Kombiniert[Date],"&gt;="&amp;Kombiniert[[#This Row],[Von]],Kombiniert[Date],"&lt;="&amp;Kombiniert[[#This Row],[Date]])</f>
        <v>15011</v>
      </c>
      <c r="U704" s="2">
        <f>1/SUMIFS(Kombiniert[[#This Row],[CDU/CSU (14d)]:[AfD (14d)]],Kombiniert[[#This Row],[CDU/CSU (14d)]:[AfD (14d)]],"&gt;="&amp;0.05)</f>
        <v>1.0678871090770403</v>
      </c>
      <c r="V704" s="2">
        <f>1/(SUMIFS(Kombiniert[[#This Row],[CDU/CSU (14d)]:[AfD (14d)]],Kombiniert[[#This Row],[CDU/CSU (14d)]:[AfD (14d)]],"&gt;="&amp;0.05)-Kombiniert[[#This Row],[FDP (14d)]])</f>
        <v>1.129032258064516</v>
      </c>
    </row>
    <row r="705" spans="1:22" x14ac:dyDescent="0.35">
      <c r="A705" s="1">
        <v>42312</v>
      </c>
      <c r="B705" s="2">
        <v>0.36</v>
      </c>
      <c r="C705" s="2">
        <v>0.24</v>
      </c>
      <c r="D705" s="2">
        <v>0.11</v>
      </c>
      <c r="E705" s="2">
        <v>0.05</v>
      </c>
      <c r="F705" s="2">
        <v>0.09</v>
      </c>
      <c r="G705" s="2">
        <v>7.0000000000000007E-2</v>
      </c>
      <c r="H705" s="2">
        <v>0.08</v>
      </c>
      <c r="I705" s="2">
        <v>2504</v>
      </c>
      <c r="J705" s="2" t="s">
        <v>232</v>
      </c>
      <c r="K705" t="s">
        <v>417</v>
      </c>
      <c r="L705" s="1">
        <f>Kombiniert[[#This Row],[Date]]-13</f>
        <v>42299</v>
      </c>
      <c r="M705" s="8">
        <f>AVERAGEIFS(Kombiniert[CDU/CSU],Kombiniert[Date],"&gt;="&amp;Kombiniert[[#This Row],[Von]],Kombiniert[Date],"&lt;="&amp;Kombiniert[[#This Row],[Date]])</f>
        <v>0.36071428571428571</v>
      </c>
      <c r="N705" s="3">
        <f>AVERAGEIFS(Kombiniert[SPD],Kombiniert[Date],"&gt;="&amp;Kombiniert[[#This Row],[Von]],Kombiniert[Date],"&lt;="&amp;Kombiniert[[#This Row],[Date]])</f>
        <v>0.24571428571428575</v>
      </c>
      <c r="O705" s="8">
        <f>AVERAGEIFS(Kombiniert[GRÜNE],Kombiniert[Date],"&gt;="&amp;Kombiniert[[#This Row],[Von]],Kombiniert[Date],"&lt;="&amp;Kombiniert[[#This Row],[Date]])</f>
        <v>0.10571428571428572</v>
      </c>
      <c r="P705" s="8">
        <f>AVERAGEIFS(Kombiniert[FDP],Kombiniert[Date],"&gt;="&amp;Kombiniert[[#This Row],[Von]],Kombiniert[Date],"&lt;="&amp;Kombiniert[[#This Row],[Date]])</f>
        <v>5.1428571428571428E-2</v>
      </c>
      <c r="Q705" s="8">
        <f>AVERAGEIFS(Kombiniert[LINKE],Kombiniert[Date],"&gt;="&amp;Kombiniert[[#This Row],[Von]],Kombiniert[Date],"&lt;="&amp;Kombiniert[[#This Row],[Date]])</f>
        <v>9.4999999999999987E-2</v>
      </c>
      <c r="R705" s="8">
        <f>AVERAGEIFS(Kombiniert[AfD],Kombiniert[Date],"&gt;="&amp;Kombiniert[[#This Row],[Von]],Kombiniert[Date],"&lt;="&amp;Kombiniert[[#This Row],[Date]])</f>
        <v>7.4999999999999997E-2</v>
      </c>
      <c r="S705" s="8">
        <f>AVERAGEIFS(Kombiniert[Sonstige],Kombiniert[Date],"&gt;="&amp;Kombiniert[[#This Row],[Von]],Kombiniert[Date],"&lt;="&amp;Kombiniert[[#This Row],[Date]])</f>
        <v>6.6428571428571434E-2</v>
      </c>
      <c r="T705" s="4">
        <f>SUMIFS(Kombiniert[Befragte],Kombiniert[Date],"&gt;="&amp;Kombiniert[[#This Row],[Von]],Kombiniert[Date],"&lt;="&amp;Kombiniert[[#This Row],[Date]])</f>
        <v>14555</v>
      </c>
      <c r="U705" s="2">
        <f>1/SUMIFS(Kombiniert[[#This Row],[CDU/CSU (14d)]:[AfD (14d)]],Kombiniert[[#This Row],[CDU/CSU (14d)]:[AfD (14d)]],"&gt;="&amp;0.05)</f>
        <v>1.0711553175210407</v>
      </c>
      <c r="V705" s="2">
        <f>1/(SUMIFS(Kombiniert[[#This Row],[CDU/CSU (14d)]:[AfD (14d)]],Kombiniert[[#This Row],[CDU/CSU (14d)]:[AfD (14d)]],"&gt;="&amp;0.05)-Kombiniert[[#This Row],[FDP (14d)]])</f>
        <v>1.1336032388663968</v>
      </c>
    </row>
    <row r="706" spans="1:22" x14ac:dyDescent="0.35">
      <c r="A706" s="1">
        <v>42305</v>
      </c>
      <c r="B706" s="2">
        <v>0.36</v>
      </c>
      <c r="C706" s="2">
        <v>0.24</v>
      </c>
      <c r="D706" s="2">
        <v>0.11</v>
      </c>
      <c r="E706" s="2">
        <v>0.06</v>
      </c>
      <c r="F706" s="2">
        <v>0.09</v>
      </c>
      <c r="G706" s="2">
        <v>0.06</v>
      </c>
      <c r="H706" s="2">
        <v>0.08</v>
      </c>
      <c r="I706" s="2">
        <v>2501</v>
      </c>
      <c r="J706" s="2" t="s">
        <v>671</v>
      </c>
      <c r="K706" t="s">
        <v>417</v>
      </c>
      <c r="L706" s="1">
        <f>Kombiniert[[#This Row],[Date]]-13</f>
        <v>42292</v>
      </c>
      <c r="M706" s="8">
        <f>AVERAGEIFS(Kombiniert[CDU/CSU],Kombiniert[Date],"&gt;="&amp;Kombiniert[[#This Row],[Von]],Kombiniert[Date],"&lt;="&amp;Kombiniert[[#This Row],[Date]])</f>
        <v>0.36874999999999997</v>
      </c>
      <c r="N706" s="3">
        <f>AVERAGEIFS(Kombiniert[SPD],Kombiniert[Date],"&gt;="&amp;Kombiniert[[#This Row],[Von]],Kombiniert[Date],"&lt;="&amp;Kombiniert[[#This Row],[Date]])</f>
        <v>0.24937500000000001</v>
      </c>
      <c r="O706" s="8">
        <f>AVERAGEIFS(Kombiniert[GRÜNE],Kombiniert[Date],"&gt;="&amp;Kombiniert[[#This Row],[Von]],Kombiniert[Date],"&lt;="&amp;Kombiniert[[#This Row],[Date]])</f>
        <v>0.10249999999999999</v>
      </c>
      <c r="P706" s="8">
        <f>AVERAGEIFS(Kombiniert[FDP],Kombiniert[Date],"&gt;="&amp;Kombiniert[[#This Row],[Von]],Kombiniert[Date],"&lt;="&amp;Kombiniert[[#This Row],[Date]])</f>
        <v>4.9999999999999996E-2</v>
      </c>
      <c r="Q706" s="8">
        <f>AVERAGEIFS(Kombiniert[LINKE],Kombiniert[Date],"&gt;="&amp;Kombiniert[[#This Row],[Von]],Kombiniert[Date],"&lt;="&amp;Kombiniert[[#This Row],[Date]])</f>
        <v>9.4999999999999987E-2</v>
      </c>
      <c r="R706" s="8">
        <f>AVERAGEIFS(Kombiniert[AfD],Kombiniert[Date],"&gt;="&amp;Kombiniert[[#This Row],[Von]],Kombiniert[Date],"&lt;="&amp;Kombiniert[[#This Row],[Date]])</f>
        <v>7.2499999999999995E-2</v>
      </c>
      <c r="S706" s="8">
        <f>AVERAGEIFS(Kombiniert[Sonstige],Kombiniert[Date],"&gt;="&amp;Kombiniert[[#This Row],[Von]],Kombiniert[Date],"&lt;="&amp;Kombiniert[[#This Row],[Date]])</f>
        <v>6.1874999999999999E-2</v>
      </c>
      <c r="T706" s="4">
        <f>SUMIFS(Kombiniert[Befragte],Kombiniert[Date],"&gt;="&amp;Kombiniert[[#This Row],[Von]],Kombiniert[Date],"&lt;="&amp;Kombiniert[[#This Row],[Date]])</f>
        <v>15580</v>
      </c>
      <c r="U706" s="2">
        <f>1/SUMIFS(Kombiniert[[#This Row],[CDU/CSU (14d)]:[AfD (14d)]],Kombiniert[[#This Row],[CDU/CSU (14d)]:[AfD (14d)]],"&gt;="&amp;0.05)</f>
        <v>1.0659560293137906</v>
      </c>
      <c r="V706" s="2">
        <f>1/(SUMIFS(Kombiniert[[#This Row],[CDU/CSU (14d)]:[AfD (14d)]],Kombiniert[[#This Row],[CDU/CSU (14d)]:[AfD (14d)]],"&gt;="&amp;0.05)-Kombiniert[[#This Row],[FDP (14d)]])</f>
        <v>1.1259676284306825</v>
      </c>
    </row>
    <row r="707" spans="1:22" x14ac:dyDescent="0.35">
      <c r="A707" s="1">
        <v>42298</v>
      </c>
      <c r="B707" s="2">
        <v>0.38</v>
      </c>
      <c r="C707" s="2">
        <v>0.24</v>
      </c>
      <c r="D707" s="2">
        <v>0.11</v>
      </c>
      <c r="E707" s="2">
        <v>0.04</v>
      </c>
      <c r="F707" s="2">
        <v>0.1</v>
      </c>
      <c r="G707" s="2">
        <v>7.0000000000000007E-2</v>
      </c>
      <c r="H707" s="2">
        <v>0.06</v>
      </c>
      <c r="I707" s="2">
        <v>2502</v>
      </c>
      <c r="J707" s="2" t="s">
        <v>672</v>
      </c>
      <c r="K707" t="s">
        <v>417</v>
      </c>
      <c r="L707" s="1">
        <f>Kombiniert[[#This Row],[Date]]-13</f>
        <v>42285</v>
      </c>
      <c r="M707" s="8">
        <f>AVERAGEIFS(Kombiniert[CDU/CSU],Kombiniert[Date],"&gt;="&amp;Kombiniert[[#This Row],[Von]],Kombiniert[Date],"&lt;="&amp;Kombiniert[[#This Row],[Date]])</f>
        <v>0.37714285714285711</v>
      </c>
      <c r="N707" s="3">
        <f>AVERAGEIFS(Kombiniert[SPD],Kombiniert[Date],"&gt;="&amp;Kombiniert[[#This Row],[Von]],Kombiniert[Date],"&lt;="&amp;Kombiniert[[#This Row],[Date]])</f>
        <v>0.25071428571428572</v>
      </c>
      <c r="O707" s="8">
        <f>AVERAGEIFS(Kombiniert[GRÜNE],Kombiniert[Date],"&gt;="&amp;Kombiniert[[#This Row],[Von]],Kombiniert[Date],"&lt;="&amp;Kombiniert[[#This Row],[Date]])</f>
        <v>9.7142857142857128E-2</v>
      </c>
      <c r="P707" s="8">
        <f>AVERAGEIFS(Kombiniert[FDP],Kombiniert[Date],"&gt;="&amp;Kombiniert[[#This Row],[Von]],Kombiniert[Date],"&lt;="&amp;Kombiniert[[#This Row],[Date]])</f>
        <v>4.9285714285714287E-2</v>
      </c>
      <c r="Q707" s="8">
        <f>AVERAGEIFS(Kombiniert[LINKE],Kombiniert[Date],"&gt;="&amp;Kombiniert[[#This Row],[Von]],Kombiniert[Date],"&lt;="&amp;Kombiniert[[#This Row],[Date]])</f>
        <v>9.4999999999999987E-2</v>
      </c>
      <c r="R707" s="8">
        <f>AVERAGEIFS(Kombiniert[AfD],Kombiniert[Date],"&gt;="&amp;Kombiniert[[#This Row],[Von]],Kombiniert[Date],"&lt;="&amp;Kombiniert[[#This Row],[Date]])</f>
        <v>6.8571428571428575E-2</v>
      </c>
      <c r="S707" s="8">
        <f>AVERAGEIFS(Kombiniert[Sonstige],Kombiniert[Date],"&gt;="&amp;Kombiniert[[#This Row],[Von]],Kombiniert[Date],"&lt;="&amp;Kombiniert[[#This Row],[Date]])</f>
        <v>6.2142857142857146E-2</v>
      </c>
      <c r="T707" s="4">
        <f>SUMIFS(Kombiniert[Befragte],Kombiniert[Date],"&gt;="&amp;Kombiniert[[#This Row],[Von]],Kombiniert[Date],"&lt;="&amp;Kombiniert[[#This Row],[Date]])</f>
        <v>14134</v>
      </c>
      <c r="U707" s="2">
        <f>1/SUMIFS(Kombiniert[[#This Row],[CDU/CSU (14d)]:[AfD (14d)]],Kombiniert[[#This Row],[CDU/CSU (14d)]:[AfD (14d)]],"&gt;="&amp;0.05)</f>
        <v>1.1254019292604502</v>
      </c>
      <c r="V707" s="2">
        <f>1/(SUMIFS(Kombiniert[[#This Row],[CDU/CSU (14d)]:[AfD (14d)]],Kombiniert[[#This Row],[CDU/CSU (14d)]:[AfD (14d)]],"&gt;="&amp;0.05)-Kombiniert[[#This Row],[FDP (14d)]])</f>
        <v>1.1914893617021276</v>
      </c>
    </row>
    <row r="708" spans="1:22" x14ac:dyDescent="0.35">
      <c r="A708" s="1">
        <v>42291</v>
      </c>
      <c r="B708" s="2">
        <v>0.38</v>
      </c>
      <c r="C708" s="2">
        <v>0.25</v>
      </c>
      <c r="D708" s="2">
        <v>0.1</v>
      </c>
      <c r="E708" s="2">
        <v>0.05</v>
      </c>
      <c r="F708" s="2">
        <v>0.09</v>
      </c>
      <c r="G708" s="2">
        <v>7.0000000000000007E-2</v>
      </c>
      <c r="H708" s="2">
        <v>0.06</v>
      </c>
      <c r="I708" s="2">
        <v>2502</v>
      </c>
      <c r="J708" s="2" t="s">
        <v>673</v>
      </c>
      <c r="K708" t="s">
        <v>417</v>
      </c>
      <c r="L708" s="1">
        <f>Kombiniert[[#This Row],[Date]]-13</f>
        <v>42278</v>
      </c>
      <c r="M708" s="8">
        <f>AVERAGEIFS(Kombiniert[CDU/CSU],Kombiniert[Date],"&gt;="&amp;Kombiniert[[#This Row],[Von]],Kombiniert[Date],"&lt;="&amp;Kombiniert[[#This Row],[Date]])</f>
        <v>0.38857142857142862</v>
      </c>
      <c r="N708" s="3">
        <f>AVERAGEIFS(Kombiniert[SPD],Kombiniert[Date],"&gt;="&amp;Kombiniert[[#This Row],[Von]],Kombiniert[Date],"&lt;="&amp;Kombiniert[[#This Row],[Date]])</f>
        <v>0.24642857142857141</v>
      </c>
      <c r="O708" s="8">
        <f>AVERAGEIFS(Kombiniert[GRÜNE],Kombiniert[Date],"&gt;="&amp;Kombiniert[[#This Row],[Von]],Kombiniert[Date],"&lt;="&amp;Kombiniert[[#This Row],[Date]])</f>
        <v>9.4999999999999987E-2</v>
      </c>
      <c r="P708" s="8">
        <f>AVERAGEIFS(Kombiniert[FDP],Kombiniert[Date],"&gt;="&amp;Kombiniert[[#This Row],[Von]],Kombiniert[Date],"&lt;="&amp;Kombiniert[[#This Row],[Date]])</f>
        <v>4.8571428571428564E-2</v>
      </c>
      <c r="Q708" s="8">
        <f>AVERAGEIFS(Kombiniert[LINKE],Kombiniert[Date],"&gt;="&amp;Kombiniert[[#This Row],[Von]],Kombiniert[Date],"&lt;="&amp;Kombiniert[[#This Row],[Date]])</f>
        <v>9.4285714285714278E-2</v>
      </c>
      <c r="R708" s="8">
        <f>AVERAGEIFS(Kombiniert[AfD],Kombiniert[Date],"&gt;="&amp;Kombiniert[[#This Row],[Von]],Kombiniert[Date],"&lt;="&amp;Kombiniert[[#This Row],[Date]])</f>
        <v>6.2142857142857146E-2</v>
      </c>
      <c r="S708" s="8">
        <f>AVERAGEIFS(Kombiniert[Sonstige],Kombiniert[Date],"&gt;="&amp;Kombiniert[[#This Row],[Von]],Kombiniert[Date],"&lt;="&amp;Kombiniert[[#This Row],[Date]])</f>
        <v>6.5000000000000002E-2</v>
      </c>
      <c r="T708" s="4">
        <f>SUMIFS(Kombiniert[Befragte],Kombiniert[Date],"&gt;="&amp;Kombiniert[[#This Row],[Von]],Kombiniert[Date],"&lt;="&amp;Kombiniert[[#This Row],[Date]])</f>
        <v>15081</v>
      </c>
      <c r="U708" s="2">
        <f>1/SUMIFS(Kombiniert[[#This Row],[CDU/CSU (14d)]:[AfD (14d)]],Kombiniert[[#This Row],[CDU/CSU (14d)]:[AfD (14d)]],"&gt;="&amp;0.05)</f>
        <v>1.1281224818694602</v>
      </c>
      <c r="V708" s="2">
        <f>1/(SUMIFS(Kombiniert[[#This Row],[CDU/CSU (14d)]:[AfD (14d)]],Kombiniert[[#This Row],[CDU/CSU (14d)]:[AfD (14d)]],"&gt;="&amp;0.05)-Kombiniert[[#This Row],[FDP (14d)]])</f>
        <v>1.1935208866155158</v>
      </c>
    </row>
    <row r="709" spans="1:22" x14ac:dyDescent="0.35">
      <c r="A709" s="1">
        <v>42284</v>
      </c>
      <c r="B709" s="2">
        <v>0.39</v>
      </c>
      <c r="C709" s="2">
        <v>0.25</v>
      </c>
      <c r="D709" s="2">
        <v>0.09</v>
      </c>
      <c r="E709" s="2">
        <v>0.05</v>
      </c>
      <c r="F709" s="2">
        <v>0.09</v>
      </c>
      <c r="G709" s="2">
        <v>7.0000000000000007E-2</v>
      </c>
      <c r="H709" s="2">
        <v>0.06</v>
      </c>
      <c r="I709" s="2">
        <v>2505</v>
      </c>
      <c r="J709" s="2" t="s">
        <v>674</v>
      </c>
      <c r="K709" t="s">
        <v>417</v>
      </c>
      <c r="L709" s="1">
        <f>Kombiniert[[#This Row],[Date]]-13</f>
        <v>42271</v>
      </c>
      <c r="M709" s="8">
        <f>AVERAGEIFS(Kombiniert[CDU/CSU],Kombiniert[Date],"&gt;="&amp;Kombiniert[[#This Row],[Von]],Kombiniert[Date],"&lt;="&amp;Kombiniert[[#This Row],[Date]])</f>
        <v>0.39499999999999996</v>
      </c>
      <c r="N709" s="3">
        <f>AVERAGEIFS(Kombiniert[SPD],Kombiniert[Date],"&gt;="&amp;Kombiniert[[#This Row],[Von]],Kombiniert[Date],"&lt;="&amp;Kombiniert[[#This Row],[Date]])</f>
        <v>0.24357142857142858</v>
      </c>
      <c r="O709" s="8">
        <f>AVERAGEIFS(Kombiniert[GRÜNE],Kombiniert[Date],"&gt;="&amp;Kombiniert[[#This Row],[Von]],Kombiniert[Date],"&lt;="&amp;Kombiniert[[#This Row],[Date]])</f>
        <v>9.7142857142857128E-2</v>
      </c>
      <c r="P709" s="8">
        <f>AVERAGEIFS(Kombiniert[FDP],Kombiniert[Date],"&gt;="&amp;Kombiniert[[#This Row],[Von]],Kombiniert[Date],"&lt;="&amp;Kombiniert[[#This Row],[Date]])</f>
        <v>4.5714285714285707E-2</v>
      </c>
      <c r="Q709" s="8">
        <f>AVERAGEIFS(Kombiniert[LINKE],Kombiniert[Date],"&gt;="&amp;Kombiniert[[#This Row],[Von]],Kombiniert[Date],"&lt;="&amp;Kombiniert[[#This Row],[Date]])</f>
        <v>9.7857142857142851E-2</v>
      </c>
      <c r="R709" s="8">
        <f>AVERAGEIFS(Kombiniert[AfD],Kombiniert[Date],"&gt;="&amp;Kombiniert[[#This Row],[Von]],Kombiniert[Date],"&lt;="&amp;Kombiniert[[#This Row],[Date]])</f>
        <v>5.8571428571428566E-2</v>
      </c>
      <c r="S709" s="8">
        <f>AVERAGEIFS(Kombiniert[Sonstige],Kombiniert[Date],"&gt;="&amp;Kombiniert[[#This Row],[Von]],Kombiniert[Date],"&lt;="&amp;Kombiniert[[#This Row],[Date]])</f>
        <v>6.2142857142857146E-2</v>
      </c>
      <c r="T709" s="4">
        <f>SUMIFS(Kombiniert[Befragte],Kombiniert[Date],"&gt;="&amp;Kombiniert[[#This Row],[Von]],Kombiniert[Date],"&lt;="&amp;Kombiniert[[#This Row],[Date]])</f>
        <v>15181</v>
      </c>
      <c r="U709" s="2">
        <f>1/SUMIFS(Kombiniert[[#This Row],[CDU/CSU (14d)]:[AfD (14d)]],Kombiniert[[#This Row],[CDU/CSU (14d)]:[AfD (14d)]],"&gt;="&amp;0.05)</f>
        <v>1.1208967173738991</v>
      </c>
      <c r="V709" s="2">
        <f>1/(SUMIFS(Kombiniert[[#This Row],[CDU/CSU (14d)]:[AfD (14d)]],Kombiniert[[#This Row],[CDU/CSU (14d)]:[AfD (14d)]],"&gt;="&amp;0.05)-Kombiniert[[#This Row],[FDP (14d)]])</f>
        <v>1.1814345991561181</v>
      </c>
    </row>
    <row r="710" spans="1:22" x14ac:dyDescent="0.35">
      <c r="A710" s="1">
        <v>42277</v>
      </c>
      <c r="B710" s="2">
        <v>0.4</v>
      </c>
      <c r="C710" s="2">
        <v>0.24</v>
      </c>
      <c r="D710" s="2">
        <v>0.1</v>
      </c>
      <c r="E710" s="2">
        <v>0.05</v>
      </c>
      <c r="F710" s="2">
        <v>0.1</v>
      </c>
      <c r="G710" s="2">
        <v>0.05</v>
      </c>
      <c r="H710" s="2">
        <v>0.06</v>
      </c>
      <c r="I710" s="2">
        <v>2506</v>
      </c>
      <c r="J710" s="2" t="s">
        <v>675</v>
      </c>
      <c r="K710" t="s">
        <v>417</v>
      </c>
      <c r="L710" s="1">
        <f>Kombiniert[[#This Row],[Date]]-13</f>
        <v>42264</v>
      </c>
      <c r="M710" s="8">
        <f>AVERAGEIFS(Kombiniert[CDU/CSU],Kombiniert[Date],"&gt;="&amp;Kombiniert[[#This Row],[Von]],Kombiniert[Date],"&lt;="&amp;Kombiniert[[#This Row],[Date]])</f>
        <v>0.39666666666666667</v>
      </c>
      <c r="N710" s="3">
        <f>AVERAGEIFS(Kombiniert[SPD],Kombiniert[Date],"&gt;="&amp;Kombiniert[[#This Row],[Von]],Kombiniert[Date],"&lt;="&amp;Kombiniert[[#This Row],[Date]])</f>
        <v>0.2416666666666667</v>
      </c>
      <c r="O710" s="8">
        <f>AVERAGEIFS(Kombiniert[GRÜNE],Kombiniert[Date],"&gt;="&amp;Kombiniert[[#This Row],[Von]],Kombiniert[Date],"&lt;="&amp;Kombiniert[[#This Row],[Date]])</f>
        <v>9.9999999999999992E-2</v>
      </c>
      <c r="P710" s="8">
        <f>AVERAGEIFS(Kombiniert[FDP],Kombiniert[Date],"&gt;="&amp;Kombiniert[[#This Row],[Von]],Kombiniert[Date],"&lt;="&amp;Kombiniert[[#This Row],[Date]])</f>
        <v>4.5000000000000005E-2</v>
      </c>
      <c r="Q710" s="8">
        <f>AVERAGEIFS(Kombiniert[LINKE],Kombiniert[Date],"&gt;="&amp;Kombiniert[[#This Row],[Von]],Kombiniert[Date],"&lt;="&amp;Kombiniert[[#This Row],[Date]])</f>
        <v>9.9166666666666667E-2</v>
      </c>
      <c r="R710" s="8">
        <f>AVERAGEIFS(Kombiniert[AfD],Kombiniert[Date],"&gt;="&amp;Kombiniert[[#This Row],[Von]],Kombiniert[Date],"&lt;="&amp;Kombiniert[[#This Row],[Date]])</f>
        <v>5.3333333333333337E-2</v>
      </c>
      <c r="S710" s="8">
        <f>AVERAGEIFS(Kombiniert[Sonstige],Kombiniert[Date],"&gt;="&amp;Kombiniert[[#This Row],[Von]],Kombiniert[Date],"&lt;="&amp;Kombiniert[[#This Row],[Date]])</f>
        <v>6.4166666666666664E-2</v>
      </c>
      <c r="T710" s="4">
        <f>SUMIFS(Kombiniert[Befragte],Kombiniert[Date],"&gt;="&amp;Kombiniert[[#This Row],[Von]],Kombiniert[Date],"&lt;="&amp;Kombiniert[[#This Row],[Date]])</f>
        <v>13233</v>
      </c>
      <c r="U710" s="2">
        <f>1/SUMIFS(Kombiniert[[#This Row],[CDU/CSU (14d)]:[AfD (14d)]],Kombiniert[[#This Row],[CDU/CSU (14d)]:[AfD (14d)]],"&gt;="&amp;0.05)</f>
        <v>1.1225444340505144</v>
      </c>
      <c r="V710" s="2">
        <f>1/(SUMIFS(Kombiniert[[#This Row],[CDU/CSU (14d)]:[AfD (14d)]],Kombiniert[[#This Row],[CDU/CSU (14d)]:[AfD (14d)]],"&gt;="&amp;0.05)-Kombiniert[[#This Row],[FDP (14d)]])</f>
        <v>1.1822660098522169</v>
      </c>
    </row>
    <row r="711" spans="1:22" x14ac:dyDescent="0.35">
      <c r="A711" s="1">
        <v>42270</v>
      </c>
      <c r="B711" s="2">
        <v>0.4</v>
      </c>
      <c r="C711" s="2">
        <v>0.24</v>
      </c>
      <c r="D711" s="2">
        <v>0.1</v>
      </c>
      <c r="E711" s="2">
        <v>0.05</v>
      </c>
      <c r="F711" s="2">
        <v>0.1</v>
      </c>
      <c r="G711" s="2">
        <v>0.04</v>
      </c>
      <c r="H711" s="2">
        <v>7.0000000000000007E-2</v>
      </c>
      <c r="I711" s="2">
        <v>2501</v>
      </c>
      <c r="J711" s="2" t="s">
        <v>676</v>
      </c>
      <c r="K711" t="s">
        <v>417</v>
      </c>
      <c r="L711" s="1">
        <f>Kombiniert[[#This Row],[Date]]-13</f>
        <v>42257</v>
      </c>
      <c r="M711" s="8">
        <f>AVERAGEIFS(Kombiniert[CDU/CSU],Kombiniert[Date],"&gt;="&amp;Kombiniert[[#This Row],[Von]],Kombiniert[Date],"&lt;="&amp;Kombiniert[[#This Row],[Date]])</f>
        <v>0.40687499999999999</v>
      </c>
      <c r="N711" s="3">
        <f>AVERAGEIFS(Kombiniert[SPD],Kombiniert[Date],"&gt;="&amp;Kombiniert[[#This Row],[Von]],Kombiniert[Date],"&lt;="&amp;Kombiniert[[#This Row],[Date]])</f>
        <v>0.24500000000000002</v>
      </c>
      <c r="O711" s="8">
        <f>AVERAGEIFS(Kombiniert[GRÜNE],Kombiniert[Date],"&gt;="&amp;Kombiniert[[#This Row],[Von]],Kombiniert[Date],"&lt;="&amp;Kombiniert[[#This Row],[Date]])</f>
        <v>0.10124999999999999</v>
      </c>
      <c r="P711" s="8">
        <f>AVERAGEIFS(Kombiniert[FDP],Kombiniert[Date],"&gt;="&amp;Kombiniert[[#This Row],[Von]],Kombiniert[Date],"&lt;="&amp;Kombiniert[[#This Row],[Date]])</f>
        <v>4.4999999999999998E-2</v>
      </c>
      <c r="Q711" s="8">
        <f>AVERAGEIFS(Kombiniert[LINKE],Kombiniert[Date],"&gt;="&amp;Kombiniert[[#This Row],[Von]],Kombiniert[Date],"&lt;="&amp;Kombiniert[[#This Row],[Date]])</f>
        <v>9.4999999999999987E-2</v>
      </c>
      <c r="R711" s="8">
        <f>AVERAGEIFS(Kombiniert[AfD],Kombiniert[Date],"&gt;="&amp;Kombiniert[[#This Row],[Von]],Kombiniert[Date],"&lt;="&amp;Kombiniert[[#This Row],[Date]])</f>
        <v>4.5000000000000005E-2</v>
      </c>
      <c r="S711" s="8">
        <f>AVERAGEIFS(Kombiniert[Sonstige],Kombiniert[Date],"&gt;="&amp;Kombiniert[[#This Row],[Von]],Kombiniert[Date],"&lt;="&amp;Kombiniert[[#This Row],[Date]])</f>
        <v>6.1875000000000006E-2</v>
      </c>
      <c r="T711" s="4">
        <f>SUMIFS(Kombiniert[Befragte],Kombiniert[Date],"&gt;="&amp;Kombiniert[[#This Row],[Von]],Kombiniert[Date],"&lt;="&amp;Kombiniert[[#This Row],[Date]])</f>
        <v>15996</v>
      </c>
      <c r="U711" s="2">
        <f>1/SUMIFS(Kombiniert[[#This Row],[CDU/CSU (14d)]:[AfD (14d)]],Kombiniert[[#This Row],[CDU/CSU (14d)]:[AfD (14d)]],"&gt;="&amp;0.05)</f>
        <v>1.1790714812085483</v>
      </c>
      <c r="V711" s="2">
        <f>1/(SUMIFS(Kombiniert[[#This Row],[CDU/CSU (14d)]:[AfD (14d)]],Kombiniert[[#This Row],[CDU/CSU (14d)]:[AfD (14d)]],"&gt;="&amp;0.05)-Kombiniert[[#This Row],[FDP (14d)]])</f>
        <v>1.2451361867704283</v>
      </c>
    </row>
    <row r="712" spans="1:22" x14ac:dyDescent="0.35">
      <c r="A712" s="1">
        <v>42263</v>
      </c>
      <c r="B712" s="2">
        <v>0.41</v>
      </c>
      <c r="C712" s="2">
        <v>0.24</v>
      </c>
      <c r="D712" s="2">
        <v>0.1</v>
      </c>
      <c r="E712" s="2">
        <v>0.04</v>
      </c>
      <c r="F712" s="2">
        <v>0.1</v>
      </c>
      <c r="G712" s="2">
        <v>0.04</v>
      </c>
      <c r="H712" s="2">
        <v>7.0000000000000007E-2</v>
      </c>
      <c r="I712" s="2">
        <v>2501</v>
      </c>
      <c r="J712" s="2" t="s">
        <v>677</v>
      </c>
      <c r="K712" t="s">
        <v>417</v>
      </c>
      <c r="L712" s="1">
        <f>Kombiniert[[#This Row],[Date]]-13</f>
        <v>42250</v>
      </c>
      <c r="M712" s="8">
        <f>AVERAGEIFS(Kombiniert[CDU/CSU],Kombiniert[Date],"&gt;="&amp;Kombiniert[[#This Row],[Von]],Kombiniert[Date],"&lt;="&amp;Kombiniert[[#This Row],[Date]])</f>
        <v>0.41277777777777774</v>
      </c>
      <c r="N712" s="3">
        <f>AVERAGEIFS(Kombiniert[SPD],Kombiniert[Date],"&gt;="&amp;Kombiniert[[#This Row],[Von]],Kombiniert[Date],"&lt;="&amp;Kombiniert[[#This Row],[Date]])</f>
        <v>0.24388888888888893</v>
      </c>
      <c r="O712" s="8">
        <f>AVERAGEIFS(Kombiniert[GRÜNE],Kombiniert[Date],"&gt;="&amp;Kombiniert[[#This Row],[Von]],Kombiniert[Date],"&lt;="&amp;Kombiniert[[#This Row],[Date]])</f>
        <v>0.10555555555555556</v>
      </c>
      <c r="P712" s="8">
        <f>AVERAGEIFS(Kombiniert[FDP],Kombiniert[Date],"&gt;="&amp;Kombiniert[[#This Row],[Von]],Kombiniert[Date],"&lt;="&amp;Kombiniert[[#This Row],[Date]])</f>
        <v>4.2222222222222217E-2</v>
      </c>
      <c r="Q712" s="8">
        <f>AVERAGEIFS(Kombiniert[LINKE],Kombiniert[Date],"&gt;="&amp;Kombiniert[[#This Row],[Von]],Kombiniert[Date],"&lt;="&amp;Kombiniert[[#This Row],[Date]])</f>
        <v>9.3888888888888869E-2</v>
      </c>
      <c r="R712" s="8">
        <f>AVERAGEIFS(Kombiniert[AfD],Kombiniert[Date],"&gt;="&amp;Kombiniert[[#This Row],[Von]],Kombiniert[Date],"&lt;="&amp;Kombiniert[[#This Row],[Date]])</f>
        <v>4.2222222222222223E-2</v>
      </c>
      <c r="S712" s="8">
        <f>AVERAGEIFS(Kombiniert[Sonstige],Kombiniert[Date],"&gt;="&amp;Kombiniert[[#This Row],[Von]],Kombiniert[Date],"&lt;="&amp;Kombiniert[[#This Row],[Date]])</f>
        <v>5.9444444444444446E-2</v>
      </c>
      <c r="T712" s="4">
        <f>SUMIFS(Kombiniert[Befragte],Kombiniert[Date],"&gt;="&amp;Kombiniert[[#This Row],[Von]],Kombiniert[Date],"&lt;="&amp;Kombiniert[[#This Row],[Date]])</f>
        <v>18381</v>
      </c>
      <c r="U712" s="2">
        <f>1/SUMIFS(Kombiniert[[#This Row],[CDU/CSU (14d)]:[AfD (14d)]],Kombiniert[[#This Row],[CDU/CSU (14d)]:[AfD (14d)]],"&gt;="&amp;0.05)</f>
        <v>1.1680726800778714</v>
      </c>
      <c r="V712" s="2">
        <f>1/(SUMIFS(Kombiniert[[#This Row],[CDU/CSU (14d)]:[AfD (14d)]],Kombiniert[[#This Row],[CDU/CSU (14d)]:[AfD (14d)]],"&gt;="&amp;0.05)-Kombiniert[[#This Row],[FDP (14d)]])</f>
        <v>1.2286689419795223</v>
      </c>
    </row>
    <row r="713" spans="1:22" x14ac:dyDescent="0.35">
      <c r="A713" s="1">
        <v>42256</v>
      </c>
      <c r="B713" s="2">
        <v>0.41</v>
      </c>
      <c r="C713" s="2">
        <v>0.24</v>
      </c>
      <c r="D713" s="2">
        <v>0.1</v>
      </c>
      <c r="E713" s="2">
        <v>0.04</v>
      </c>
      <c r="F713" s="2">
        <v>0.1</v>
      </c>
      <c r="G713" s="2">
        <v>0.04</v>
      </c>
      <c r="H713" s="2">
        <v>7.0000000000000007E-2</v>
      </c>
      <c r="I713" s="2">
        <v>2503</v>
      </c>
      <c r="J713" s="2" t="s">
        <v>416</v>
      </c>
      <c r="K713" t="s">
        <v>417</v>
      </c>
      <c r="L713" s="1">
        <f>Kombiniert[[#This Row],[Date]]-13</f>
        <v>42243</v>
      </c>
      <c r="M713" s="8">
        <f>AVERAGEIFS(Kombiniert[CDU/CSU],Kombiniert[Date],"&gt;="&amp;Kombiniert[[#This Row],[Von]],Kombiniert[Date],"&lt;="&amp;Kombiniert[[#This Row],[Date]])</f>
        <v>0.41142857142857142</v>
      </c>
      <c r="N713" s="3">
        <f>AVERAGEIFS(Kombiniert[SPD],Kombiniert[Date],"&gt;="&amp;Kombiniert[[#This Row],[Von]],Kombiniert[Date],"&lt;="&amp;Kombiniert[[#This Row],[Date]])</f>
        <v>0.23928571428571427</v>
      </c>
      <c r="O713" s="8">
        <f>AVERAGEIFS(Kombiniert[GRÜNE],Kombiniert[Date],"&gt;="&amp;Kombiniert[[#This Row],[Von]],Kombiniert[Date],"&lt;="&amp;Kombiniert[[#This Row],[Date]])</f>
        <v>0.10642857142857143</v>
      </c>
      <c r="P713" s="8">
        <f>AVERAGEIFS(Kombiniert[FDP],Kombiniert[Date],"&gt;="&amp;Kombiniert[[#This Row],[Von]],Kombiniert[Date],"&lt;="&amp;Kombiniert[[#This Row],[Date]])</f>
        <v>4.1428571428571426E-2</v>
      </c>
      <c r="Q713" s="8">
        <f>AVERAGEIFS(Kombiniert[LINKE],Kombiniert[Date],"&gt;="&amp;Kombiniert[[#This Row],[Von]],Kombiniert[Date],"&lt;="&amp;Kombiniert[[#This Row],[Date]])</f>
        <v>9.7142857142857156E-2</v>
      </c>
      <c r="R713" s="8">
        <f>AVERAGEIFS(Kombiniert[AfD],Kombiniert[Date],"&gt;="&amp;Kombiniert[[#This Row],[Von]],Kombiniert[Date],"&lt;="&amp;Kombiniert[[#This Row],[Date]])</f>
        <v>4.071428571428571E-2</v>
      </c>
      <c r="S713" s="8">
        <f>AVERAGEIFS(Kombiniert[Sonstige],Kombiniert[Date],"&gt;="&amp;Kombiniert[[#This Row],[Von]],Kombiniert[Date],"&lt;="&amp;Kombiniert[[#This Row],[Date]])</f>
        <v>6.357142857142857E-2</v>
      </c>
      <c r="T713" s="4">
        <f>SUMIFS(Kombiniert[Befragte],Kombiniert[Date],"&gt;="&amp;Kombiniert[[#This Row],[Von]],Kombiniert[Date],"&lt;="&amp;Kombiniert[[#This Row],[Date]])</f>
        <v>15939</v>
      </c>
      <c r="U713" s="2">
        <f>1/SUMIFS(Kombiniert[[#This Row],[CDU/CSU (14d)]:[AfD (14d)]],Kombiniert[[#This Row],[CDU/CSU (14d)]:[AfD (14d)]],"&gt;="&amp;0.05)</f>
        <v>1.1705685618729096</v>
      </c>
      <c r="V713" s="2">
        <f>1/(SUMIFS(Kombiniert[[#This Row],[CDU/CSU (14d)]:[AfD (14d)]],Kombiniert[[#This Row],[CDU/CSU (14d)]:[AfD (14d)]],"&gt;="&amp;0.05)-Kombiniert[[#This Row],[FDP (14d)]])</f>
        <v>1.2302284710017573</v>
      </c>
    </row>
    <row r="714" spans="1:22" x14ac:dyDescent="0.35">
      <c r="A714" s="1">
        <v>42249</v>
      </c>
      <c r="B714" s="2">
        <v>0.4</v>
      </c>
      <c r="C714" s="2">
        <v>0.24</v>
      </c>
      <c r="D714" s="2">
        <v>0.11</v>
      </c>
      <c r="E714" s="2">
        <v>0.05</v>
      </c>
      <c r="F714" s="2">
        <v>0.11</v>
      </c>
      <c r="G714" s="2">
        <v>0.03</v>
      </c>
      <c r="H714" s="2">
        <v>0.06</v>
      </c>
      <c r="I714" s="2">
        <v>2504</v>
      </c>
      <c r="J714" s="2" t="s">
        <v>418</v>
      </c>
      <c r="K714" t="s">
        <v>417</v>
      </c>
      <c r="L714" s="1">
        <f>Kombiniert[[#This Row],[Date]]-13</f>
        <v>42236</v>
      </c>
      <c r="M714" s="8">
        <f>AVERAGEIFS(Kombiniert[CDU/CSU],Kombiniert[Date],"&gt;="&amp;Kombiniert[[#This Row],[Von]],Kombiniert[Date],"&lt;="&amp;Kombiniert[[#This Row],[Date]])</f>
        <v>0.41249999999999992</v>
      </c>
      <c r="N714" s="3">
        <f>AVERAGEIFS(Kombiniert[SPD],Kombiniert[Date],"&gt;="&amp;Kombiniert[[#This Row],[Von]],Kombiniert[Date],"&lt;="&amp;Kombiniert[[#This Row],[Date]])</f>
        <v>0.23666666666666666</v>
      </c>
      <c r="O714" s="8">
        <f>AVERAGEIFS(Kombiniert[GRÜNE],Kombiniert[Date],"&gt;="&amp;Kombiniert[[#This Row],[Von]],Kombiniert[Date],"&lt;="&amp;Kombiniert[[#This Row],[Date]])</f>
        <v>0.10249999999999999</v>
      </c>
      <c r="P714" s="8">
        <f>AVERAGEIFS(Kombiniert[FDP],Kombiniert[Date],"&gt;="&amp;Kombiniert[[#This Row],[Von]],Kombiniert[Date],"&lt;="&amp;Kombiniert[[#This Row],[Date]])</f>
        <v>4.1666666666666664E-2</v>
      </c>
      <c r="Q714" s="8">
        <f>AVERAGEIFS(Kombiniert[LINKE],Kombiniert[Date],"&gt;="&amp;Kombiniert[[#This Row],[Von]],Kombiniert[Date],"&lt;="&amp;Kombiniert[[#This Row],[Date]])</f>
        <v>0.10166666666666667</v>
      </c>
      <c r="R714" s="8">
        <f>AVERAGEIFS(Kombiniert[AfD],Kombiniert[Date],"&gt;="&amp;Kombiniert[[#This Row],[Von]],Kombiniert[Date],"&lt;="&amp;Kombiniert[[#This Row],[Date]])</f>
        <v>3.8333333333333337E-2</v>
      </c>
      <c r="S714" s="8">
        <f>AVERAGEIFS(Kombiniert[Sonstige],Kombiniert[Date],"&gt;="&amp;Kombiniert[[#This Row],[Von]],Kombiniert[Date],"&lt;="&amp;Kombiniert[[#This Row],[Date]])</f>
        <v>6.6666666666666666E-2</v>
      </c>
      <c r="T714" s="4">
        <f>SUMIFS(Kombiniert[Befragte],Kombiniert[Date],"&gt;="&amp;Kombiniert[[#This Row],[Von]],Kombiniert[Date],"&lt;="&amp;Kombiniert[[#This Row],[Date]])</f>
        <v>13964</v>
      </c>
      <c r="U714" s="2">
        <f>1/SUMIFS(Kombiniert[[#This Row],[CDU/CSU (14d)]:[AfD (14d)]],Kombiniert[[#This Row],[CDU/CSU (14d)]:[AfD (14d)]],"&gt;="&amp;0.05)</f>
        <v>1.171875</v>
      </c>
      <c r="V714" s="2">
        <f>1/(SUMIFS(Kombiniert[[#This Row],[CDU/CSU (14d)]:[AfD (14d)]],Kombiniert[[#This Row],[CDU/CSU (14d)]:[AfD (14d)]],"&gt;="&amp;0.05)-Kombiniert[[#This Row],[FDP (14d)]])</f>
        <v>1.2320328542094456</v>
      </c>
    </row>
    <row r="715" spans="1:22" x14ac:dyDescent="0.35">
      <c r="A715" s="1">
        <v>42242</v>
      </c>
      <c r="B715" s="2">
        <v>0.41</v>
      </c>
      <c r="C715" s="2">
        <v>0.23</v>
      </c>
      <c r="D715" s="2">
        <v>0.1</v>
      </c>
      <c r="E715" s="2">
        <v>0.04</v>
      </c>
      <c r="F715" s="2">
        <v>0.11</v>
      </c>
      <c r="G715" s="2">
        <v>0.04</v>
      </c>
      <c r="H715" s="2">
        <v>7.0000000000000007E-2</v>
      </c>
      <c r="I715" s="2">
        <v>2500</v>
      </c>
      <c r="J715" s="2" t="s">
        <v>419</v>
      </c>
      <c r="K715" t="s">
        <v>417</v>
      </c>
      <c r="L715" s="1">
        <f>Kombiniert[[#This Row],[Date]]-13</f>
        <v>42229</v>
      </c>
      <c r="M715" s="8">
        <f>AVERAGEIFS(Kombiniert[CDU/CSU],Kombiniert[Date],"&gt;="&amp;Kombiniert[[#This Row],[Von]],Kombiniert[Date],"&lt;="&amp;Kombiniert[[#This Row],[Date]])</f>
        <v>0.419375</v>
      </c>
      <c r="N715" s="3">
        <f>AVERAGEIFS(Kombiniert[SPD],Kombiniert[Date],"&gt;="&amp;Kombiniert[[#This Row],[Von]],Kombiniert[Date],"&lt;="&amp;Kombiniert[[#This Row],[Date]])</f>
        <v>0.24</v>
      </c>
      <c r="O715" s="8">
        <f>AVERAGEIFS(Kombiniert[GRÜNE],Kombiniert[Date],"&gt;="&amp;Kombiniert[[#This Row],[Von]],Kombiniert[Date],"&lt;="&amp;Kombiniert[[#This Row],[Date]])</f>
        <v>0.10375</v>
      </c>
      <c r="P715" s="8">
        <f>AVERAGEIFS(Kombiniert[FDP],Kombiniert[Date],"&gt;="&amp;Kombiniert[[#This Row],[Von]],Kombiniert[Date],"&lt;="&amp;Kombiniert[[#This Row],[Date]])</f>
        <v>4.2499999999999996E-2</v>
      </c>
      <c r="Q715" s="8">
        <f>AVERAGEIFS(Kombiniert[LINKE],Kombiniert[Date],"&gt;="&amp;Kombiniert[[#This Row],[Von]],Kombiniert[Date],"&lt;="&amp;Kombiniert[[#This Row],[Date]])</f>
        <v>9.6874999999999989E-2</v>
      </c>
      <c r="R715" s="8">
        <f>AVERAGEIFS(Kombiniert[AfD],Kombiniert[Date],"&gt;="&amp;Kombiniert[[#This Row],[Von]],Kombiniert[Date],"&lt;="&amp;Kombiniert[[#This Row],[Date]])</f>
        <v>3.6249999999999998E-2</v>
      </c>
      <c r="S715" s="8">
        <f>AVERAGEIFS(Kombiniert[Sonstige],Kombiniert[Date],"&gt;="&amp;Kombiniert[[#This Row],[Von]],Kombiniert[Date],"&lt;="&amp;Kombiniert[[#This Row],[Date]])</f>
        <v>6.1250000000000006E-2</v>
      </c>
      <c r="T715" s="4">
        <f>SUMIFS(Kombiniert[Befragte],Kombiniert[Date],"&gt;="&amp;Kombiniert[[#This Row],[Von]],Kombiniert[Date],"&lt;="&amp;Kombiniert[[#This Row],[Date]])</f>
        <v>16527</v>
      </c>
      <c r="U715" s="2">
        <f>1/SUMIFS(Kombiniert[[#This Row],[CDU/CSU (14d)]:[AfD (14d)]],Kombiniert[[#This Row],[CDU/CSU (14d)]:[AfD (14d)]],"&gt;="&amp;0.05)</f>
        <v>1.1627906976744184</v>
      </c>
      <c r="V715" s="2">
        <f>1/(SUMIFS(Kombiniert[[#This Row],[CDU/CSU (14d)]:[AfD (14d)]],Kombiniert[[#This Row],[CDU/CSU (14d)]:[AfD (14d)]],"&gt;="&amp;0.05)-Kombiniert[[#This Row],[FDP (14d)]])</f>
        <v>1.2232415902140672</v>
      </c>
    </row>
    <row r="716" spans="1:22" x14ac:dyDescent="0.35">
      <c r="A716" s="1">
        <v>42235</v>
      </c>
      <c r="B716" s="2">
        <v>0.43</v>
      </c>
      <c r="C716" s="2">
        <v>0.23</v>
      </c>
      <c r="D716" s="2">
        <v>0.1</v>
      </c>
      <c r="E716" s="2">
        <v>0.04</v>
      </c>
      <c r="F716" s="2">
        <v>0.1</v>
      </c>
      <c r="G716" s="2">
        <v>0.03</v>
      </c>
      <c r="H716" s="2">
        <v>7.0000000000000007E-2</v>
      </c>
      <c r="I716" s="2">
        <v>2500</v>
      </c>
      <c r="J716" s="2" t="s">
        <v>420</v>
      </c>
      <c r="K716" t="s">
        <v>417</v>
      </c>
      <c r="L716" s="1">
        <f>Kombiniert[[#This Row],[Date]]-13</f>
        <v>42222</v>
      </c>
      <c r="M716" s="8">
        <f>AVERAGEIFS(Kombiniert[CDU/CSU],Kombiniert[Date],"&gt;="&amp;Kombiniert[[#This Row],[Von]],Kombiniert[Date],"&lt;="&amp;Kombiniert[[#This Row],[Date]])</f>
        <v>0.42374999999999996</v>
      </c>
      <c r="N716" s="3">
        <f>AVERAGEIFS(Kombiniert[SPD],Kombiniert[Date],"&gt;="&amp;Kombiniert[[#This Row],[Von]],Kombiniert[Date],"&lt;="&amp;Kombiniert[[#This Row],[Date]])</f>
        <v>0.239375</v>
      </c>
      <c r="O716" s="8">
        <f>AVERAGEIFS(Kombiniert[GRÜNE],Kombiniert[Date],"&gt;="&amp;Kombiniert[[#This Row],[Von]],Kombiniert[Date],"&lt;="&amp;Kombiniert[[#This Row],[Date]])</f>
        <v>0.10375</v>
      </c>
      <c r="P716" s="8">
        <f>AVERAGEIFS(Kombiniert[FDP],Kombiniert[Date],"&gt;="&amp;Kombiniert[[#This Row],[Von]],Kombiniert[Date],"&lt;="&amp;Kombiniert[[#This Row],[Date]])</f>
        <v>4.4374999999999998E-2</v>
      </c>
      <c r="Q716" s="8">
        <f>AVERAGEIFS(Kombiniert[LINKE],Kombiniert[Date],"&gt;="&amp;Kombiniert[[#This Row],[Von]],Kombiniert[Date],"&lt;="&amp;Kombiniert[[#This Row],[Date]])</f>
        <v>9.3749999999999986E-2</v>
      </c>
      <c r="R716" s="8">
        <f>AVERAGEIFS(Kombiniert[AfD],Kombiniert[Date],"&gt;="&amp;Kombiniert[[#This Row],[Von]],Kombiniert[Date],"&lt;="&amp;Kombiniert[[#This Row],[Date]])</f>
        <v>3.5625000000000004E-2</v>
      </c>
      <c r="S716" s="8">
        <f>AVERAGEIFS(Kombiniert[Sonstige],Kombiniert[Date],"&gt;="&amp;Kombiniert[[#This Row],[Von]],Kombiniert[Date],"&lt;="&amp;Kombiniert[[#This Row],[Date]])</f>
        <v>5.9375000000000004E-2</v>
      </c>
      <c r="T716" s="4">
        <f>SUMIFS(Kombiniert[Befragte],Kombiniert[Date],"&gt;="&amp;Kombiniert[[#This Row],[Von]],Kombiniert[Date],"&lt;="&amp;Kombiniert[[#This Row],[Date]])</f>
        <v>16066</v>
      </c>
      <c r="U716" s="2">
        <f>1/SUMIFS(Kombiniert[[#This Row],[CDU/CSU (14d)]:[AfD (14d)]],Kombiniert[[#This Row],[CDU/CSU (14d)]:[AfD (14d)]],"&gt;="&amp;0.05)</f>
        <v>1.1619462599854757</v>
      </c>
      <c r="V716" s="2">
        <f>1/(SUMIFS(Kombiniert[[#This Row],[CDU/CSU (14d)]:[AfD (14d)]],Kombiniert[[#This Row],[CDU/CSU (14d)]:[AfD (14d)]],"&gt;="&amp;0.05)-Kombiniert[[#This Row],[FDP (14d)]])</f>
        <v>1.2251148545176112</v>
      </c>
    </row>
    <row r="717" spans="1:22" x14ac:dyDescent="0.35">
      <c r="A717" s="1">
        <v>42228</v>
      </c>
      <c r="B717" s="2">
        <v>0.43</v>
      </c>
      <c r="C717" s="2">
        <v>0.23</v>
      </c>
      <c r="D717" s="2">
        <v>0.1</v>
      </c>
      <c r="E717" s="2">
        <v>0.05</v>
      </c>
      <c r="F717" s="2">
        <v>0.09</v>
      </c>
      <c r="G717" s="2">
        <v>0.03</v>
      </c>
      <c r="H717" s="2">
        <v>7.0000000000000007E-2</v>
      </c>
      <c r="I717" s="2">
        <v>2500</v>
      </c>
      <c r="J717" s="2" t="s">
        <v>421</v>
      </c>
      <c r="K717" t="s">
        <v>417</v>
      </c>
      <c r="L717" s="1">
        <f>Kombiniert[[#This Row],[Date]]-13</f>
        <v>42215</v>
      </c>
      <c r="M717" s="8">
        <f>AVERAGEIFS(Kombiniert[CDU/CSU],Kombiniert[Date],"&gt;="&amp;Kombiniert[[#This Row],[Von]],Kombiniert[Date],"&lt;="&amp;Kombiniert[[#This Row],[Date]])</f>
        <v>0.42499999999999999</v>
      </c>
      <c r="N717" s="3">
        <f>AVERAGEIFS(Kombiniert[SPD],Kombiniert[Date],"&gt;="&amp;Kombiniert[[#This Row],[Von]],Kombiniert[Date],"&lt;="&amp;Kombiniert[[#This Row],[Date]])</f>
        <v>0.23785714285714285</v>
      </c>
      <c r="O717" s="8">
        <f>AVERAGEIFS(Kombiniert[GRÜNE],Kombiniert[Date],"&gt;="&amp;Kombiniert[[#This Row],[Von]],Kombiniert[Date],"&lt;="&amp;Kombiniert[[#This Row],[Date]])</f>
        <v>0.10214285714285713</v>
      </c>
      <c r="P717" s="8">
        <f>AVERAGEIFS(Kombiniert[FDP],Kombiniert[Date],"&gt;="&amp;Kombiniert[[#This Row],[Von]],Kombiniert[Date],"&lt;="&amp;Kombiniert[[#This Row],[Date]])</f>
        <v>4.4999999999999991E-2</v>
      </c>
      <c r="Q717" s="8">
        <f>AVERAGEIFS(Kombiniert[LINKE],Kombiniert[Date],"&gt;="&amp;Kombiniert[[#This Row],[Von]],Kombiniert[Date],"&lt;="&amp;Kombiniert[[#This Row],[Date]])</f>
        <v>9.2142857142857124E-2</v>
      </c>
      <c r="R717" s="8">
        <f>AVERAGEIFS(Kombiniert[AfD],Kombiniert[Date],"&gt;="&amp;Kombiniert[[#This Row],[Von]],Kombiniert[Date],"&lt;="&amp;Kombiniert[[#This Row],[Date]])</f>
        <v>3.4285714285714287E-2</v>
      </c>
      <c r="S717" s="8">
        <f>AVERAGEIFS(Kombiniert[Sonstige],Kombiniert[Date],"&gt;="&amp;Kombiniert[[#This Row],[Von]],Kombiniert[Date],"&lt;="&amp;Kombiniert[[#This Row],[Date]])</f>
        <v>6.357142857142857E-2</v>
      </c>
      <c r="T717" s="4">
        <f>SUMIFS(Kombiniert[Befragte],Kombiniert[Date],"&gt;="&amp;Kombiniert[[#This Row],[Von]],Kombiniert[Date],"&lt;="&amp;Kombiniert[[#This Row],[Date]])</f>
        <v>14550</v>
      </c>
      <c r="U717" s="2">
        <f>1/SUMIFS(Kombiniert[[#This Row],[CDU/CSU (14d)]:[AfD (14d)]],Kombiniert[[#This Row],[CDU/CSU (14d)]:[AfD (14d)]],"&gt;="&amp;0.05)</f>
        <v>1.166666666666667</v>
      </c>
      <c r="V717" s="2">
        <f>1/(SUMIFS(Kombiniert[[#This Row],[CDU/CSU (14d)]:[AfD (14d)]],Kombiniert[[#This Row],[CDU/CSU (14d)]:[AfD (14d)]],"&gt;="&amp;0.05)-Kombiniert[[#This Row],[FDP (14d)]])</f>
        <v>1.2313104661389624</v>
      </c>
    </row>
    <row r="718" spans="1:22" x14ac:dyDescent="0.35">
      <c r="A718" s="1">
        <v>42221</v>
      </c>
      <c r="B718" s="2">
        <v>0.41</v>
      </c>
      <c r="C718" s="2">
        <v>0.24</v>
      </c>
      <c r="D718" s="2">
        <v>0.1</v>
      </c>
      <c r="E718" s="2">
        <v>0.05</v>
      </c>
      <c r="F718" s="2">
        <v>0.09</v>
      </c>
      <c r="G718" s="2">
        <v>0.03</v>
      </c>
      <c r="H718" s="2">
        <v>0.08</v>
      </c>
      <c r="I718" s="2">
        <v>2501</v>
      </c>
      <c r="J718" s="2" t="s">
        <v>422</v>
      </c>
      <c r="K718" t="s">
        <v>417</v>
      </c>
      <c r="L718" s="1">
        <f>Kombiniert[[#This Row],[Date]]-13</f>
        <v>42208</v>
      </c>
      <c r="M718" s="8">
        <f>AVERAGEIFS(Kombiniert[CDU/CSU],Kombiniert[Date],"&gt;="&amp;Kombiniert[[#This Row],[Von]],Kombiniert[Date],"&lt;="&amp;Kombiniert[[#This Row],[Date]])</f>
        <v>0.42214285714285715</v>
      </c>
      <c r="N718" s="3">
        <f>AVERAGEIFS(Kombiniert[SPD],Kombiniert[Date],"&gt;="&amp;Kombiniert[[#This Row],[Von]],Kombiniert[Date],"&lt;="&amp;Kombiniert[[#This Row],[Date]])</f>
        <v>0.24142857142857141</v>
      </c>
      <c r="O718" s="8">
        <f>AVERAGEIFS(Kombiniert[GRÜNE],Kombiniert[Date],"&gt;="&amp;Kombiniert[[#This Row],[Von]],Kombiniert[Date],"&lt;="&amp;Kombiniert[[#This Row],[Date]])</f>
        <v>0.10071428571428571</v>
      </c>
      <c r="P718" s="8">
        <f>AVERAGEIFS(Kombiniert[FDP],Kombiniert[Date],"&gt;="&amp;Kombiniert[[#This Row],[Von]],Kombiniert[Date],"&lt;="&amp;Kombiniert[[#This Row],[Date]])</f>
        <v>4.2857142857142858E-2</v>
      </c>
      <c r="Q718" s="8">
        <f>AVERAGEIFS(Kombiniert[LINKE],Kombiniert[Date],"&gt;="&amp;Kombiniert[[#This Row],[Von]],Kombiniert[Date],"&lt;="&amp;Kombiniert[[#This Row],[Date]])</f>
        <v>9.4285714285714278E-2</v>
      </c>
      <c r="R718" s="8">
        <f>AVERAGEIFS(Kombiniert[AfD],Kombiniert[Date],"&gt;="&amp;Kombiniert[[#This Row],[Von]],Kombiniert[Date],"&lt;="&amp;Kombiniert[[#This Row],[Date]])</f>
        <v>3.1428571428571431E-2</v>
      </c>
      <c r="S718" s="8">
        <f>AVERAGEIFS(Kombiniert[Sonstige],Kombiniert[Date],"&gt;="&amp;Kombiniert[[#This Row],[Von]],Kombiniert[Date],"&lt;="&amp;Kombiniert[[#This Row],[Date]])</f>
        <v>6.7142857142857143E-2</v>
      </c>
      <c r="T718" s="4">
        <f>SUMIFS(Kombiniert[Befragte],Kombiniert[Date],"&gt;="&amp;Kombiniert[[#This Row],[Von]],Kombiniert[Date],"&lt;="&amp;Kombiniert[[#This Row],[Date]])</f>
        <v>14170</v>
      </c>
      <c r="U718" s="2">
        <f>1/SUMIFS(Kombiniert[[#This Row],[CDU/CSU (14d)]:[AfD (14d)]],Kombiniert[[#This Row],[CDU/CSU (14d)]:[AfD (14d)]],"&gt;="&amp;0.05)</f>
        <v>1.1647254575707153</v>
      </c>
      <c r="V718" s="2">
        <f>1/(SUMIFS(Kombiniert[[#This Row],[CDU/CSU (14d)]:[AfD (14d)]],Kombiniert[[#This Row],[CDU/CSU (14d)]:[AfD (14d)]],"&gt;="&amp;0.05)-Kombiniert[[#This Row],[FDP (14d)]])</f>
        <v>1.2259194395796846</v>
      </c>
    </row>
    <row r="719" spans="1:22" x14ac:dyDescent="0.35">
      <c r="A719" s="1">
        <v>42214</v>
      </c>
      <c r="B719" s="2">
        <v>0.42</v>
      </c>
      <c r="C719" s="2">
        <v>0.23</v>
      </c>
      <c r="D719" s="2">
        <v>0.1</v>
      </c>
      <c r="E719" s="2">
        <v>0.04</v>
      </c>
      <c r="F719" s="2">
        <v>0.1</v>
      </c>
      <c r="G719" s="2">
        <v>0.03</v>
      </c>
      <c r="H719" s="2">
        <v>0.08</v>
      </c>
      <c r="I719" s="2">
        <v>2501</v>
      </c>
      <c r="J719" s="2" t="s">
        <v>423</v>
      </c>
      <c r="K719" t="s">
        <v>417</v>
      </c>
      <c r="L719" s="1">
        <f>Kombiniert[[#This Row],[Date]]-13</f>
        <v>42201</v>
      </c>
      <c r="M719" s="8">
        <f>AVERAGEIFS(Kombiniert[CDU/CSU],Kombiniert[Date],"&gt;="&amp;Kombiniert[[#This Row],[Von]],Kombiniert[Date],"&lt;="&amp;Kombiniert[[#This Row],[Date]])</f>
        <v>0.41749999999999998</v>
      </c>
      <c r="N719" s="3">
        <f>AVERAGEIFS(Kombiniert[SPD],Kombiniert[Date],"&gt;="&amp;Kombiniert[[#This Row],[Von]],Kombiniert[Date],"&lt;="&amp;Kombiniert[[#This Row],[Date]])</f>
        <v>0.245</v>
      </c>
      <c r="O719" s="8">
        <f>AVERAGEIFS(Kombiniert[GRÜNE],Kombiniert[Date],"&gt;="&amp;Kombiniert[[#This Row],[Von]],Kombiniert[Date],"&lt;="&amp;Kombiniert[[#This Row],[Date]])</f>
        <v>0.10124999999999999</v>
      </c>
      <c r="P719" s="8">
        <f>AVERAGEIFS(Kombiniert[FDP],Kombiniert[Date],"&gt;="&amp;Kombiniert[[#This Row],[Von]],Kombiniert[Date],"&lt;="&amp;Kombiniert[[#This Row],[Date]])</f>
        <v>4.5624999999999999E-2</v>
      </c>
      <c r="Q719" s="8">
        <f>AVERAGEIFS(Kombiniert[LINKE],Kombiniert[Date],"&gt;="&amp;Kombiniert[[#This Row],[Von]],Kombiniert[Date],"&lt;="&amp;Kombiniert[[#This Row],[Date]])</f>
        <v>9.5624999999999988E-2</v>
      </c>
      <c r="R719" s="8">
        <f>AVERAGEIFS(Kombiniert[AfD],Kombiniert[Date],"&gt;="&amp;Kombiniert[[#This Row],[Von]],Kombiniert[Date],"&lt;="&amp;Kombiniert[[#This Row],[Date]])</f>
        <v>3.5000000000000003E-2</v>
      </c>
      <c r="S719" s="8">
        <f>AVERAGEIFS(Kombiniert[Sonstige],Kombiniert[Date],"&gt;="&amp;Kombiniert[[#This Row],[Von]],Kombiniert[Date],"&lt;="&amp;Kombiniert[[#This Row],[Date]])</f>
        <v>5.8124999999999996E-2</v>
      </c>
      <c r="T719" s="4">
        <f>SUMIFS(Kombiniert[Befragte],Kombiniert[Date],"&gt;="&amp;Kombiniert[[#This Row],[Von]],Kombiniert[Date],"&lt;="&amp;Kombiniert[[#This Row],[Date]])</f>
        <v>14998</v>
      </c>
      <c r="U719" s="2">
        <f>1/SUMIFS(Kombiniert[[#This Row],[CDU/CSU (14d)]:[AfD (14d)]],Kombiniert[[#This Row],[CDU/CSU (14d)]:[AfD (14d)]],"&gt;="&amp;0.05)</f>
        <v>1.1636363636363638</v>
      </c>
      <c r="V719" s="2">
        <f>1/(SUMIFS(Kombiniert[[#This Row],[CDU/CSU (14d)]:[AfD (14d)]],Kombiniert[[#This Row],[CDU/CSU (14d)]:[AfD (14d)]],"&gt;="&amp;0.05)-Kombiniert[[#This Row],[FDP (14d)]])</f>
        <v>1.2288786482334872</v>
      </c>
    </row>
    <row r="720" spans="1:22" x14ac:dyDescent="0.35">
      <c r="A720" s="1">
        <v>42207</v>
      </c>
      <c r="B720" s="2">
        <v>0.41</v>
      </c>
      <c r="C720" s="2">
        <v>0.24</v>
      </c>
      <c r="D720" s="2">
        <v>0.1</v>
      </c>
      <c r="E720" s="2">
        <v>0.05</v>
      </c>
      <c r="F720" s="2">
        <v>0.1</v>
      </c>
      <c r="G720" s="2">
        <v>0.04</v>
      </c>
      <c r="H720" s="2">
        <v>0.06</v>
      </c>
      <c r="I720" s="2">
        <v>2501</v>
      </c>
      <c r="J720" s="2" t="s">
        <v>678</v>
      </c>
      <c r="K720" t="s">
        <v>417</v>
      </c>
      <c r="L720" s="1">
        <f>Kombiniert[[#This Row],[Date]]-13</f>
        <v>42194</v>
      </c>
      <c r="M720" s="8">
        <f>AVERAGEIFS(Kombiniert[CDU/CSU],Kombiniert[Date],"&gt;="&amp;Kombiniert[[#This Row],[Von]],Kombiniert[Date],"&lt;="&amp;Kombiniert[[#This Row],[Date]])</f>
        <v>0.416875</v>
      </c>
      <c r="N720" s="3">
        <f>AVERAGEIFS(Kombiniert[SPD],Kombiniert[Date],"&gt;="&amp;Kombiniert[[#This Row],[Von]],Kombiniert[Date],"&lt;="&amp;Kombiniert[[#This Row],[Date]])</f>
        <v>0.2475</v>
      </c>
      <c r="O720" s="8">
        <f>AVERAGEIFS(Kombiniert[GRÜNE],Kombiniert[Date],"&gt;="&amp;Kombiniert[[#This Row],[Von]],Kombiniert[Date],"&lt;="&amp;Kombiniert[[#This Row],[Date]])</f>
        <v>0.10249999999999999</v>
      </c>
      <c r="P720" s="8">
        <f>AVERAGEIFS(Kombiniert[FDP],Kombiniert[Date],"&gt;="&amp;Kombiniert[[#This Row],[Von]],Kombiniert[Date],"&lt;="&amp;Kombiniert[[#This Row],[Date]])</f>
        <v>4.5624999999999999E-2</v>
      </c>
      <c r="Q720" s="8">
        <f>AVERAGEIFS(Kombiniert[LINKE],Kombiniert[Date],"&gt;="&amp;Kombiniert[[#This Row],[Von]],Kombiniert[Date],"&lt;="&amp;Kombiniert[[#This Row],[Date]])</f>
        <v>9.5624999999999988E-2</v>
      </c>
      <c r="R720" s="8">
        <f>AVERAGEIFS(Kombiniert[AfD],Kombiniert[Date],"&gt;="&amp;Kombiniert[[#This Row],[Von]],Kombiniert[Date],"&lt;="&amp;Kombiniert[[#This Row],[Date]])</f>
        <v>3.6875000000000005E-2</v>
      </c>
      <c r="S720" s="8">
        <f>AVERAGEIFS(Kombiniert[Sonstige],Kombiniert[Date],"&gt;="&amp;Kombiniert[[#This Row],[Von]],Kombiniert[Date],"&lt;="&amp;Kombiniert[[#This Row],[Date]])</f>
        <v>5.3124999999999999E-2</v>
      </c>
      <c r="T720" s="4">
        <f>SUMIFS(Kombiniert[Befragte],Kombiniert[Date],"&gt;="&amp;Kombiniert[[#This Row],[Von]],Kombiniert[Date],"&lt;="&amp;Kombiniert[[#This Row],[Date]])</f>
        <v>15382</v>
      </c>
      <c r="U720" s="2">
        <f>1/SUMIFS(Kombiniert[[#This Row],[CDU/CSU (14d)]:[AfD (14d)]],Kombiniert[[#This Row],[CDU/CSU (14d)]:[AfD (14d)]],"&gt;="&amp;0.05)</f>
        <v>1.1594202898550725</v>
      </c>
      <c r="V720" s="2">
        <f>1/(SUMIFS(Kombiniert[[#This Row],[CDU/CSU (14d)]:[AfD (14d)]],Kombiniert[[#This Row],[CDU/CSU (14d)]:[AfD (14d)]],"&gt;="&amp;0.05)-Kombiniert[[#This Row],[FDP (14d)]])</f>
        <v>1.2241775057383322</v>
      </c>
    </row>
    <row r="721" spans="1:22" x14ac:dyDescent="0.35">
      <c r="A721" s="1">
        <v>42199</v>
      </c>
      <c r="B721" s="2">
        <v>0.42</v>
      </c>
      <c r="C721" s="2">
        <v>0.23</v>
      </c>
      <c r="D721" s="2">
        <v>0.11</v>
      </c>
      <c r="E721" s="2">
        <v>0.04</v>
      </c>
      <c r="F721" s="2">
        <v>0.1</v>
      </c>
      <c r="G721" s="2">
        <v>0.04</v>
      </c>
      <c r="H721" s="2">
        <v>0.06</v>
      </c>
      <c r="I721" s="2">
        <v>2503</v>
      </c>
      <c r="J721" s="2" t="s">
        <v>425</v>
      </c>
      <c r="K721" t="s">
        <v>417</v>
      </c>
      <c r="L721" s="1">
        <f>Kombiniert[[#This Row],[Date]]-13</f>
        <v>42186</v>
      </c>
      <c r="M721" s="8">
        <f>AVERAGEIFS(Kombiniert[CDU/CSU],Kombiniert[Date],"&gt;="&amp;Kombiniert[[#This Row],[Von]],Kombiniert[Date],"&lt;="&amp;Kombiniert[[#This Row],[Date]])</f>
        <v>0.41625000000000001</v>
      </c>
      <c r="N721" s="3">
        <f>AVERAGEIFS(Kombiniert[SPD],Kombiniert[Date],"&gt;="&amp;Kombiniert[[#This Row],[Von]],Kombiniert[Date],"&lt;="&amp;Kombiniert[[#This Row],[Date]])</f>
        <v>0.24187499999999998</v>
      </c>
      <c r="O721" s="8">
        <f>AVERAGEIFS(Kombiniert[GRÜNE],Kombiniert[Date],"&gt;="&amp;Kombiniert[[#This Row],[Von]],Kombiniert[Date],"&lt;="&amp;Kombiniert[[#This Row],[Date]])</f>
        <v>0.104375</v>
      </c>
      <c r="P721" s="8">
        <f>AVERAGEIFS(Kombiniert[FDP],Kombiniert[Date],"&gt;="&amp;Kombiniert[[#This Row],[Von]],Kombiniert[Date],"&lt;="&amp;Kombiniert[[#This Row],[Date]])</f>
        <v>4.374999999999999E-2</v>
      </c>
      <c r="Q721" s="8">
        <f>AVERAGEIFS(Kombiniert[LINKE],Kombiniert[Date],"&gt;="&amp;Kombiniert[[#This Row],[Von]],Kombiniert[Date],"&lt;="&amp;Kombiniert[[#This Row],[Date]])</f>
        <v>9.812499999999999E-2</v>
      </c>
      <c r="R721" s="8">
        <f>AVERAGEIFS(Kombiniert[AfD],Kombiniert[Date],"&gt;="&amp;Kombiniert[[#This Row],[Von]],Kombiniert[Date],"&lt;="&amp;Kombiniert[[#This Row],[Date]])</f>
        <v>4.0625000000000001E-2</v>
      </c>
      <c r="S721" s="8">
        <f>AVERAGEIFS(Kombiniert[Sonstige],Kombiniert[Date],"&gt;="&amp;Kombiniert[[#This Row],[Von]],Kombiniert[Date],"&lt;="&amp;Kombiniert[[#This Row],[Date]])</f>
        <v>5.3749999999999992E-2</v>
      </c>
      <c r="T721" s="4">
        <f>SUMIFS(Kombiniert[Befragte],Kombiniert[Date],"&gt;="&amp;Kombiniert[[#This Row],[Von]],Kombiniert[Date],"&lt;="&amp;Kombiniert[[#This Row],[Date]])</f>
        <v>17467</v>
      </c>
      <c r="U721" s="2">
        <f>1/SUMIFS(Kombiniert[[#This Row],[CDU/CSU (14d)]:[AfD (14d)]],Kombiniert[[#This Row],[CDU/CSU (14d)]:[AfD (14d)]],"&gt;="&amp;0.05)</f>
        <v>1.1619462599854757</v>
      </c>
      <c r="V721" s="2">
        <f>1/(SUMIFS(Kombiniert[[#This Row],[CDU/CSU (14d)]:[AfD (14d)]],Kombiniert[[#This Row],[CDU/CSU (14d)]:[AfD (14d)]],"&gt;="&amp;0.05)-Kombiniert[[#This Row],[FDP (14d)]])</f>
        <v>1.224177505738332</v>
      </c>
    </row>
    <row r="722" spans="1:22" x14ac:dyDescent="0.35">
      <c r="A722" s="1">
        <v>42193</v>
      </c>
      <c r="B722" s="2">
        <v>0.42</v>
      </c>
      <c r="C722" s="2">
        <v>0.23</v>
      </c>
      <c r="D722" s="2">
        <v>0.11</v>
      </c>
      <c r="E722" s="2">
        <v>0.05</v>
      </c>
      <c r="F722" s="2">
        <v>0.1</v>
      </c>
      <c r="G722" s="2">
        <v>0.04</v>
      </c>
      <c r="H722" s="2">
        <v>0.05</v>
      </c>
      <c r="I722" s="2">
        <v>2502</v>
      </c>
      <c r="J722" s="2" t="s">
        <v>426</v>
      </c>
      <c r="K722" t="s">
        <v>417</v>
      </c>
      <c r="L722" s="1">
        <f>Kombiniert[[#This Row],[Date]]-13</f>
        <v>42180</v>
      </c>
      <c r="M722" s="8">
        <f>AVERAGEIFS(Kombiniert[CDU/CSU],Kombiniert[Date],"&gt;="&amp;Kombiniert[[#This Row],[Von]],Kombiniert[Date],"&lt;="&amp;Kombiniert[[#This Row],[Date]])</f>
        <v>0.4107142857142857</v>
      </c>
      <c r="N722" s="3">
        <f>AVERAGEIFS(Kombiniert[SPD],Kombiniert[Date],"&gt;="&amp;Kombiniert[[#This Row],[Von]],Kombiniert[Date],"&lt;="&amp;Kombiniert[[#This Row],[Date]])</f>
        <v>0.23928571428571427</v>
      </c>
      <c r="O722" s="8">
        <f>AVERAGEIFS(Kombiniert[GRÜNE],Kombiniert[Date],"&gt;="&amp;Kombiniert[[#This Row],[Von]],Kombiniert[Date],"&lt;="&amp;Kombiniert[[#This Row],[Date]])</f>
        <v>0.10357142857142856</v>
      </c>
      <c r="P722" s="8">
        <f>AVERAGEIFS(Kombiniert[FDP],Kombiniert[Date],"&gt;="&amp;Kombiniert[[#This Row],[Von]],Kombiniert[Date],"&lt;="&amp;Kombiniert[[#This Row],[Date]])</f>
        <v>4.5714285714285707E-2</v>
      </c>
      <c r="Q722" s="8">
        <f>AVERAGEIFS(Kombiniert[LINKE],Kombiniert[Date],"&gt;="&amp;Kombiniert[[#This Row],[Von]],Kombiniert[Date],"&lt;="&amp;Kombiniert[[#This Row],[Date]])</f>
        <v>9.7857142857142851E-2</v>
      </c>
      <c r="R722" s="8">
        <f>AVERAGEIFS(Kombiniert[AfD],Kombiniert[Date],"&gt;="&amp;Kombiniert[[#This Row],[Von]],Kombiniert[Date],"&lt;="&amp;Kombiniert[[#This Row],[Date]])</f>
        <v>4.4999999999999998E-2</v>
      </c>
      <c r="S722" s="8">
        <f>AVERAGEIFS(Kombiniert[Sonstige],Kombiniert[Date],"&gt;="&amp;Kombiniert[[#This Row],[Von]],Kombiniert[Date],"&lt;="&amp;Kombiniert[[#This Row],[Date]])</f>
        <v>5.3571428571428562E-2</v>
      </c>
      <c r="T722" s="4">
        <f>SUMIFS(Kombiniert[Befragte],Kombiniert[Date],"&gt;="&amp;Kombiniert[[#This Row],[Von]],Kombiniert[Date],"&lt;="&amp;Kombiniert[[#This Row],[Date]])</f>
        <v>15877</v>
      </c>
      <c r="U722" s="2">
        <f>1/SUMIFS(Kombiniert[[#This Row],[CDU/CSU (14d)]:[AfD (14d)]],Kombiniert[[#This Row],[CDU/CSU (14d)]:[AfD (14d)]],"&gt;="&amp;0.05)</f>
        <v>1.1744966442953022</v>
      </c>
      <c r="V722" s="2">
        <f>1/(SUMIFS(Kombiniert[[#This Row],[CDU/CSU (14d)]:[AfD (14d)]],Kombiniert[[#This Row],[CDU/CSU (14d)]:[AfD (14d)]],"&gt;="&amp;0.05)-Kombiniert[[#This Row],[FDP (14d)]])</f>
        <v>1.2411347517730498</v>
      </c>
    </row>
    <row r="723" spans="1:22" x14ac:dyDescent="0.35">
      <c r="A723" s="1">
        <v>42186</v>
      </c>
      <c r="B723" s="2">
        <v>0.42</v>
      </c>
      <c r="C723" s="2">
        <v>0.23</v>
      </c>
      <c r="D723" s="2">
        <v>0.1</v>
      </c>
      <c r="E723" s="2">
        <v>0.05</v>
      </c>
      <c r="F723" s="2">
        <v>0.1</v>
      </c>
      <c r="G723" s="2">
        <v>0.04</v>
      </c>
      <c r="H723" s="2">
        <v>0.06</v>
      </c>
      <c r="I723" s="2">
        <v>2505</v>
      </c>
      <c r="J723" s="2" t="s">
        <v>427</v>
      </c>
      <c r="K723" t="s">
        <v>417</v>
      </c>
      <c r="L723" s="1">
        <f>Kombiniert[[#This Row],[Date]]-13</f>
        <v>42173</v>
      </c>
      <c r="M723" s="8">
        <f>AVERAGEIFS(Kombiniert[CDU/CSU],Kombiniert[Date],"&gt;="&amp;Kombiniert[[#This Row],[Von]],Kombiniert[Date],"&lt;="&amp;Kombiniert[[#This Row],[Date]])</f>
        <v>0.40625</v>
      </c>
      <c r="N723" s="3">
        <f>AVERAGEIFS(Kombiniert[SPD],Kombiniert[Date],"&gt;="&amp;Kombiniert[[#This Row],[Von]],Kombiniert[Date],"&lt;="&amp;Kombiniert[[#This Row],[Date]])</f>
        <v>0.24437500000000001</v>
      </c>
      <c r="O723" s="8">
        <f>AVERAGEIFS(Kombiniert[GRÜNE],Kombiniert[Date],"&gt;="&amp;Kombiniert[[#This Row],[Von]],Kombiniert[Date],"&lt;="&amp;Kombiniert[[#This Row],[Date]])</f>
        <v>9.9374999999999991E-2</v>
      </c>
      <c r="P723" s="8">
        <f>AVERAGEIFS(Kombiniert[FDP],Kombiniert[Date],"&gt;="&amp;Kombiniert[[#This Row],[Von]],Kombiniert[Date],"&lt;="&amp;Kombiniert[[#This Row],[Date]])</f>
        <v>4.7499999999999994E-2</v>
      </c>
      <c r="Q723" s="8">
        <f>AVERAGEIFS(Kombiniert[LINKE],Kombiniert[Date],"&gt;="&amp;Kombiniert[[#This Row],[Von]],Kombiniert[Date],"&lt;="&amp;Kombiniert[[#This Row],[Date]])</f>
        <v>9.5624999999999988E-2</v>
      </c>
      <c r="R723" s="8">
        <f>AVERAGEIFS(Kombiniert[AfD],Kombiniert[Date],"&gt;="&amp;Kombiniert[[#This Row],[Von]],Kombiniert[Date],"&lt;="&amp;Kombiniert[[#This Row],[Date]])</f>
        <v>4.4999999999999998E-2</v>
      </c>
      <c r="S723" s="8">
        <f>AVERAGEIFS(Kombiniert[Sonstige],Kombiniert[Date],"&gt;="&amp;Kombiniert[[#This Row],[Von]],Kombiniert[Date],"&lt;="&amp;Kombiniert[[#This Row],[Date]])</f>
        <v>5.9374999999999997E-2</v>
      </c>
      <c r="T723" s="4">
        <f>SUMIFS(Kombiniert[Befragte],Kombiniert[Date],"&gt;="&amp;Kombiniert[[#This Row],[Von]],Kombiniert[Date],"&lt;="&amp;Kombiniert[[#This Row],[Date]])</f>
        <v>17235</v>
      </c>
      <c r="U723" s="2">
        <f>1/SUMIFS(Kombiniert[[#This Row],[CDU/CSU (14d)]:[AfD (14d)]],Kombiniert[[#This Row],[CDU/CSU (14d)]:[AfD (14d)]],"&gt;="&amp;0.05)</f>
        <v>1.1825572801182558</v>
      </c>
      <c r="V723" s="2">
        <f>1/(SUMIFS(Kombiniert[[#This Row],[CDU/CSU (14d)]:[AfD (14d)]],Kombiniert[[#This Row],[CDU/CSU (14d)]:[AfD (14d)]],"&gt;="&amp;0.05)-Kombiniert[[#This Row],[FDP (14d)]])</f>
        <v>1.2529365700861395</v>
      </c>
    </row>
    <row r="724" spans="1:22" x14ac:dyDescent="0.35">
      <c r="A724" s="1">
        <v>42179</v>
      </c>
      <c r="B724" s="2">
        <v>0.41</v>
      </c>
      <c r="C724" s="2">
        <v>0.23</v>
      </c>
      <c r="D724" s="2">
        <v>0.1</v>
      </c>
      <c r="E724" s="2">
        <v>0.05</v>
      </c>
      <c r="F724" s="2">
        <v>0.1</v>
      </c>
      <c r="G724" s="2">
        <v>0.04</v>
      </c>
      <c r="H724" s="2">
        <v>7.0000000000000007E-2</v>
      </c>
      <c r="I724" s="2">
        <v>2501</v>
      </c>
      <c r="J724" s="2" t="s">
        <v>428</v>
      </c>
      <c r="K724" t="s">
        <v>417</v>
      </c>
      <c r="L724" s="1">
        <f>Kombiniert[[#This Row],[Date]]-13</f>
        <v>42166</v>
      </c>
      <c r="M724" s="8">
        <f>AVERAGEIFS(Kombiniert[CDU/CSU],Kombiniert[Date],"&gt;="&amp;Kombiniert[[#This Row],[Von]],Kombiniert[Date],"&lt;="&amp;Kombiniert[[#This Row],[Date]])</f>
        <v>0.40562499999999996</v>
      </c>
      <c r="N724" s="3">
        <f>AVERAGEIFS(Kombiniert[SPD],Kombiniert[Date],"&gt;="&amp;Kombiniert[[#This Row],[Von]],Kombiniert[Date],"&lt;="&amp;Kombiniert[[#This Row],[Date]])</f>
        <v>0.245</v>
      </c>
      <c r="O724" s="8">
        <f>AVERAGEIFS(Kombiniert[GRÜNE],Kombiniert[Date],"&gt;="&amp;Kombiniert[[#This Row],[Von]],Kombiniert[Date],"&lt;="&amp;Kombiniert[[#This Row],[Date]])</f>
        <v>0.10062499999999999</v>
      </c>
      <c r="P724" s="8">
        <f>AVERAGEIFS(Kombiniert[FDP],Kombiniert[Date],"&gt;="&amp;Kombiniert[[#This Row],[Von]],Kombiniert[Date],"&lt;="&amp;Kombiniert[[#This Row],[Date]])</f>
        <v>4.8124999999999994E-2</v>
      </c>
      <c r="Q724" s="8">
        <f>AVERAGEIFS(Kombiniert[LINKE],Kombiniert[Date],"&gt;="&amp;Kombiniert[[#This Row],[Von]],Kombiniert[Date],"&lt;="&amp;Kombiniert[[#This Row],[Date]])</f>
        <v>9.4374999999999987E-2</v>
      </c>
      <c r="R724" s="8">
        <f>AVERAGEIFS(Kombiniert[AfD],Kombiniert[Date],"&gt;="&amp;Kombiniert[[#This Row],[Von]],Kombiniert[Date],"&lt;="&amp;Kombiniert[[#This Row],[Date]])</f>
        <v>4.6249999999999999E-2</v>
      </c>
      <c r="S724" s="8">
        <f>AVERAGEIFS(Kombiniert[Sonstige],Kombiniert[Date],"&gt;="&amp;Kombiniert[[#This Row],[Von]],Kombiniert[Date],"&lt;="&amp;Kombiniert[[#This Row],[Date]])</f>
        <v>0.06</v>
      </c>
      <c r="T724" s="4">
        <f>SUMIFS(Kombiniert[Befragte],Kombiniert[Date],"&gt;="&amp;Kombiniert[[#This Row],[Von]],Kombiniert[Date],"&lt;="&amp;Kombiniert[[#This Row],[Date]])</f>
        <v>16753</v>
      </c>
      <c r="U724" s="2">
        <f>1/SUMIFS(Kombiniert[[#This Row],[CDU/CSU (14d)]:[AfD (14d)]],Kombiniert[[#This Row],[CDU/CSU (14d)]:[AfD (14d)]],"&gt;="&amp;0.05)</f>
        <v>1.1825572801182558</v>
      </c>
      <c r="V724" s="2">
        <f>1/(SUMIFS(Kombiniert[[#This Row],[CDU/CSU (14d)]:[AfD (14d)]],Kombiniert[[#This Row],[CDU/CSU (14d)]:[AfD (14d)]],"&gt;="&amp;0.05)-Kombiniert[[#This Row],[FDP (14d)]])</f>
        <v>1.2539184952978057</v>
      </c>
    </row>
    <row r="725" spans="1:22" x14ac:dyDescent="0.35">
      <c r="A725" s="1">
        <v>42172</v>
      </c>
      <c r="B725" s="2">
        <v>0.41</v>
      </c>
      <c r="C725" s="2">
        <v>0.23</v>
      </c>
      <c r="D725" s="2">
        <v>0.11</v>
      </c>
      <c r="E725" s="2">
        <v>0.05</v>
      </c>
      <c r="F725" s="2">
        <v>0.09</v>
      </c>
      <c r="G725" s="2">
        <v>0.05</v>
      </c>
      <c r="H725" s="2">
        <v>0.06</v>
      </c>
      <c r="I725" s="2">
        <v>2502</v>
      </c>
      <c r="J725" s="2" t="s">
        <v>679</v>
      </c>
      <c r="K725" t="s">
        <v>417</v>
      </c>
      <c r="L725" s="1">
        <f>Kombiniert[[#This Row],[Date]]-13</f>
        <v>42159</v>
      </c>
      <c r="M725" s="8">
        <f>AVERAGEIFS(Kombiniert[CDU/CSU],Kombiniert[Date],"&gt;="&amp;Kombiniert[[#This Row],[Von]],Kombiniert[Date],"&lt;="&amp;Kombiniert[[#This Row],[Date]])</f>
        <v>0.40499999999999997</v>
      </c>
      <c r="N725" s="3">
        <f>AVERAGEIFS(Kombiniert[SPD],Kombiniert[Date],"&gt;="&amp;Kombiniert[[#This Row],[Von]],Kombiniert[Date],"&lt;="&amp;Kombiniert[[#This Row],[Date]])</f>
        <v>0.24166666666666667</v>
      </c>
      <c r="O725" s="8">
        <f>AVERAGEIFS(Kombiniert[GRÜNE],Kombiniert[Date],"&gt;="&amp;Kombiniert[[#This Row],[Von]],Kombiniert[Date],"&lt;="&amp;Kombiniert[[#This Row],[Date]])</f>
        <v>0.10083333333333333</v>
      </c>
      <c r="P725" s="8">
        <f>AVERAGEIFS(Kombiniert[FDP],Kombiniert[Date],"&gt;="&amp;Kombiniert[[#This Row],[Von]],Kombiniert[Date],"&lt;="&amp;Kombiniert[[#This Row],[Date]])</f>
        <v>5.0833333333333335E-2</v>
      </c>
      <c r="Q725" s="8">
        <f>AVERAGEIFS(Kombiniert[LINKE],Kombiniert[Date],"&gt;="&amp;Kombiniert[[#This Row],[Von]],Kombiniert[Date],"&lt;="&amp;Kombiniert[[#This Row],[Date]])</f>
        <v>9.5833333333333326E-2</v>
      </c>
      <c r="R725" s="8">
        <f>AVERAGEIFS(Kombiniert[AfD],Kombiniert[Date],"&gt;="&amp;Kombiniert[[#This Row],[Von]],Kombiniert[Date],"&lt;="&amp;Kombiniert[[#This Row],[Date]])</f>
        <v>4.7500000000000007E-2</v>
      </c>
      <c r="S725" s="8">
        <f>AVERAGEIFS(Kombiniert[Sonstige],Kombiniert[Date],"&gt;="&amp;Kombiniert[[#This Row],[Von]],Kombiniert[Date],"&lt;="&amp;Kombiniert[[#This Row],[Date]])</f>
        <v>5.8333333333333327E-2</v>
      </c>
      <c r="T725" s="4">
        <f>SUMIFS(Kombiniert[Befragte],Kombiniert[Date],"&gt;="&amp;Kombiniert[[#This Row],[Von]],Kombiniert[Date],"&lt;="&amp;Kombiniert[[#This Row],[Date]])</f>
        <v>13116</v>
      </c>
      <c r="U725" s="2">
        <f>1/SUMIFS(Kombiniert[[#This Row],[CDU/CSU (14d)]:[AfD (14d)]],Kombiniert[[#This Row],[CDU/CSU (14d)]:[AfD (14d)]],"&gt;="&amp;0.05)</f>
        <v>1.1183597390493945</v>
      </c>
      <c r="V725" s="2">
        <f>1/(SUMIFS(Kombiniert[[#This Row],[CDU/CSU (14d)]:[AfD (14d)]],Kombiniert[[#This Row],[CDU/CSU (14d)]:[AfD (14d)]],"&gt;="&amp;0.05)-Kombiniert[[#This Row],[FDP (14d)]])</f>
        <v>1.1857707509881423</v>
      </c>
    </row>
    <row r="726" spans="1:22" x14ac:dyDescent="0.35">
      <c r="A726" s="1">
        <v>42165</v>
      </c>
      <c r="B726" s="2">
        <v>0.41</v>
      </c>
      <c r="C726" s="2">
        <v>0.24</v>
      </c>
      <c r="D726" s="2">
        <v>0.1</v>
      </c>
      <c r="E726" s="2">
        <v>0.06</v>
      </c>
      <c r="F726" s="2">
        <v>0.09</v>
      </c>
      <c r="G726" s="2">
        <v>0.04</v>
      </c>
      <c r="H726" s="2">
        <v>0.06</v>
      </c>
      <c r="I726" s="2">
        <v>2504</v>
      </c>
      <c r="J726" s="2" t="s">
        <v>680</v>
      </c>
      <c r="K726" t="s">
        <v>417</v>
      </c>
      <c r="L726" s="1">
        <f>Kombiniert[[#This Row],[Date]]-13</f>
        <v>42152</v>
      </c>
      <c r="M726" s="8">
        <f>AVERAGEIFS(Kombiniert[CDU/CSU],Kombiniert[Date],"&gt;="&amp;Kombiniert[[#This Row],[Von]],Kombiniert[Date],"&lt;="&amp;Kombiniert[[#This Row],[Date]])</f>
        <v>0.40285714285714286</v>
      </c>
      <c r="N726" s="3">
        <f>AVERAGEIFS(Kombiniert[SPD],Kombiniert[Date],"&gt;="&amp;Kombiniert[[#This Row],[Von]],Kombiniert[Date],"&lt;="&amp;Kombiniert[[#This Row],[Date]])</f>
        <v>0.24428571428571427</v>
      </c>
      <c r="O726" s="8">
        <f>AVERAGEIFS(Kombiniert[GRÜNE],Kombiniert[Date],"&gt;="&amp;Kombiniert[[#This Row],[Von]],Kombiniert[Date],"&lt;="&amp;Kombiniert[[#This Row],[Date]])</f>
        <v>9.9999999999999992E-2</v>
      </c>
      <c r="P726" s="8">
        <f>AVERAGEIFS(Kombiniert[FDP],Kombiniert[Date],"&gt;="&amp;Kombiniert[[#This Row],[Von]],Kombiniert[Date],"&lt;="&amp;Kombiniert[[#This Row],[Date]])</f>
        <v>5.5714285714285709E-2</v>
      </c>
      <c r="Q726" s="8">
        <f>AVERAGEIFS(Kombiniert[LINKE],Kombiniert[Date],"&gt;="&amp;Kombiniert[[#This Row],[Von]],Kombiniert[Date],"&lt;="&amp;Kombiniert[[#This Row],[Date]])</f>
        <v>9.3571428571428555E-2</v>
      </c>
      <c r="R726" s="8">
        <f>AVERAGEIFS(Kombiniert[AfD],Kombiniert[Date],"&gt;="&amp;Kombiniert[[#This Row],[Von]],Kombiniert[Date],"&lt;="&amp;Kombiniert[[#This Row],[Date]])</f>
        <v>4.8571428571428564E-2</v>
      </c>
      <c r="S726" s="8">
        <f>AVERAGEIFS(Kombiniert[Sonstige],Kombiniert[Date],"&gt;="&amp;Kombiniert[[#This Row],[Von]],Kombiniert[Date],"&lt;="&amp;Kombiniert[[#This Row],[Date]])</f>
        <v>5.5E-2</v>
      </c>
      <c r="T726" s="4">
        <f>SUMIFS(Kombiniert[Befragte],Kombiniert[Date],"&gt;="&amp;Kombiniert[[#This Row],[Von]],Kombiniert[Date],"&lt;="&amp;Kombiniert[[#This Row],[Date]])</f>
        <v>14149</v>
      </c>
      <c r="U726" s="2">
        <f>1/SUMIFS(Kombiniert[[#This Row],[CDU/CSU (14d)]:[AfD (14d)]],Kombiniert[[#This Row],[CDU/CSU (14d)]:[AfD (14d)]],"&gt;="&amp;0.05)</f>
        <v>1.1155378486055778</v>
      </c>
      <c r="V726" s="2">
        <f>1/(SUMIFS(Kombiniert[[#This Row],[CDU/CSU (14d)]:[AfD (14d)]],Kombiniert[[#This Row],[CDU/CSU (14d)]:[AfD (14d)]],"&gt;="&amp;0.05)-Kombiniert[[#This Row],[FDP (14d)]])</f>
        <v>1.1894647408666101</v>
      </c>
    </row>
    <row r="727" spans="1:22" x14ac:dyDescent="0.35">
      <c r="A727" s="1">
        <v>42157</v>
      </c>
      <c r="B727" s="2">
        <v>0.4</v>
      </c>
      <c r="C727" s="2">
        <v>0.23</v>
      </c>
      <c r="D727" s="2">
        <v>0.1</v>
      </c>
      <c r="E727" s="2">
        <v>0.06</v>
      </c>
      <c r="F727" s="2">
        <v>0.1</v>
      </c>
      <c r="G727" s="2">
        <v>0.05</v>
      </c>
      <c r="H727" s="2">
        <v>0.06</v>
      </c>
      <c r="I727" s="2">
        <v>2502</v>
      </c>
      <c r="J727" s="2" t="s">
        <v>681</v>
      </c>
      <c r="K727" t="s">
        <v>417</v>
      </c>
      <c r="L727" s="1">
        <f>Kombiniert[[#This Row],[Date]]-13</f>
        <v>42144</v>
      </c>
      <c r="M727" s="8">
        <f>AVERAGEIFS(Kombiniert[CDU/CSU],Kombiniert[Date],"&gt;="&amp;Kombiniert[[#This Row],[Von]],Kombiniert[Date],"&lt;="&amp;Kombiniert[[#This Row],[Date]])</f>
        <v>0.40388888888888891</v>
      </c>
      <c r="N727" s="3">
        <f>AVERAGEIFS(Kombiniert[SPD],Kombiniert[Date],"&gt;="&amp;Kombiniert[[#This Row],[Von]],Kombiniert[Date],"&lt;="&amp;Kombiniert[[#This Row],[Date]])</f>
        <v>0.24444444444444446</v>
      </c>
      <c r="O727" s="8">
        <f>AVERAGEIFS(Kombiniert[GRÜNE],Kombiniert[Date],"&gt;="&amp;Kombiniert[[#This Row],[Von]],Kombiniert[Date],"&lt;="&amp;Kombiniert[[#This Row],[Date]])</f>
        <v>9.8888888888888873E-2</v>
      </c>
      <c r="P727" s="8">
        <f>AVERAGEIFS(Kombiniert[FDP],Kombiniert[Date],"&gt;="&amp;Kombiniert[[#This Row],[Von]],Kombiniert[Date],"&lt;="&amp;Kombiniert[[#This Row],[Date]])</f>
        <v>5.5555555555555552E-2</v>
      </c>
      <c r="Q727" s="8">
        <f>AVERAGEIFS(Kombiniert[LINKE],Kombiniert[Date],"&gt;="&amp;Kombiniert[[#This Row],[Von]],Kombiniert[Date],"&lt;="&amp;Kombiniert[[#This Row],[Date]])</f>
        <v>9.1111111111111087E-2</v>
      </c>
      <c r="R727" s="8">
        <f>AVERAGEIFS(Kombiniert[AfD],Kombiniert[Date],"&gt;="&amp;Kombiniert[[#This Row],[Von]],Kombiniert[Date],"&lt;="&amp;Kombiniert[[#This Row],[Date]])</f>
        <v>4.9444444444444444E-2</v>
      </c>
      <c r="S727" s="8">
        <f>AVERAGEIFS(Kombiniert[Sonstige],Kombiniert[Date],"&gt;="&amp;Kombiniert[[#This Row],[Von]],Kombiniert[Date],"&lt;="&amp;Kombiniert[[#This Row],[Date]])</f>
        <v>5.6666666666666671E-2</v>
      </c>
      <c r="T727" s="4">
        <f>SUMIFS(Kombiniert[Befragte],Kombiniert[Date],"&gt;="&amp;Kombiniert[[#This Row],[Von]],Kombiniert[Date],"&lt;="&amp;Kombiniert[[#This Row],[Date]])</f>
        <v>17918</v>
      </c>
      <c r="U727" s="2">
        <f>1/SUMIFS(Kombiniert[[#This Row],[CDU/CSU (14d)]:[AfD (14d)]],Kombiniert[[#This Row],[CDU/CSU (14d)]:[AfD (14d)]],"&gt;="&amp;0.05)</f>
        <v>1.1187072715972652</v>
      </c>
      <c r="V727" s="2">
        <f>1/(SUMIFS(Kombiniert[[#This Row],[CDU/CSU (14d)]:[AfD (14d)]],Kombiniert[[#This Row],[CDU/CSU (14d)]:[AfD (14d)]],"&gt;="&amp;0.05)-Kombiniert[[#This Row],[FDP (14d)]])</f>
        <v>1.1928429423459244</v>
      </c>
    </row>
    <row r="728" spans="1:22" x14ac:dyDescent="0.35">
      <c r="A728" s="1">
        <v>42151</v>
      </c>
      <c r="B728" s="2">
        <v>0.39</v>
      </c>
      <c r="C728" s="2">
        <v>0.23</v>
      </c>
      <c r="D728" s="2">
        <v>0.11</v>
      </c>
      <c r="E728" s="2">
        <v>7.0000000000000007E-2</v>
      </c>
      <c r="F728" s="2">
        <v>0.09</v>
      </c>
      <c r="G728" s="2">
        <v>0.04</v>
      </c>
      <c r="H728" s="2">
        <v>7.0000000000000007E-2</v>
      </c>
      <c r="I728" s="2">
        <v>2503</v>
      </c>
      <c r="J728" s="2" t="s">
        <v>431</v>
      </c>
      <c r="K728" t="s">
        <v>417</v>
      </c>
      <c r="L728" s="1">
        <f>Kombiniert[[#This Row],[Date]]-13</f>
        <v>42138</v>
      </c>
      <c r="M728" s="8">
        <f>AVERAGEIFS(Kombiniert[CDU/CSU],Kombiniert[Date],"&gt;="&amp;Kombiniert[[#This Row],[Von]],Kombiniert[Date],"&lt;="&amp;Kombiniert[[#This Row],[Date]])</f>
        <v>0.40375000000000005</v>
      </c>
      <c r="N728" s="3">
        <f>AVERAGEIFS(Kombiniert[SPD],Kombiniert[Date],"&gt;="&amp;Kombiniert[[#This Row],[Von]],Kombiniert[Date],"&lt;="&amp;Kombiniert[[#This Row],[Date]])</f>
        <v>0.24500000000000002</v>
      </c>
      <c r="O728" s="8">
        <f>AVERAGEIFS(Kombiniert[GRÜNE],Kombiniert[Date],"&gt;="&amp;Kombiniert[[#This Row],[Von]],Kombiniert[Date],"&lt;="&amp;Kombiniert[[#This Row],[Date]])</f>
        <v>9.8749999999999991E-2</v>
      </c>
      <c r="P728" s="8">
        <f>AVERAGEIFS(Kombiniert[FDP],Kombiniert[Date],"&gt;="&amp;Kombiniert[[#This Row],[Von]],Kombiniert[Date],"&lt;="&amp;Kombiniert[[#This Row],[Date]])</f>
        <v>5.1874999999999998E-2</v>
      </c>
      <c r="Q728" s="8">
        <f>AVERAGEIFS(Kombiniert[LINKE],Kombiniert[Date],"&gt;="&amp;Kombiniert[[#This Row],[Von]],Kombiniert[Date],"&lt;="&amp;Kombiniert[[#This Row],[Date]])</f>
        <v>9.1249999999999984E-2</v>
      </c>
      <c r="R728" s="8">
        <f>AVERAGEIFS(Kombiniert[AfD],Kombiniert[Date],"&gt;="&amp;Kombiniert[[#This Row],[Von]],Kombiniert[Date],"&lt;="&amp;Kombiniert[[#This Row],[Date]])</f>
        <v>0.05</v>
      </c>
      <c r="S728" s="8">
        <f>AVERAGEIFS(Kombiniert[Sonstige],Kombiniert[Date],"&gt;="&amp;Kombiniert[[#This Row],[Von]],Kombiniert[Date],"&lt;="&amp;Kombiniert[[#This Row],[Date]])</f>
        <v>5.9374999999999997E-2</v>
      </c>
      <c r="T728" s="4">
        <f>SUMIFS(Kombiniert[Befragte],Kombiniert[Date],"&gt;="&amp;Kombiniert[[#This Row],[Von]],Kombiniert[Date],"&lt;="&amp;Kombiniert[[#This Row],[Date]])</f>
        <v>15548</v>
      </c>
      <c r="U728" s="2">
        <f>1/SUMIFS(Kombiniert[[#This Row],[CDU/CSU (14d)]:[AfD (14d)]],Kombiniert[[#This Row],[CDU/CSU (14d)]:[AfD (14d)]],"&gt;="&amp;0.05)</f>
        <v>1.0631229235880397</v>
      </c>
      <c r="V728" s="2">
        <f>1/(SUMIFS(Kombiniert[[#This Row],[CDU/CSU (14d)]:[AfD (14d)]],Kombiniert[[#This Row],[CDU/CSU (14d)]:[AfD (14d)]],"&gt;="&amp;0.05)-Kombiniert[[#This Row],[FDP (14d)]])</f>
        <v>1.1251758087201125</v>
      </c>
    </row>
    <row r="729" spans="1:22" x14ac:dyDescent="0.35">
      <c r="A729" s="1">
        <v>42144</v>
      </c>
      <c r="B729" s="2">
        <v>0.4</v>
      </c>
      <c r="C729" s="2">
        <v>0.22</v>
      </c>
      <c r="D729" s="2">
        <v>0.11</v>
      </c>
      <c r="E729" s="2">
        <v>0.06</v>
      </c>
      <c r="F729" s="2">
        <v>0.09</v>
      </c>
      <c r="G729" s="2">
        <v>0.05</v>
      </c>
      <c r="H729" s="2">
        <v>7.0000000000000007E-2</v>
      </c>
      <c r="I729" s="2">
        <v>2003</v>
      </c>
      <c r="J729" s="2" t="s">
        <v>432</v>
      </c>
      <c r="K729" t="s">
        <v>417</v>
      </c>
      <c r="L729" s="1">
        <f>Kombiniert[[#This Row],[Date]]-13</f>
        <v>42131</v>
      </c>
      <c r="M729" s="8">
        <f>AVERAGEIFS(Kombiniert[CDU/CSU],Kombiniert[Date],"&gt;="&amp;Kombiniert[[#This Row],[Von]],Kombiniert[Date],"&lt;="&amp;Kombiniert[[#This Row],[Date]])</f>
        <v>0.4042857142857143</v>
      </c>
      <c r="N729" s="3">
        <f>AVERAGEIFS(Kombiniert[SPD],Kombiniert[Date],"&gt;="&amp;Kombiniert[[#This Row],[Von]],Kombiniert[Date],"&lt;="&amp;Kombiniert[[#This Row],[Date]])</f>
        <v>0.24071428571428571</v>
      </c>
      <c r="O729" s="8">
        <f>AVERAGEIFS(Kombiniert[GRÜNE],Kombiniert[Date],"&gt;="&amp;Kombiniert[[#This Row],[Von]],Kombiniert[Date],"&lt;="&amp;Kombiniert[[#This Row],[Date]])</f>
        <v>0.10285714285714286</v>
      </c>
      <c r="P729" s="8">
        <f>AVERAGEIFS(Kombiniert[FDP],Kombiniert[Date],"&gt;="&amp;Kombiniert[[#This Row],[Von]],Kombiniert[Date],"&lt;="&amp;Kombiniert[[#This Row],[Date]])</f>
        <v>4.0714285714285717E-2</v>
      </c>
      <c r="Q729" s="8">
        <f>AVERAGEIFS(Kombiniert[LINKE],Kombiniert[Date],"&gt;="&amp;Kombiniert[[#This Row],[Von]],Kombiniert[Date],"&lt;="&amp;Kombiniert[[#This Row],[Date]])</f>
        <v>9.2857142857142846E-2</v>
      </c>
      <c r="R729" s="8">
        <f>AVERAGEIFS(Kombiniert[AfD],Kombiniert[Date],"&gt;="&amp;Kombiniert[[#This Row],[Von]],Kombiniert[Date],"&lt;="&amp;Kombiniert[[#This Row],[Date]])</f>
        <v>5.5E-2</v>
      </c>
      <c r="S729" s="8">
        <f>AVERAGEIFS(Kombiniert[Sonstige],Kombiniert[Date],"&gt;="&amp;Kombiniert[[#This Row],[Von]],Kombiniert[Date],"&lt;="&amp;Kombiniert[[#This Row],[Date]])</f>
        <v>6.357142857142857E-2</v>
      </c>
      <c r="T729" s="4">
        <f>SUMIFS(Kombiniert[Befragte],Kombiniert[Date],"&gt;="&amp;Kombiniert[[#This Row],[Von]],Kombiniert[Date],"&lt;="&amp;Kombiniert[[#This Row],[Date]])</f>
        <v>14124</v>
      </c>
      <c r="U729" s="2">
        <f>1/SUMIFS(Kombiniert[[#This Row],[CDU/CSU (14d)]:[AfD (14d)]],Kombiniert[[#This Row],[CDU/CSU (14d)]:[AfD (14d)]],"&gt;="&amp;0.05)</f>
        <v>1.1164274322169059</v>
      </c>
      <c r="V729" s="2">
        <f>1/(SUMIFS(Kombiniert[[#This Row],[CDU/CSU (14d)]:[AfD (14d)]],Kombiniert[[#This Row],[CDU/CSU (14d)]:[AfD (14d)]],"&gt;="&amp;0.05)-Kombiniert[[#This Row],[FDP (14d)]])</f>
        <v>1.1695906432748537</v>
      </c>
    </row>
    <row r="730" spans="1:22" x14ac:dyDescent="0.35">
      <c r="A730" s="1">
        <v>42136</v>
      </c>
      <c r="B730" s="2">
        <v>0.41</v>
      </c>
      <c r="C730" s="2">
        <v>0.23</v>
      </c>
      <c r="D730" s="2">
        <v>0.12</v>
      </c>
      <c r="E730" s="2">
        <v>0.04</v>
      </c>
      <c r="F730" s="2">
        <v>0.09</v>
      </c>
      <c r="G730" s="2">
        <v>0.05</v>
      </c>
      <c r="H730" s="2">
        <v>0.06</v>
      </c>
      <c r="I730" s="2">
        <v>2502</v>
      </c>
      <c r="J730" s="2" t="s">
        <v>433</v>
      </c>
      <c r="K730" t="s">
        <v>417</v>
      </c>
      <c r="L730" s="1">
        <f>Kombiniert[[#This Row],[Date]]-13</f>
        <v>42123</v>
      </c>
      <c r="M730" s="8">
        <f>AVERAGEIFS(Kombiniert[CDU/CSU],Kombiniert[Date],"&gt;="&amp;Kombiniert[[#This Row],[Von]],Kombiniert[Date],"&lt;="&amp;Kombiniert[[#This Row],[Date]])</f>
        <v>0.41000000000000003</v>
      </c>
      <c r="N730" s="3">
        <f>AVERAGEIFS(Kombiniert[SPD],Kombiniert[Date],"&gt;="&amp;Kombiniert[[#This Row],[Von]],Kombiniert[Date],"&lt;="&amp;Kombiniert[[#This Row],[Date]])</f>
        <v>0.24428571428571427</v>
      </c>
      <c r="O730" s="8">
        <f>AVERAGEIFS(Kombiniert[GRÜNE],Kombiniert[Date],"&gt;="&amp;Kombiniert[[#This Row],[Von]],Kombiniert[Date],"&lt;="&amp;Kombiniert[[#This Row],[Date]])</f>
        <v>0.10214285714285713</v>
      </c>
      <c r="P730" s="8">
        <f>AVERAGEIFS(Kombiniert[FDP],Kombiniert[Date],"&gt;="&amp;Kombiniert[[#This Row],[Von]],Kombiniert[Date],"&lt;="&amp;Kombiniert[[#This Row],[Date]])</f>
        <v>3.5714285714285712E-2</v>
      </c>
      <c r="Q730" s="8">
        <f>AVERAGEIFS(Kombiniert[LINKE],Kombiniert[Date],"&gt;="&amp;Kombiniert[[#This Row],[Von]],Kombiniert[Date],"&lt;="&amp;Kombiniert[[#This Row],[Date]])</f>
        <v>9.2142857142857124E-2</v>
      </c>
      <c r="R730" s="8">
        <f>AVERAGEIFS(Kombiniert[AfD],Kombiniert[Date],"&gt;="&amp;Kombiniert[[#This Row],[Von]],Kombiniert[Date],"&lt;="&amp;Kombiniert[[#This Row],[Date]])</f>
        <v>5.2857142857142859E-2</v>
      </c>
      <c r="S730" s="8">
        <f>AVERAGEIFS(Kombiniert[Sonstige],Kombiniert[Date],"&gt;="&amp;Kombiniert[[#This Row],[Von]],Kombiniert[Date],"&lt;="&amp;Kombiniert[[#This Row],[Date]])</f>
        <v>0.06</v>
      </c>
      <c r="T730" s="4">
        <f>SUMIFS(Kombiniert[Befragte],Kombiniert[Date],"&gt;="&amp;Kombiniert[[#This Row],[Von]],Kombiniert[Date],"&lt;="&amp;Kombiniert[[#This Row],[Date]])</f>
        <v>16142</v>
      </c>
      <c r="U730" s="2">
        <f>1/SUMIFS(Kombiniert[[#This Row],[CDU/CSU (14d)]:[AfD (14d)]],Kombiniert[[#This Row],[CDU/CSU (14d)]:[AfD (14d)]],"&gt;="&amp;0.05)</f>
        <v>1.1093502377179081</v>
      </c>
      <c r="V730" s="2">
        <f>1/(SUMIFS(Kombiniert[[#This Row],[CDU/CSU (14d)]:[AfD (14d)]],Kombiniert[[#This Row],[CDU/CSU (14d)]:[AfD (14d)]],"&gt;="&amp;0.05)-Kombiniert[[#This Row],[FDP (14d)]])</f>
        <v>1.1551155115511551</v>
      </c>
    </row>
    <row r="731" spans="1:22" x14ac:dyDescent="0.35">
      <c r="A731" s="1">
        <v>42130</v>
      </c>
      <c r="B731" s="2">
        <v>0.42</v>
      </c>
      <c r="C731" s="2">
        <v>0.24</v>
      </c>
      <c r="D731" s="2">
        <v>0.1</v>
      </c>
      <c r="E731" s="2">
        <v>0.04</v>
      </c>
      <c r="F731" s="2">
        <v>0.09</v>
      </c>
      <c r="G731" s="2">
        <v>0.04</v>
      </c>
      <c r="H731" s="2">
        <v>7.0000000000000007E-2</v>
      </c>
      <c r="I731" s="2">
        <v>2001</v>
      </c>
      <c r="J731" s="2" t="s">
        <v>434</v>
      </c>
      <c r="K731" t="s">
        <v>417</v>
      </c>
      <c r="L731" s="1">
        <f>Kombiniert[[#This Row],[Date]]-13</f>
        <v>42117</v>
      </c>
      <c r="M731" s="8">
        <f>AVERAGEIFS(Kombiniert[CDU/CSU],Kombiniert[Date],"&gt;="&amp;Kombiniert[[#This Row],[Von]],Kombiniert[Date],"&lt;="&amp;Kombiniert[[#This Row],[Date]])</f>
        <v>0.41214285714285709</v>
      </c>
      <c r="N731" s="3">
        <f>AVERAGEIFS(Kombiniert[SPD],Kombiniert[Date],"&gt;="&amp;Kombiniert[[#This Row],[Von]],Kombiniert[Date],"&lt;="&amp;Kombiniert[[#This Row],[Date]])</f>
        <v>0.24571428571428572</v>
      </c>
      <c r="O731" s="8">
        <f>AVERAGEIFS(Kombiniert[GRÜNE],Kombiniert[Date],"&gt;="&amp;Kombiniert[[#This Row],[Von]],Kombiniert[Date],"&lt;="&amp;Kombiniert[[#This Row],[Date]])</f>
        <v>0.10214285714285713</v>
      </c>
      <c r="P731" s="8">
        <f>AVERAGEIFS(Kombiniert[FDP],Kombiniert[Date],"&gt;="&amp;Kombiniert[[#This Row],[Von]],Kombiniert[Date],"&lt;="&amp;Kombiniert[[#This Row],[Date]])</f>
        <v>3.5714285714285712E-2</v>
      </c>
      <c r="Q731" s="8">
        <f>AVERAGEIFS(Kombiniert[LINKE],Kombiniert[Date],"&gt;="&amp;Kombiniert[[#This Row],[Von]],Kombiniert[Date],"&lt;="&amp;Kombiniert[[#This Row],[Date]])</f>
        <v>8.7142857142857147E-2</v>
      </c>
      <c r="R731" s="8">
        <f>AVERAGEIFS(Kombiniert[AfD],Kombiniert[Date],"&gt;="&amp;Kombiniert[[#This Row],[Von]],Kombiniert[Date],"&lt;="&amp;Kombiniert[[#This Row],[Date]])</f>
        <v>5.4285714285714284E-2</v>
      </c>
      <c r="S731" s="8">
        <f>AVERAGEIFS(Kombiniert[Sonstige],Kombiniert[Date],"&gt;="&amp;Kombiniert[[#This Row],[Von]],Kombiniert[Date],"&lt;="&amp;Kombiniert[[#This Row],[Date]])</f>
        <v>5.785714285714285E-2</v>
      </c>
      <c r="T731" s="4">
        <f>SUMIFS(Kombiniert[Befragte],Kombiniert[Date],"&gt;="&amp;Kombiniert[[#This Row],[Von]],Kombiniert[Date],"&lt;="&amp;Kombiniert[[#This Row],[Date]])</f>
        <v>16667</v>
      </c>
      <c r="U731" s="2">
        <f>1/SUMIFS(Kombiniert[[#This Row],[CDU/CSU (14d)]:[AfD (14d)]],Kombiniert[[#This Row],[CDU/CSU (14d)]:[AfD (14d)]],"&gt;="&amp;0.05)</f>
        <v>1.1093502377179081</v>
      </c>
      <c r="V731" s="2">
        <f>1/(SUMIFS(Kombiniert[[#This Row],[CDU/CSU (14d)]:[AfD (14d)]],Kombiniert[[#This Row],[CDU/CSU (14d)]:[AfD (14d)]],"&gt;="&amp;0.05)-Kombiniert[[#This Row],[FDP (14d)]])</f>
        <v>1.1551155115511551</v>
      </c>
    </row>
    <row r="732" spans="1:22" x14ac:dyDescent="0.35">
      <c r="A732" s="1">
        <v>42123</v>
      </c>
      <c r="B732" s="2">
        <v>0.42</v>
      </c>
      <c r="C732" s="2">
        <v>0.24</v>
      </c>
      <c r="D732" s="2">
        <v>0.1</v>
      </c>
      <c r="E732" s="2">
        <v>0.04</v>
      </c>
      <c r="F732" s="2">
        <v>0.09</v>
      </c>
      <c r="G732" s="2">
        <v>0.04</v>
      </c>
      <c r="H732" s="2">
        <v>7.0000000000000007E-2</v>
      </c>
      <c r="I732" s="2">
        <v>2506</v>
      </c>
      <c r="J732" s="2" t="s">
        <v>435</v>
      </c>
      <c r="K732" t="s">
        <v>417</v>
      </c>
      <c r="L732" s="1">
        <f>Kombiniert[[#This Row],[Date]]-13</f>
        <v>42110</v>
      </c>
      <c r="M732" s="8">
        <f>AVERAGEIFS(Kombiniert[CDU/CSU],Kombiniert[Date],"&gt;="&amp;Kombiniert[[#This Row],[Von]],Kombiniert[Date],"&lt;="&amp;Kombiniert[[#This Row],[Date]])</f>
        <v>0.41125</v>
      </c>
      <c r="N732" s="3">
        <f>AVERAGEIFS(Kombiniert[SPD],Kombiniert[Date],"&gt;="&amp;Kombiniert[[#This Row],[Von]],Kombiniert[Date],"&lt;="&amp;Kombiniert[[#This Row],[Date]])</f>
        <v>0.2475</v>
      </c>
      <c r="O732" s="8">
        <f>AVERAGEIFS(Kombiniert[GRÜNE],Kombiniert[Date],"&gt;="&amp;Kombiniert[[#This Row],[Von]],Kombiniert[Date],"&lt;="&amp;Kombiniert[[#This Row],[Date]])</f>
        <v>0.10187499999999999</v>
      </c>
      <c r="P732" s="8">
        <f>AVERAGEIFS(Kombiniert[FDP],Kombiniert[Date],"&gt;="&amp;Kombiniert[[#This Row],[Von]],Kombiniert[Date],"&lt;="&amp;Kombiniert[[#This Row],[Date]])</f>
        <v>3.9375000000000007E-2</v>
      </c>
      <c r="Q732" s="8">
        <f>AVERAGEIFS(Kombiniert[LINKE],Kombiniert[Date],"&gt;="&amp;Kombiniert[[#This Row],[Von]],Kombiniert[Date],"&lt;="&amp;Kombiniert[[#This Row],[Date]])</f>
        <v>8.4999999999999992E-2</v>
      </c>
      <c r="R732" s="8">
        <f>AVERAGEIFS(Kombiniert[AfD],Kombiniert[Date],"&gt;="&amp;Kombiniert[[#This Row],[Von]],Kombiniert[Date],"&lt;="&amp;Kombiniert[[#This Row],[Date]])</f>
        <v>5.8125000000000003E-2</v>
      </c>
      <c r="S732" s="8">
        <f>AVERAGEIFS(Kombiniert[Sonstige],Kombiniert[Date],"&gt;="&amp;Kombiniert[[#This Row],[Von]],Kombiniert[Date],"&lt;="&amp;Kombiniert[[#This Row],[Date]])</f>
        <v>5.5E-2</v>
      </c>
      <c r="T732" s="4">
        <f>SUMIFS(Kombiniert[Befragte],Kombiniert[Date],"&gt;="&amp;Kombiniert[[#This Row],[Von]],Kombiniert[Date],"&lt;="&amp;Kombiniert[[#This Row],[Date]])</f>
        <v>17319</v>
      </c>
      <c r="U732" s="2">
        <f>1/SUMIFS(Kombiniert[[#This Row],[CDU/CSU (14d)]:[AfD (14d)]],Kombiniert[[#This Row],[CDU/CSU (14d)]:[AfD (14d)]],"&gt;="&amp;0.05)</f>
        <v>1.1065006915629325</v>
      </c>
      <c r="V732" s="2">
        <f>1/(SUMIFS(Kombiniert[[#This Row],[CDU/CSU (14d)]:[AfD (14d)]],Kombiniert[[#This Row],[CDU/CSU (14d)]:[AfD (14d)]],"&gt;="&amp;0.05)-Kombiniert[[#This Row],[FDP (14d)]])</f>
        <v>1.1569052783803329</v>
      </c>
    </row>
    <row r="733" spans="1:22" x14ac:dyDescent="0.35">
      <c r="A733" s="1">
        <v>42116</v>
      </c>
      <c r="B733" s="2">
        <v>0.42</v>
      </c>
      <c r="C733" s="2">
        <v>0.24</v>
      </c>
      <c r="D733" s="2">
        <v>0.1</v>
      </c>
      <c r="E733" s="2">
        <v>0.04</v>
      </c>
      <c r="F733" s="2">
        <v>0.08</v>
      </c>
      <c r="G733" s="2">
        <v>0.06</v>
      </c>
      <c r="H733" s="2">
        <v>0.06</v>
      </c>
      <c r="I733" s="2">
        <v>2502</v>
      </c>
      <c r="J733" s="2" t="s">
        <v>682</v>
      </c>
      <c r="K733" t="s">
        <v>417</v>
      </c>
      <c r="L733" s="1">
        <f>Kombiniert[[#This Row],[Date]]-13</f>
        <v>42103</v>
      </c>
      <c r="M733" s="8">
        <f>AVERAGEIFS(Kombiniert[CDU/CSU],Kombiniert[Date],"&gt;="&amp;Kombiniert[[#This Row],[Von]],Kombiniert[Date],"&lt;="&amp;Kombiniert[[#This Row],[Date]])</f>
        <v>0.41312500000000002</v>
      </c>
      <c r="N733" s="3">
        <f>AVERAGEIFS(Kombiniert[SPD],Kombiniert[Date],"&gt;="&amp;Kombiniert[[#This Row],[Von]],Kombiniert[Date],"&lt;="&amp;Kombiniert[[#This Row],[Date]])</f>
        <v>0.24562499999999995</v>
      </c>
      <c r="O733" s="8">
        <f>AVERAGEIFS(Kombiniert[GRÜNE],Kombiniert[Date],"&gt;="&amp;Kombiniert[[#This Row],[Von]],Kombiniert[Date],"&lt;="&amp;Kombiniert[[#This Row],[Date]])</f>
        <v>9.812499999999999E-2</v>
      </c>
      <c r="P733" s="8">
        <f>AVERAGEIFS(Kombiniert[FDP],Kombiniert[Date],"&gt;="&amp;Kombiniert[[#This Row],[Von]],Kombiniert[Date],"&lt;="&amp;Kombiniert[[#This Row],[Date]])</f>
        <v>3.9375000000000007E-2</v>
      </c>
      <c r="Q733" s="8">
        <f>AVERAGEIFS(Kombiniert[LINKE],Kombiniert[Date],"&gt;="&amp;Kombiniert[[#This Row],[Von]],Kombiniert[Date],"&lt;="&amp;Kombiniert[[#This Row],[Date]])</f>
        <v>8.7499999999999994E-2</v>
      </c>
      <c r="R733" s="8">
        <f>AVERAGEIFS(Kombiniert[AfD],Kombiniert[Date],"&gt;="&amp;Kombiniert[[#This Row],[Von]],Kombiniert[Date],"&lt;="&amp;Kombiniert[[#This Row],[Date]])</f>
        <v>5.9374999999999997E-2</v>
      </c>
      <c r="S733" s="8">
        <f>AVERAGEIFS(Kombiniert[Sonstige],Kombiniert[Date],"&gt;="&amp;Kombiniert[[#This Row],[Von]],Kombiniert[Date],"&lt;="&amp;Kombiniert[[#This Row],[Date]])</f>
        <v>5.6875000000000002E-2</v>
      </c>
      <c r="T733" s="4">
        <f>SUMIFS(Kombiniert[Befragte],Kombiniert[Date],"&gt;="&amp;Kombiniert[[#This Row],[Von]],Kombiniert[Date],"&lt;="&amp;Kombiniert[[#This Row],[Date]])</f>
        <v>16175</v>
      </c>
      <c r="U733" s="2">
        <f>1/SUMIFS(Kombiniert[[#This Row],[CDU/CSU (14d)]:[AfD (14d)]],Kombiniert[[#This Row],[CDU/CSU (14d)]:[AfD (14d)]],"&gt;="&amp;0.05)</f>
        <v>1.1065006915629323</v>
      </c>
      <c r="V733" s="2">
        <f>1/(SUMIFS(Kombiniert[[#This Row],[CDU/CSU (14d)]:[AfD (14d)]],Kombiniert[[#This Row],[CDU/CSU (14d)]:[AfD (14d)]],"&gt;="&amp;0.05)-Kombiniert[[#This Row],[FDP (14d)]])</f>
        <v>1.1569052783803329</v>
      </c>
    </row>
    <row r="734" spans="1:22" x14ac:dyDescent="0.35">
      <c r="A734" s="1">
        <v>42109</v>
      </c>
      <c r="B734" s="2">
        <v>0.42</v>
      </c>
      <c r="C734" s="2">
        <v>0.24</v>
      </c>
      <c r="D734" s="2">
        <v>0.1</v>
      </c>
      <c r="E734" s="2">
        <v>0.05</v>
      </c>
      <c r="F734" s="2">
        <v>0.08</v>
      </c>
      <c r="G734" s="2">
        <v>0.05</v>
      </c>
      <c r="H734" s="2">
        <v>0.06</v>
      </c>
      <c r="I734" s="2">
        <v>2004</v>
      </c>
      <c r="J734" s="2" t="s">
        <v>683</v>
      </c>
      <c r="K734" t="s">
        <v>417</v>
      </c>
      <c r="L734" s="1">
        <f>Kombiniert[[#This Row],[Date]]-13</f>
        <v>42096</v>
      </c>
      <c r="M734" s="8">
        <f>AVERAGEIFS(Kombiniert[CDU/CSU],Kombiniert[Date],"&gt;="&amp;Kombiniert[[#This Row],[Von]],Kombiniert[Date],"&lt;="&amp;Kombiniert[[#This Row],[Date]])</f>
        <v>0.41571428571428576</v>
      </c>
      <c r="N734" s="3">
        <f>AVERAGEIFS(Kombiniert[SPD],Kombiniert[Date],"&gt;="&amp;Kombiniert[[#This Row],[Von]],Kombiniert[Date],"&lt;="&amp;Kombiniert[[#This Row],[Date]])</f>
        <v>0.24214285714285716</v>
      </c>
      <c r="O734" s="8">
        <f>AVERAGEIFS(Kombiniert[GRÜNE],Kombiniert[Date],"&gt;="&amp;Kombiniert[[#This Row],[Von]],Kombiniert[Date],"&lt;="&amp;Kombiniert[[#This Row],[Date]])</f>
        <v>9.7142857142857128E-2</v>
      </c>
      <c r="P734" s="8">
        <f>AVERAGEIFS(Kombiniert[FDP],Kombiniert[Date],"&gt;="&amp;Kombiniert[[#This Row],[Von]],Kombiniert[Date],"&lt;="&amp;Kombiniert[[#This Row],[Date]])</f>
        <v>3.8571428571428576E-2</v>
      </c>
      <c r="Q734" s="8">
        <f>AVERAGEIFS(Kombiniert[LINKE],Kombiniert[Date],"&gt;="&amp;Kombiniert[[#This Row],[Von]],Kombiniert[Date],"&lt;="&amp;Kombiniert[[#This Row],[Date]])</f>
        <v>8.9285714285714274E-2</v>
      </c>
      <c r="R734" s="8">
        <f>AVERAGEIFS(Kombiniert[AfD],Kombiniert[Date],"&gt;="&amp;Kombiniert[[#This Row],[Von]],Kombiniert[Date],"&lt;="&amp;Kombiniert[[#This Row],[Date]])</f>
        <v>5.7142857142857148E-2</v>
      </c>
      <c r="S734" s="8">
        <f>AVERAGEIFS(Kombiniert[Sonstige],Kombiniert[Date],"&gt;="&amp;Kombiniert[[#This Row],[Von]],Kombiniert[Date],"&lt;="&amp;Kombiniert[[#This Row],[Date]])</f>
        <v>0.06</v>
      </c>
      <c r="T734" s="4">
        <f>SUMIFS(Kombiniert[Befragte],Kombiniert[Date],"&gt;="&amp;Kombiniert[[#This Row],[Von]],Kombiniert[Date],"&lt;="&amp;Kombiniert[[#This Row],[Date]])</f>
        <v>13544</v>
      </c>
      <c r="U734" s="2">
        <f>1/SUMIFS(Kombiniert[[#This Row],[CDU/CSU (14d)]:[AfD (14d)]],Kombiniert[[#This Row],[CDU/CSU (14d)]:[AfD (14d)]],"&gt;="&amp;0.05)</f>
        <v>1.1093502377179081</v>
      </c>
      <c r="V734" s="2">
        <f>1/(SUMIFS(Kombiniert[[#This Row],[CDU/CSU (14d)]:[AfD (14d)]],Kombiniert[[#This Row],[CDU/CSU (14d)]:[AfD (14d)]],"&gt;="&amp;0.05)-Kombiniert[[#This Row],[FDP (14d)]])</f>
        <v>1.1589403973509933</v>
      </c>
    </row>
    <row r="735" spans="1:22" x14ac:dyDescent="0.35">
      <c r="A735" s="1">
        <v>42102</v>
      </c>
      <c r="B735" s="2">
        <v>0.42</v>
      </c>
      <c r="C735" s="2">
        <v>0.23</v>
      </c>
      <c r="D735" s="2">
        <v>0.1</v>
      </c>
      <c r="E735" s="2">
        <v>0.04</v>
      </c>
      <c r="F735" s="2">
        <v>0.09</v>
      </c>
      <c r="G735" s="2">
        <v>0.06</v>
      </c>
      <c r="H735" s="2">
        <v>0.06</v>
      </c>
      <c r="I735" s="2">
        <v>2001</v>
      </c>
      <c r="J735" s="2" t="s">
        <v>684</v>
      </c>
      <c r="K735" t="s">
        <v>417</v>
      </c>
      <c r="L735" s="1">
        <f>Kombiniert[[#This Row],[Date]]-13</f>
        <v>42089</v>
      </c>
      <c r="M735" s="8">
        <f>AVERAGEIFS(Kombiniert[CDU/CSU],Kombiniert[Date],"&gt;="&amp;Kombiniert[[#This Row],[Von]],Kombiniert[Date],"&lt;="&amp;Kombiniert[[#This Row],[Date]])</f>
        <v>0.42</v>
      </c>
      <c r="N735" s="3">
        <f>AVERAGEIFS(Kombiniert[SPD],Kombiniert[Date],"&gt;="&amp;Kombiniert[[#This Row],[Von]],Kombiniert[Date],"&lt;="&amp;Kombiniert[[#This Row],[Date]])</f>
        <v>0.24083333333333332</v>
      </c>
      <c r="O735" s="8">
        <f>AVERAGEIFS(Kombiniert[GRÜNE],Kombiniert[Date],"&gt;="&amp;Kombiniert[[#This Row],[Von]],Kombiniert[Date],"&lt;="&amp;Kombiniert[[#This Row],[Date]])</f>
        <v>9.6666666666666665E-2</v>
      </c>
      <c r="P735" s="8">
        <f>AVERAGEIFS(Kombiniert[FDP],Kombiniert[Date],"&gt;="&amp;Kombiniert[[#This Row],[Von]],Kombiniert[Date],"&lt;="&amp;Kombiniert[[#This Row],[Date]])</f>
        <v>0.04</v>
      </c>
      <c r="Q735" s="8">
        <f>AVERAGEIFS(Kombiniert[LINKE],Kombiniert[Date],"&gt;="&amp;Kombiniert[[#This Row],[Von]],Kombiniert[Date],"&lt;="&amp;Kombiniert[[#This Row],[Date]])</f>
        <v>8.8333333333333319E-2</v>
      </c>
      <c r="R735" s="8">
        <f>AVERAGEIFS(Kombiniert[AfD],Kombiniert[Date],"&gt;="&amp;Kombiniert[[#This Row],[Von]],Kombiniert[Date],"&lt;="&amp;Kombiniert[[#This Row],[Date]])</f>
        <v>5.8333333333333327E-2</v>
      </c>
      <c r="S735" s="8">
        <f>AVERAGEIFS(Kombiniert[Sonstige],Kombiniert[Date],"&gt;="&amp;Kombiniert[[#This Row],[Von]],Kombiniert[Date],"&lt;="&amp;Kombiniert[[#This Row],[Date]])</f>
        <v>5.5833333333333325E-2</v>
      </c>
      <c r="T735" s="4">
        <f>SUMIFS(Kombiniert[Befragte],Kombiniert[Date],"&gt;="&amp;Kombiniert[[#This Row],[Von]],Kombiniert[Date],"&lt;="&amp;Kombiniert[[#This Row],[Date]])</f>
        <v>12138</v>
      </c>
      <c r="U735" s="2">
        <f>1/SUMIFS(Kombiniert[[#This Row],[CDU/CSU (14d)]:[AfD (14d)]],Kombiniert[[#This Row],[CDU/CSU (14d)]:[AfD (14d)]],"&gt;="&amp;0.05)</f>
        <v>1.1059907834101383</v>
      </c>
      <c r="V735" s="2">
        <f>1/(SUMIFS(Kombiniert[[#This Row],[CDU/CSU (14d)]:[AfD (14d)]],Kombiniert[[#This Row],[CDU/CSU (14d)]:[AfD (14d)]],"&gt;="&amp;0.05)-Kombiniert[[#This Row],[FDP (14d)]])</f>
        <v>1.1571841851494697</v>
      </c>
    </row>
    <row r="736" spans="1:22" x14ac:dyDescent="0.35">
      <c r="A736" s="1">
        <v>42094</v>
      </c>
      <c r="B736" s="2">
        <v>0.42</v>
      </c>
      <c r="C736" s="2">
        <v>0.23</v>
      </c>
      <c r="D736" s="2">
        <v>0.1</v>
      </c>
      <c r="E736" s="2">
        <v>0.04</v>
      </c>
      <c r="F736" s="2">
        <v>0.09</v>
      </c>
      <c r="G736" s="2">
        <v>0.06</v>
      </c>
      <c r="H736" s="2">
        <v>0.06</v>
      </c>
      <c r="I736" s="2">
        <v>2505</v>
      </c>
      <c r="J736" s="2" t="s">
        <v>439</v>
      </c>
      <c r="K736" t="s">
        <v>417</v>
      </c>
      <c r="L736" s="1">
        <f>Kombiniert[[#This Row],[Date]]-13</f>
        <v>42081</v>
      </c>
      <c r="M736" s="8">
        <f>AVERAGEIFS(Kombiniert[CDU/CSU],Kombiniert[Date],"&gt;="&amp;Kombiniert[[#This Row],[Von]],Kombiniert[Date],"&lt;="&amp;Kombiniert[[#This Row],[Date]])</f>
        <v>0.41562500000000002</v>
      </c>
      <c r="N736" s="3">
        <f>AVERAGEIFS(Kombiniert[SPD],Kombiniert[Date],"&gt;="&amp;Kombiniert[[#This Row],[Von]],Kombiniert[Date],"&lt;="&amp;Kombiniert[[#This Row],[Date]])</f>
        <v>0.24187499999999998</v>
      </c>
      <c r="O736" s="8">
        <f>AVERAGEIFS(Kombiniert[GRÜNE],Kombiniert[Date],"&gt;="&amp;Kombiniert[[#This Row],[Von]],Kombiniert[Date],"&lt;="&amp;Kombiniert[[#This Row],[Date]])</f>
        <v>9.6249999999999988E-2</v>
      </c>
      <c r="P736" s="8">
        <f>AVERAGEIFS(Kombiniert[FDP],Kombiniert[Date],"&gt;="&amp;Kombiniert[[#This Row],[Von]],Kombiniert[Date],"&lt;="&amp;Kombiniert[[#This Row],[Date]])</f>
        <v>4.3750000000000004E-2</v>
      </c>
      <c r="Q736" s="8">
        <f>AVERAGEIFS(Kombiniert[LINKE],Kombiniert[Date],"&gt;="&amp;Kombiniert[[#This Row],[Von]],Kombiniert[Date],"&lt;="&amp;Kombiniert[[#This Row],[Date]])</f>
        <v>8.6249999999999993E-2</v>
      </c>
      <c r="R736" s="8">
        <f>AVERAGEIFS(Kombiniert[AfD],Kombiniert[Date],"&gt;="&amp;Kombiniert[[#This Row],[Von]],Kombiniert[Date],"&lt;="&amp;Kombiniert[[#This Row],[Date]])</f>
        <v>5.9374999999999997E-2</v>
      </c>
      <c r="S736" s="8">
        <f>AVERAGEIFS(Kombiniert[Sonstige],Kombiniert[Date],"&gt;="&amp;Kombiniert[[#This Row],[Von]],Kombiniert[Date],"&lt;="&amp;Kombiniert[[#This Row],[Date]])</f>
        <v>5.6875000000000002E-2</v>
      </c>
      <c r="T736" s="4">
        <f>SUMIFS(Kombiniert[Befragte],Kombiniert[Date],"&gt;="&amp;Kombiniert[[#This Row],[Von]],Kombiniert[Date],"&lt;="&amp;Kombiniert[[#This Row],[Date]])</f>
        <v>15856</v>
      </c>
      <c r="U736" s="2">
        <f>1/SUMIFS(Kombiniert[[#This Row],[CDU/CSU (14d)]:[AfD (14d)]],Kombiniert[[#This Row],[CDU/CSU (14d)]:[AfD (14d)]],"&gt;="&amp;0.05)</f>
        <v>1.1118832522585131</v>
      </c>
      <c r="V736" s="2">
        <f>1/(SUMIFS(Kombiniert[[#This Row],[CDU/CSU (14d)]:[AfD (14d)]],Kombiniert[[#This Row],[CDU/CSU (14d)]:[AfD (14d)]],"&gt;="&amp;0.05)-Kombiniert[[#This Row],[FDP (14d)]])</f>
        <v>1.1687363038714391</v>
      </c>
    </row>
    <row r="737" spans="1:22" x14ac:dyDescent="0.35">
      <c r="A737" s="1">
        <v>42088</v>
      </c>
      <c r="B737" s="2">
        <v>0.41</v>
      </c>
      <c r="C737" s="2">
        <v>0.24</v>
      </c>
      <c r="D737" s="2">
        <v>0.1</v>
      </c>
      <c r="E737" s="2">
        <v>0.05</v>
      </c>
      <c r="F737" s="2">
        <v>0.08</v>
      </c>
      <c r="G737" s="2">
        <v>0.05</v>
      </c>
      <c r="H737" s="2">
        <v>7.0000000000000007E-2</v>
      </c>
      <c r="I737" s="2">
        <v>2501</v>
      </c>
      <c r="J737" s="2" t="s">
        <v>441</v>
      </c>
      <c r="K737" t="s">
        <v>417</v>
      </c>
      <c r="L737" s="1">
        <f>Kombiniert[[#This Row],[Date]]-13</f>
        <v>42075</v>
      </c>
      <c r="M737" s="8">
        <f>AVERAGEIFS(Kombiniert[CDU/CSU],Kombiniert[Date],"&gt;="&amp;Kombiniert[[#This Row],[Von]],Kombiniert[Date],"&lt;="&amp;Kombiniert[[#This Row],[Date]])</f>
        <v>0.41062500000000002</v>
      </c>
      <c r="N737" s="3">
        <f>AVERAGEIFS(Kombiniert[SPD],Kombiniert[Date],"&gt;="&amp;Kombiniert[[#This Row],[Von]],Kombiniert[Date],"&lt;="&amp;Kombiniert[[#This Row],[Date]])</f>
        <v>0.24062500000000001</v>
      </c>
      <c r="O737" s="8">
        <f>AVERAGEIFS(Kombiniert[GRÜNE],Kombiniert[Date],"&gt;="&amp;Kombiniert[[#This Row],[Von]],Kombiniert[Date],"&lt;="&amp;Kombiniert[[#This Row],[Date]])</f>
        <v>9.9374999999999991E-2</v>
      </c>
      <c r="P737" s="8">
        <f>AVERAGEIFS(Kombiniert[FDP],Kombiniert[Date],"&gt;="&amp;Kombiniert[[#This Row],[Von]],Kombiniert[Date],"&lt;="&amp;Kombiniert[[#This Row],[Date]])</f>
        <v>4.3124999999999997E-2</v>
      </c>
      <c r="Q737" s="8">
        <f>AVERAGEIFS(Kombiniert[LINKE],Kombiniert[Date],"&gt;="&amp;Kombiniert[[#This Row],[Von]],Kombiniert[Date],"&lt;="&amp;Kombiniert[[#This Row],[Date]])</f>
        <v>8.8749999999999996E-2</v>
      </c>
      <c r="R737" s="8">
        <f>AVERAGEIFS(Kombiniert[AfD],Kombiniert[Date],"&gt;="&amp;Kombiniert[[#This Row],[Von]],Kombiniert[Date],"&lt;="&amp;Kombiniert[[#This Row],[Date]])</f>
        <v>6.1249999999999999E-2</v>
      </c>
      <c r="S737" s="8">
        <f>AVERAGEIFS(Kombiniert[Sonstige],Kombiniert[Date],"&gt;="&amp;Kombiniert[[#This Row],[Von]],Kombiniert[Date],"&lt;="&amp;Kombiniert[[#This Row],[Date]])</f>
        <v>5.6250000000000001E-2</v>
      </c>
      <c r="T737" s="4">
        <f>SUMIFS(Kombiniert[Befragte],Kombiniert[Date],"&gt;="&amp;Kombiniert[[#This Row],[Von]],Kombiniert[Date],"&lt;="&amp;Kombiniert[[#This Row],[Date]])</f>
        <v>14442</v>
      </c>
      <c r="U737" s="2">
        <f>1/SUMIFS(Kombiniert[[#This Row],[CDU/CSU (14d)]:[AfD (14d)]],Kombiniert[[#This Row],[CDU/CSU (14d)]:[AfD (14d)]],"&gt;="&amp;0.05)</f>
        <v>1.1103400416377516</v>
      </c>
      <c r="V737" s="2">
        <f>1/(SUMIFS(Kombiniert[[#This Row],[CDU/CSU (14d)]:[AfD (14d)]],Kombiniert[[#This Row],[CDU/CSU (14d)]:[AfD (14d)]],"&gt;="&amp;0.05)-Kombiniert[[#This Row],[FDP (14d)]])</f>
        <v>1.1661807580174925</v>
      </c>
    </row>
    <row r="738" spans="1:22" x14ac:dyDescent="0.35">
      <c r="A738" s="1">
        <v>42081</v>
      </c>
      <c r="B738" s="2">
        <v>0.41</v>
      </c>
      <c r="C738" s="2">
        <v>0.24</v>
      </c>
      <c r="D738" s="2">
        <v>0.09</v>
      </c>
      <c r="E738" s="2">
        <v>0.05</v>
      </c>
      <c r="F738" s="2">
        <v>0.09</v>
      </c>
      <c r="G738" s="2">
        <v>0.06</v>
      </c>
      <c r="H738" s="2">
        <v>0.06</v>
      </c>
      <c r="I738" s="2">
        <v>2500</v>
      </c>
      <c r="J738" s="2" t="s">
        <v>442</v>
      </c>
      <c r="K738" t="s">
        <v>417</v>
      </c>
      <c r="L738" s="1">
        <f>Kombiniert[[#This Row],[Date]]-13</f>
        <v>42068</v>
      </c>
      <c r="M738" s="8">
        <f>AVERAGEIFS(Kombiniert[CDU/CSU],Kombiniert[Date],"&gt;="&amp;Kombiniert[[#This Row],[Von]],Kombiniert[Date],"&lt;="&amp;Kombiniert[[#This Row],[Date]])</f>
        <v>0.40875000000000006</v>
      </c>
      <c r="N738" s="3">
        <f>AVERAGEIFS(Kombiniert[SPD],Kombiniert[Date],"&gt;="&amp;Kombiniert[[#This Row],[Von]],Kombiniert[Date],"&lt;="&amp;Kombiniert[[#This Row],[Date]])</f>
        <v>0.24125000000000002</v>
      </c>
      <c r="O738" s="8">
        <f>AVERAGEIFS(Kombiniert[GRÜNE],Kombiniert[Date],"&gt;="&amp;Kombiniert[[#This Row],[Von]],Kombiniert[Date],"&lt;="&amp;Kombiniert[[#This Row],[Date]])</f>
        <v>9.8749999999999991E-2</v>
      </c>
      <c r="P738" s="8">
        <f>AVERAGEIFS(Kombiniert[FDP],Kombiniert[Date],"&gt;="&amp;Kombiniert[[#This Row],[Von]],Kombiniert[Date],"&lt;="&amp;Kombiniert[[#This Row],[Date]])</f>
        <v>4.0625000000000008E-2</v>
      </c>
      <c r="Q738" s="8">
        <f>AVERAGEIFS(Kombiniert[LINKE],Kombiniert[Date],"&gt;="&amp;Kombiniert[[#This Row],[Von]],Kombiniert[Date],"&lt;="&amp;Kombiniert[[#This Row],[Date]])</f>
        <v>9.1249999999999984E-2</v>
      </c>
      <c r="R738" s="8">
        <f>AVERAGEIFS(Kombiniert[AfD],Kombiniert[Date],"&gt;="&amp;Kombiniert[[#This Row],[Von]],Kombiniert[Date],"&lt;="&amp;Kombiniert[[#This Row],[Date]])</f>
        <v>6.5000000000000002E-2</v>
      </c>
      <c r="S738" s="8">
        <f>AVERAGEIFS(Kombiniert[Sonstige],Kombiniert[Date],"&gt;="&amp;Kombiniert[[#This Row],[Von]],Kombiniert[Date],"&lt;="&amp;Kombiniert[[#This Row],[Date]])</f>
        <v>5.4375E-2</v>
      </c>
      <c r="T738" s="4">
        <f>SUMIFS(Kombiniert[Befragte],Kombiniert[Date],"&gt;="&amp;Kombiniert[[#This Row],[Von]],Kombiniert[Date],"&lt;="&amp;Kombiniert[[#This Row],[Date]])</f>
        <v>15748</v>
      </c>
      <c r="U738" s="2">
        <f>1/SUMIFS(Kombiniert[[#This Row],[CDU/CSU (14d)]:[AfD (14d)]],Kombiniert[[#This Row],[CDU/CSU (14d)]:[AfD (14d)]],"&gt;="&amp;0.05)</f>
        <v>1.1049723756906078</v>
      </c>
      <c r="V738" s="2">
        <f>1/(SUMIFS(Kombiniert[[#This Row],[CDU/CSU (14d)]:[AfD (14d)]],Kombiniert[[#This Row],[CDU/CSU (14d)]:[AfD (14d)]],"&gt;="&amp;0.05)-Kombiniert[[#This Row],[FDP (14d)]])</f>
        <v>1.1569052783803326</v>
      </c>
    </row>
    <row r="739" spans="1:22" x14ac:dyDescent="0.35">
      <c r="A739" s="1">
        <v>42074</v>
      </c>
      <c r="B739" s="2">
        <v>0.41</v>
      </c>
      <c r="C739" s="2">
        <v>0.24</v>
      </c>
      <c r="D739" s="2">
        <v>0.09</v>
      </c>
      <c r="E739" s="2">
        <v>0.05</v>
      </c>
      <c r="F739" s="2">
        <v>0.09</v>
      </c>
      <c r="G739" s="2">
        <v>0.06</v>
      </c>
      <c r="H739" s="2">
        <v>0.06</v>
      </c>
      <c r="I739" s="2">
        <v>2504</v>
      </c>
      <c r="J739" s="2" t="s">
        <v>443</v>
      </c>
      <c r="K739" t="s">
        <v>417</v>
      </c>
      <c r="L739" s="1">
        <f>Kombiniert[[#This Row],[Date]]-13</f>
        <v>42061</v>
      </c>
      <c r="M739" s="8">
        <f>AVERAGEIFS(Kombiniert[CDU/CSU],Kombiniert[Date],"&gt;="&amp;Kombiniert[[#This Row],[Von]],Kombiniert[Date],"&lt;="&amp;Kombiniert[[#This Row],[Date]])</f>
        <v>0.40857142857142864</v>
      </c>
      <c r="N739" s="3">
        <f>AVERAGEIFS(Kombiniert[SPD],Kombiniert[Date],"&gt;="&amp;Kombiniert[[#This Row],[Von]],Kombiniert[Date],"&lt;="&amp;Kombiniert[[#This Row],[Date]])</f>
        <v>0.24500000000000002</v>
      </c>
      <c r="O739" s="8">
        <f>AVERAGEIFS(Kombiniert[GRÜNE],Kombiniert[Date],"&gt;="&amp;Kombiniert[[#This Row],[Von]],Kombiniert[Date],"&lt;="&amp;Kombiniert[[#This Row],[Date]])</f>
        <v>9.4285714285714278E-2</v>
      </c>
      <c r="P739" s="8">
        <f>AVERAGEIFS(Kombiniert[FDP],Kombiniert[Date],"&gt;="&amp;Kombiniert[[#This Row],[Von]],Kombiniert[Date],"&lt;="&amp;Kombiniert[[#This Row],[Date]])</f>
        <v>0.04</v>
      </c>
      <c r="Q739" s="8">
        <f>AVERAGEIFS(Kombiniert[LINKE],Kombiniert[Date],"&gt;="&amp;Kombiniert[[#This Row],[Von]],Kombiniert[Date],"&lt;="&amp;Kombiniert[[#This Row],[Date]])</f>
        <v>8.9999999999999983E-2</v>
      </c>
      <c r="R739" s="8">
        <f>AVERAGEIFS(Kombiniert[AfD],Kombiniert[Date],"&gt;="&amp;Kombiniert[[#This Row],[Von]],Kombiniert[Date],"&lt;="&amp;Kombiniert[[#This Row],[Date]])</f>
        <v>6.7142857142857143E-2</v>
      </c>
      <c r="S739" s="8">
        <f>AVERAGEIFS(Kombiniert[Sonstige],Kombiniert[Date],"&gt;="&amp;Kombiniert[[#This Row],[Von]],Kombiniert[Date],"&lt;="&amp;Kombiniert[[#This Row],[Date]])</f>
        <v>5.4999999999999993E-2</v>
      </c>
      <c r="T739" s="4">
        <f>SUMIFS(Kombiniert[Befragte],Kombiniert[Date],"&gt;="&amp;Kombiniert[[#This Row],[Von]],Kombiniert[Date],"&lt;="&amp;Kombiniert[[#This Row],[Date]])</f>
        <v>15153</v>
      </c>
      <c r="U739" s="2">
        <f>1/SUMIFS(Kombiniert[[#This Row],[CDU/CSU (14d)]:[AfD (14d)]],Kombiniert[[#This Row],[CDU/CSU (14d)]:[AfD (14d)]],"&gt;="&amp;0.05)</f>
        <v>1.1049723756906076</v>
      </c>
      <c r="V739" s="2">
        <f>1/(SUMIFS(Kombiniert[[#This Row],[CDU/CSU (14d)]:[AfD (14d)]],Kombiniert[[#This Row],[CDU/CSU (14d)]:[AfD (14d)]],"&gt;="&amp;0.05)-Kombiniert[[#This Row],[FDP (14d)]])</f>
        <v>1.1560693641618496</v>
      </c>
    </row>
    <row r="740" spans="1:22" x14ac:dyDescent="0.35">
      <c r="A740" s="1">
        <v>42067</v>
      </c>
      <c r="B740" s="2">
        <v>0.41</v>
      </c>
      <c r="C740" s="2">
        <v>0.24</v>
      </c>
      <c r="D740" s="2">
        <v>0.09</v>
      </c>
      <c r="E740" s="2">
        <v>0.05</v>
      </c>
      <c r="F740" s="2">
        <v>0.09</v>
      </c>
      <c r="G740" s="2">
        <v>7.0000000000000007E-2</v>
      </c>
      <c r="H740" s="2">
        <v>0.05</v>
      </c>
      <c r="I740" s="2">
        <v>2502</v>
      </c>
      <c r="J740" s="2" t="s">
        <v>685</v>
      </c>
      <c r="K740" t="s">
        <v>417</v>
      </c>
      <c r="L740" s="1">
        <f>Kombiniert[[#This Row],[Date]]-13</f>
        <v>42054</v>
      </c>
      <c r="M740" s="8">
        <f>AVERAGEIFS(Kombiniert[CDU/CSU],Kombiniert[Date],"&gt;="&amp;Kombiniert[[#This Row],[Von]],Kombiniert[Date],"&lt;="&amp;Kombiniert[[#This Row],[Date]])</f>
        <v>0.41142857142857148</v>
      </c>
      <c r="N740" s="3">
        <f>AVERAGEIFS(Kombiniert[SPD],Kombiniert[Date],"&gt;="&amp;Kombiniert[[#This Row],[Von]],Kombiniert[Date],"&lt;="&amp;Kombiniert[[#This Row],[Date]])</f>
        <v>0.24714285714285714</v>
      </c>
      <c r="O740" s="8">
        <f>AVERAGEIFS(Kombiniert[GRÜNE],Kombiniert[Date],"&gt;="&amp;Kombiniert[[#This Row],[Von]],Kombiniert[Date],"&lt;="&amp;Kombiniert[[#This Row],[Date]])</f>
        <v>9.2142857142857124E-2</v>
      </c>
      <c r="P740" s="8">
        <f>AVERAGEIFS(Kombiniert[FDP],Kombiniert[Date],"&gt;="&amp;Kombiniert[[#This Row],[Von]],Kombiniert[Date],"&lt;="&amp;Kombiniert[[#This Row],[Date]])</f>
        <v>4.1428571428571433E-2</v>
      </c>
      <c r="Q740" s="8">
        <f>AVERAGEIFS(Kombiniert[LINKE],Kombiniert[Date],"&gt;="&amp;Kombiniert[[#This Row],[Von]],Kombiniert[Date],"&lt;="&amp;Kombiniert[[#This Row],[Date]])</f>
        <v>8.9285714285714274E-2</v>
      </c>
      <c r="R740" s="8">
        <f>AVERAGEIFS(Kombiniert[AfD],Kombiniert[Date],"&gt;="&amp;Kombiniert[[#This Row],[Von]],Kombiniert[Date],"&lt;="&amp;Kombiniert[[#This Row],[Date]])</f>
        <v>6.5714285714285711E-2</v>
      </c>
      <c r="S740" s="8">
        <f>AVERAGEIFS(Kombiniert[Sonstige],Kombiniert[Date],"&gt;="&amp;Kombiniert[[#This Row],[Von]],Kombiniert[Date],"&lt;="&amp;Kombiniert[[#This Row],[Date]])</f>
        <v>5.2857142857142859E-2</v>
      </c>
      <c r="T740" s="4">
        <f>SUMIFS(Kombiniert[Befragte],Kombiniert[Date],"&gt;="&amp;Kombiniert[[#This Row],[Von]],Kombiniert[Date],"&lt;="&amp;Kombiniert[[#This Row],[Date]])</f>
        <v>15058</v>
      </c>
      <c r="U740" s="2">
        <f>1/SUMIFS(Kombiniert[[#This Row],[CDU/CSU (14d)]:[AfD (14d)]],Kombiniert[[#This Row],[CDU/CSU (14d)]:[AfD (14d)]],"&gt;="&amp;0.05)</f>
        <v>1.1041009463722398</v>
      </c>
      <c r="V740" s="2">
        <f>1/(SUMIFS(Kombiniert[[#This Row],[CDU/CSU (14d)]:[AfD (14d)]],Kombiniert[[#This Row],[CDU/CSU (14d)]:[AfD (14d)]],"&gt;="&amp;0.05)-Kombiniert[[#This Row],[FDP (14d)]])</f>
        <v>1.1570247933884299</v>
      </c>
    </row>
    <row r="741" spans="1:22" x14ac:dyDescent="0.35">
      <c r="A741" s="1">
        <v>42060</v>
      </c>
      <c r="B741" s="2">
        <v>0.42</v>
      </c>
      <c r="C741" s="2">
        <v>0.24</v>
      </c>
      <c r="D741" s="2">
        <v>0.09</v>
      </c>
      <c r="E741" s="2">
        <v>0.05</v>
      </c>
      <c r="F741" s="2">
        <v>0.09</v>
      </c>
      <c r="G741" s="2">
        <v>0.06</v>
      </c>
      <c r="H741" s="2">
        <v>0.05</v>
      </c>
      <c r="I741" s="2">
        <v>2501</v>
      </c>
      <c r="J741" s="2" t="s">
        <v>686</v>
      </c>
      <c r="K741" t="s">
        <v>417</v>
      </c>
      <c r="L741" s="1">
        <f>Kombiniert[[#This Row],[Date]]-13</f>
        <v>42047</v>
      </c>
      <c r="M741" s="8">
        <f>AVERAGEIFS(Kombiniert[CDU/CSU],Kombiniert[Date],"&gt;="&amp;Kombiniert[[#This Row],[Von]],Kombiniert[Date],"&lt;="&amp;Kombiniert[[#This Row],[Date]])</f>
        <v>0.41625000000000001</v>
      </c>
      <c r="N741" s="3">
        <f>AVERAGEIFS(Kombiniert[SPD],Kombiniert[Date],"&gt;="&amp;Kombiniert[[#This Row],[Von]],Kombiniert[Date],"&lt;="&amp;Kombiniert[[#This Row],[Date]])</f>
        <v>0.24499999999999997</v>
      </c>
      <c r="O741" s="8">
        <f>AVERAGEIFS(Kombiniert[GRÜNE],Kombiniert[Date],"&gt;="&amp;Kombiniert[[#This Row],[Von]],Kombiniert[Date],"&lt;="&amp;Kombiniert[[#This Row],[Date]])</f>
        <v>9.6249999999999988E-2</v>
      </c>
      <c r="P741" s="8">
        <f>AVERAGEIFS(Kombiniert[FDP],Kombiniert[Date],"&gt;="&amp;Kombiniert[[#This Row],[Von]],Kombiniert[Date],"&lt;="&amp;Kombiniert[[#This Row],[Date]])</f>
        <v>4.0000000000000008E-2</v>
      </c>
      <c r="Q741" s="8">
        <f>AVERAGEIFS(Kombiniert[LINKE],Kombiniert[Date],"&gt;="&amp;Kombiniert[[#This Row],[Von]],Kombiniert[Date],"&lt;="&amp;Kombiniert[[#This Row],[Date]])</f>
        <v>8.7499999999999994E-2</v>
      </c>
      <c r="R741" s="8">
        <f>AVERAGEIFS(Kombiniert[AfD],Kombiniert[Date],"&gt;="&amp;Kombiniert[[#This Row],[Von]],Kombiniert[Date],"&lt;="&amp;Kombiniert[[#This Row],[Date]])</f>
        <v>6.3125000000000001E-2</v>
      </c>
      <c r="S741" s="8">
        <f>AVERAGEIFS(Kombiniert[Sonstige],Kombiniert[Date],"&gt;="&amp;Kombiniert[[#This Row],[Von]],Kombiniert[Date],"&lt;="&amp;Kombiniert[[#This Row],[Date]])</f>
        <v>5.1874999999999998E-2</v>
      </c>
      <c r="T741" s="4">
        <f>SUMIFS(Kombiniert[Befragte],Kombiniert[Date],"&gt;="&amp;Kombiniert[[#This Row],[Von]],Kombiniert[Date],"&lt;="&amp;Kombiniert[[#This Row],[Date]])</f>
        <v>15713</v>
      </c>
      <c r="U741" s="2">
        <f>1/SUMIFS(Kombiniert[[#This Row],[CDU/CSU (14d)]:[AfD (14d)]],Kombiniert[[#This Row],[CDU/CSU (14d)]:[AfD (14d)]],"&gt;="&amp;0.05)</f>
        <v>1.1011699931176875</v>
      </c>
      <c r="V741" s="2">
        <f>1/(SUMIFS(Kombiniert[[#This Row],[CDU/CSU (14d)]:[AfD (14d)]],Kombiniert[[#This Row],[CDU/CSU (14d)]:[AfD (14d)]],"&gt;="&amp;0.05)-Kombiniert[[#This Row],[FDP (14d)]])</f>
        <v>1.1519078473722104</v>
      </c>
    </row>
    <row r="742" spans="1:22" x14ac:dyDescent="0.35">
      <c r="A742" s="1">
        <v>42053</v>
      </c>
      <c r="B742" s="2">
        <v>0.43</v>
      </c>
      <c r="C742" s="2">
        <v>0.23</v>
      </c>
      <c r="D742" s="2">
        <v>0.1</v>
      </c>
      <c r="E742" s="2">
        <v>0.05</v>
      </c>
      <c r="F742" s="2">
        <v>0.08</v>
      </c>
      <c r="G742" s="2">
        <v>0.05</v>
      </c>
      <c r="H742" s="2">
        <v>0.06</v>
      </c>
      <c r="I742" s="2">
        <v>2502</v>
      </c>
      <c r="J742" s="2" t="s">
        <v>687</v>
      </c>
      <c r="K742" t="s">
        <v>417</v>
      </c>
      <c r="L742" s="1">
        <f>Kombiniert[[#This Row],[Date]]-13</f>
        <v>42040</v>
      </c>
      <c r="M742" s="8">
        <f>AVERAGEIFS(Kombiniert[CDU/CSU],Kombiniert[Date],"&gt;="&amp;Kombiniert[[#This Row],[Von]],Kombiniert[Date],"&lt;="&amp;Kombiniert[[#This Row],[Date]])</f>
        <v>0.41437500000000005</v>
      </c>
      <c r="N742" s="3">
        <f>AVERAGEIFS(Kombiniert[SPD],Kombiniert[Date],"&gt;="&amp;Kombiniert[[#This Row],[Von]],Kombiniert[Date],"&lt;="&amp;Kombiniert[[#This Row],[Date]])</f>
        <v>0.24374999999999999</v>
      </c>
      <c r="O742" s="8">
        <f>AVERAGEIFS(Kombiniert[GRÜNE],Kombiniert[Date],"&gt;="&amp;Kombiniert[[#This Row],[Von]],Kombiniert[Date],"&lt;="&amp;Kombiniert[[#This Row],[Date]])</f>
        <v>0.10062499999999999</v>
      </c>
      <c r="P742" s="8">
        <f>AVERAGEIFS(Kombiniert[FDP],Kombiniert[Date],"&gt;="&amp;Kombiniert[[#This Row],[Von]],Kombiniert[Date],"&lt;="&amp;Kombiniert[[#This Row],[Date]])</f>
        <v>3.6250000000000004E-2</v>
      </c>
      <c r="Q742" s="8">
        <f>AVERAGEIFS(Kombiniert[LINKE],Kombiniert[Date],"&gt;="&amp;Kombiniert[[#This Row],[Von]],Kombiniert[Date],"&lt;="&amp;Kombiniert[[#This Row],[Date]])</f>
        <v>8.8749999999999996E-2</v>
      </c>
      <c r="R742" s="8">
        <f>AVERAGEIFS(Kombiniert[AfD],Kombiniert[Date],"&gt;="&amp;Kombiniert[[#This Row],[Von]],Kombiniert[Date],"&lt;="&amp;Kombiniert[[#This Row],[Date]])</f>
        <v>6.1875000000000006E-2</v>
      </c>
      <c r="S742" s="8">
        <f>AVERAGEIFS(Kombiniert[Sonstige],Kombiniert[Date],"&gt;="&amp;Kombiniert[[#This Row],[Von]],Kombiniert[Date],"&lt;="&amp;Kombiniert[[#This Row],[Date]])</f>
        <v>5.4375E-2</v>
      </c>
      <c r="T742" s="4">
        <f>SUMIFS(Kombiniert[Befragte],Kombiniert[Date],"&gt;="&amp;Kombiniert[[#This Row],[Von]],Kombiniert[Date],"&lt;="&amp;Kombiniert[[#This Row],[Date]])</f>
        <v>15353</v>
      </c>
      <c r="U742" s="2">
        <f>1/SUMIFS(Kombiniert[[#This Row],[CDU/CSU (14d)]:[AfD (14d)]],Kombiniert[[#This Row],[CDU/CSU (14d)]:[AfD (14d)]],"&gt;="&amp;0.05)</f>
        <v>1.099656357388316</v>
      </c>
      <c r="V742" s="2">
        <f>1/(SUMIFS(Kombiniert[[#This Row],[CDU/CSU (14d)]:[AfD (14d)]],Kombiniert[[#This Row],[CDU/CSU (14d)]:[AfD (14d)]],"&gt;="&amp;0.05)-Kombiniert[[#This Row],[FDP (14d)]])</f>
        <v>1.1453113815318539</v>
      </c>
    </row>
    <row r="743" spans="1:22" x14ac:dyDescent="0.35">
      <c r="A743" s="1">
        <v>42046</v>
      </c>
      <c r="B743" s="2">
        <v>0.42</v>
      </c>
      <c r="C743" s="2">
        <v>0.23</v>
      </c>
      <c r="D743" s="2">
        <v>0.1</v>
      </c>
      <c r="E743" s="2">
        <v>0.05</v>
      </c>
      <c r="F743" s="2">
        <v>0.09</v>
      </c>
      <c r="G743" s="2">
        <v>0.06</v>
      </c>
      <c r="H743" s="2">
        <v>0.05</v>
      </c>
      <c r="I743" s="2">
        <v>2503</v>
      </c>
      <c r="J743" s="2" t="s">
        <v>688</v>
      </c>
      <c r="K743" t="s">
        <v>417</v>
      </c>
      <c r="L743" s="1">
        <f>Kombiniert[[#This Row],[Date]]-13</f>
        <v>42033</v>
      </c>
      <c r="M743" s="8">
        <f>AVERAGEIFS(Kombiniert[CDU/CSU],Kombiniert[Date],"&gt;="&amp;Kombiniert[[#This Row],[Von]],Kombiniert[Date],"&lt;="&amp;Kombiniert[[#This Row],[Date]])</f>
        <v>0.40928571428571431</v>
      </c>
      <c r="N743" s="3">
        <f>AVERAGEIFS(Kombiniert[SPD],Kombiniert[Date],"&gt;="&amp;Kombiniert[[#This Row],[Von]],Kombiniert[Date],"&lt;="&amp;Kombiniert[[#This Row],[Date]])</f>
        <v>0.24571428571428572</v>
      </c>
      <c r="O743" s="8">
        <f>AVERAGEIFS(Kombiniert[GRÜNE],Kombiniert[Date],"&gt;="&amp;Kombiniert[[#This Row],[Von]],Kombiniert[Date],"&lt;="&amp;Kombiniert[[#This Row],[Date]])</f>
        <v>0.10071428571428571</v>
      </c>
      <c r="P743" s="8">
        <f>AVERAGEIFS(Kombiniert[FDP],Kombiniert[Date],"&gt;="&amp;Kombiniert[[#This Row],[Von]],Kombiniert[Date],"&lt;="&amp;Kombiniert[[#This Row],[Date]])</f>
        <v>3.3571428571428572E-2</v>
      </c>
      <c r="Q743" s="8">
        <f>AVERAGEIFS(Kombiniert[LINKE],Kombiniert[Date],"&gt;="&amp;Kombiniert[[#This Row],[Von]],Kombiniert[Date],"&lt;="&amp;Kombiniert[[#This Row],[Date]])</f>
        <v>9.3571428571428555E-2</v>
      </c>
      <c r="R743" s="8">
        <f>AVERAGEIFS(Kombiniert[AfD],Kombiniert[Date],"&gt;="&amp;Kombiniert[[#This Row],[Von]],Kombiniert[Date],"&lt;="&amp;Kombiniert[[#This Row],[Date]])</f>
        <v>6.0714285714285714E-2</v>
      </c>
      <c r="S743" s="8">
        <f>AVERAGEIFS(Kombiniert[Sonstige],Kombiniert[Date],"&gt;="&amp;Kombiniert[[#This Row],[Von]],Kombiniert[Date],"&lt;="&amp;Kombiniert[[#This Row],[Date]])</f>
        <v>5.6428571428571425E-2</v>
      </c>
      <c r="T743" s="4">
        <f>SUMIFS(Kombiniert[Befragte],Kombiniert[Date],"&gt;="&amp;Kombiniert[[#This Row],[Von]],Kombiniert[Date],"&lt;="&amp;Kombiniert[[#This Row],[Date]])</f>
        <v>14282</v>
      </c>
      <c r="U743" s="2">
        <f>1/SUMIFS(Kombiniert[[#This Row],[CDU/CSU (14d)]:[AfD (14d)]],Kombiniert[[#This Row],[CDU/CSU (14d)]:[AfD (14d)]],"&gt;="&amp;0.05)</f>
        <v>1.0989010989010988</v>
      </c>
      <c r="V743" s="2">
        <f>1/(SUMIFS(Kombiniert[[#This Row],[CDU/CSU (14d)]:[AfD (14d)]],Kombiniert[[#This Row],[CDU/CSU (14d)]:[AfD (14d)]],"&gt;="&amp;0.05)-Kombiniert[[#This Row],[FDP (14d)]])</f>
        <v>1.1409942950285248</v>
      </c>
    </row>
    <row r="744" spans="1:22" x14ac:dyDescent="0.35">
      <c r="A744" s="1">
        <v>42039</v>
      </c>
      <c r="B744" s="2">
        <v>0.42</v>
      </c>
      <c r="C744" s="2">
        <v>0.23</v>
      </c>
      <c r="D744" s="2">
        <v>0.1</v>
      </c>
      <c r="E744" s="2">
        <v>0.04</v>
      </c>
      <c r="F744" s="2">
        <v>0.1</v>
      </c>
      <c r="G744" s="2">
        <v>0.05</v>
      </c>
      <c r="H744" s="2">
        <v>0.06</v>
      </c>
      <c r="I744" s="2">
        <v>2510</v>
      </c>
      <c r="J744" s="2" t="s">
        <v>689</v>
      </c>
      <c r="K744" t="s">
        <v>417</v>
      </c>
      <c r="L744" s="1">
        <f>Kombiniert[[#This Row],[Date]]-13</f>
        <v>42026</v>
      </c>
      <c r="M744" s="8">
        <f>AVERAGEIFS(Kombiniert[CDU/CSU],Kombiniert[Date],"&gt;="&amp;Kombiniert[[#This Row],[Von]],Kombiniert[Date],"&lt;="&amp;Kombiniert[[#This Row],[Date]])</f>
        <v>0.41357142857142859</v>
      </c>
      <c r="N744" s="3">
        <f>AVERAGEIFS(Kombiniert[SPD],Kombiniert[Date],"&gt;="&amp;Kombiniert[[#This Row],[Von]],Kombiniert[Date],"&lt;="&amp;Kombiniert[[#This Row],[Date]])</f>
        <v>0.24285714285714285</v>
      </c>
      <c r="O744" s="8">
        <f>AVERAGEIFS(Kombiniert[GRÜNE],Kombiniert[Date],"&gt;="&amp;Kombiniert[[#This Row],[Von]],Kombiniert[Date],"&lt;="&amp;Kombiniert[[#This Row],[Date]])</f>
        <v>0.10071428571428571</v>
      </c>
      <c r="P744" s="8">
        <f>AVERAGEIFS(Kombiniert[FDP],Kombiniert[Date],"&gt;="&amp;Kombiniert[[#This Row],[Von]],Kombiniert[Date],"&lt;="&amp;Kombiniert[[#This Row],[Date]])</f>
        <v>3.3571428571428572E-2</v>
      </c>
      <c r="Q744" s="8">
        <f>AVERAGEIFS(Kombiniert[LINKE],Kombiniert[Date],"&gt;="&amp;Kombiniert[[#This Row],[Von]],Kombiniert[Date],"&lt;="&amp;Kombiniert[[#This Row],[Date]])</f>
        <v>9.1428571428571415E-2</v>
      </c>
      <c r="R744" s="8">
        <f>AVERAGEIFS(Kombiniert[AfD],Kombiniert[Date],"&gt;="&amp;Kombiniert[[#This Row],[Von]],Kombiniert[Date],"&lt;="&amp;Kombiniert[[#This Row],[Date]])</f>
        <v>6.142857142857143E-2</v>
      </c>
      <c r="S744" s="8">
        <f>AVERAGEIFS(Kombiniert[Sonstige],Kombiniert[Date],"&gt;="&amp;Kombiniert[[#This Row],[Von]],Kombiniert[Date],"&lt;="&amp;Kombiniert[[#This Row],[Date]])</f>
        <v>5.6428571428571432E-2</v>
      </c>
      <c r="T744" s="4">
        <f>SUMIFS(Kombiniert[Befragte],Kombiniert[Date],"&gt;="&amp;Kombiniert[[#This Row],[Von]],Kombiniert[Date],"&lt;="&amp;Kombiniert[[#This Row],[Date]])</f>
        <v>13737</v>
      </c>
      <c r="U744" s="2">
        <f>1/SUMIFS(Kombiniert[[#This Row],[CDU/CSU (14d)]:[AfD (14d)]],Kombiniert[[#This Row],[CDU/CSU (14d)]:[AfD (14d)]],"&gt;="&amp;0.05)</f>
        <v>1.0989010989010988</v>
      </c>
      <c r="V744" s="2">
        <f>1/(SUMIFS(Kombiniert[[#This Row],[CDU/CSU (14d)]:[AfD (14d)]],Kombiniert[[#This Row],[CDU/CSU (14d)]:[AfD (14d)]],"&gt;="&amp;0.05)-Kombiniert[[#This Row],[FDP (14d)]])</f>
        <v>1.1409942950285248</v>
      </c>
    </row>
    <row r="745" spans="1:22" x14ac:dyDescent="0.35">
      <c r="A745" s="1">
        <v>42032</v>
      </c>
      <c r="B745" s="2">
        <v>0.42</v>
      </c>
      <c r="C745" s="2">
        <v>0.23</v>
      </c>
      <c r="D745" s="2">
        <v>0.1</v>
      </c>
      <c r="E745" s="2">
        <v>0.03</v>
      </c>
      <c r="F745" s="2">
        <v>0.09</v>
      </c>
      <c r="G745" s="2">
        <v>0.06</v>
      </c>
      <c r="H745" s="2">
        <v>7.0000000000000007E-2</v>
      </c>
      <c r="I745" s="2">
        <v>2015</v>
      </c>
      <c r="J745" s="2" t="s">
        <v>690</v>
      </c>
      <c r="K745" t="s">
        <v>417</v>
      </c>
      <c r="L745" s="1">
        <f>Kombiniert[[#This Row],[Date]]-13</f>
        <v>42019</v>
      </c>
      <c r="M745" s="8">
        <f>AVERAGEIFS(Kombiniert[CDU/CSU],Kombiniert[Date],"&gt;="&amp;Kombiniert[[#This Row],[Von]],Kombiniert[Date],"&lt;="&amp;Kombiniert[[#This Row],[Date]])</f>
        <v>0.41833333333333333</v>
      </c>
      <c r="N745" s="3">
        <f>AVERAGEIFS(Kombiniert[SPD],Kombiniert[Date],"&gt;="&amp;Kombiniert[[#This Row],[Von]],Kombiniert[Date],"&lt;="&amp;Kombiniert[[#This Row],[Date]])</f>
        <v>0.23777777777777778</v>
      </c>
      <c r="O745" s="8">
        <f>AVERAGEIFS(Kombiniert[GRÜNE],Kombiniert[Date],"&gt;="&amp;Kombiniert[[#This Row],[Von]],Kombiniert[Date],"&lt;="&amp;Kombiniert[[#This Row],[Date]])</f>
        <v>9.9444444444444433E-2</v>
      </c>
      <c r="P745" s="8">
        <f>AVERAGEIFS(Kombiniert[FDP],Kombiniert[Date],"&gt;="&amp;Kombiniert[[#This Row],[Von]],Kombiniert[Date],"&lt;="&amp;Kombiniert[[#This Row],[Date]])</f>
        <v>3.4444444444444451E-2</v>
      </c>
      <c r="Q745" s="8">
        <f>AVERAGEIFS(Kombiniert[LINKE],Kombiniert[Date],"&gt;="&amp;Kombiniert[[#This Row],[Von]],Kombiniert[Date],"&lt;="&amp;Kombiniert[[#This Row],[Date]])</f>
        <v>8.8888888888888865E-2</v>
      </c>
      <c r="R745" s="8">
        <f>AVERAGEIFS(Kombiniert[AfD],Kombiniert[Date],"&gt;="&amp;Kombiniert[[#This Row],[Von]],Kombiniert[Date],"&lt;="&amp;Kombiniert[[#This Row],[Date]])</f>
        <v>6.5000000000000002E-2</v>
      </c>
      <c r="S745" s="8">
        <f>AVERAGEIFS(Kombiniert[Sonstige],Kombiniert[Date],"&gt;="&amp;Kombiniert[[#This Row],[Von]],Kombiniert[Date],"&lt;="&amp;Kombiniert[[#This Row],[Date]])</f>
        <v>5.2777777777777778E-2</v>
      </c>
      <c r="T745" s="4">
        <f>SUMIFS(Kombiniert[Befragte],Kombiniert[Date],"&gt;="&amp;Kombiniert[[#This Row],[Von]],Kombiniert[Date],"&lt;="&amp;Kombiniert[[#This Row],[Date]])</f>
        <v>18164</v>
      </c>
      <c r="U745" s="2">
        <f>1/SUMIFS(Kombiniert[[#This Row],[CDU/CSU (14d)]:[AfD (14d)]],Kombiniert[[#This Row],[CDU/CSU (14d)]:[AfD (14d)]],"&gt;="&amp;0.05)</f>
        <v>1.0995723885155773</v>
      </c>
      <c r="V745" s="2">
        <f>1/(SUMIFS(Kombiniert[[#This Row],[CDU/CSU (14d)]:[AfD (14d)]],Kombiniert[[#This Row],[CDU/CSU (14d)]:[AfD (14d)]],"&gt;="&amp;0.05)-Kombiniert[[#This Row],[FDP (14d)]])</f>
        <v>1.1428571428571428</v>
      </c>
    </row>
    <row r="746" spans="1:22" x14ac:dyDescent="0.35">
      <c r="A746" s="1">
        <v>42025</v>
      </c>
      <c r="B746" s="2">
        <v>0.42</v>
      </c>
      <c r="C746" s="2">
        <v>0.22</v>
      </c>
      <c r="D746" s="2">
        <v>0.1</v>
      </c>
      <c r="E746" s="2">
        <v>0.03</v>
      </c>
      <c r="F746" s="2">
        <v>0.1</v>
      </c>
      <c r="G746" s="2">
        <v>0.06</v>
      </c>
      <c r="H746" s="2">
        <v>7.0000000000000007E-2</v>
      </c>
      <c r="I746" s="2">
        <v>2502</v>
      </c>
      <c r="J746" s="2" t="s">
        <v>691</v>
      </c>
      <c r="K746" t="s">
        <v>417</v>
      </c>
      <c r="L746" s="1">
        <f>Kombiniert[[#This Row],[Date]]-13</f>
        <v>42012</v>
      </c>
      <c r="M746" s="8">
        <f>AVERAGEIFS(Kombiniert[CDU/CSU],Kombiniert[Date],"&gt;="&amp;Kombiniert[[#This Row],[Von]],Kombiniert[Date],"&lt;="&amp;Kombiniert[[#This Row],[Date]])</f>
        <v>0.42000000000000004</v>
      </c>
      <c r="N746" s="3">
        <f>AVERAGEIFS(Kombiniert[SPD],Kombiniert[Date],"&gt;="&amp;Kombiniert[[#This Row],[Von]],Kombiniert[Date],"&lt;="&amp;Kombiniert[[#This Row],[Date]])</f>
        <v>0.23624999999999999</v>
      </c>
      <c r="O746" s="8">
        <f>AVERAGEIFS(Kombiniert[GRÜNE],Kombiniert[Date],"&gt;="&amp;Kombiniert[[#This Row],[Von]],Kombiniert[Date],"&lt;="&amp;Kombiniert[[#This Row],[Date]])</f>
        <v>9.7499999999999989E-2</v>
      </c>
      <c r="P746" s="8">
        <f>AVERAGEIFS(Kombiniert[FDP],Kombiniert[Date],"&gt;="&amp;Kombiniert[[#This Row],[Von]],Kombiniert[Date],"&lt;="&amp;Kombiniert[[#This Row],[Date]])</f>
        <v>3.3750000000000002E-2</v>
      </c>
      <c r="Q746" s="8">
        <f>AVERAGEIFS(Kombiniert[LINKE],Kombiniert[Date],"&gt;="&amp;Kombiniert[[#This Row],[Von]],Kombiniert[Date],"&lt;="&amp;Kombiniert[[#This Row],[Date]])</f>
        <v>0.09</v>
      </c>
      <c r="R746" s="8">
        <f>AVERAGEIFS(Kombiniert[AfD],Kombiniert[Date],"&gt;="&amp;Kombiniert[[#This Row],[Von]],Kombiniert[Date],"&lt;="&amp;Kombiniert[[#This Row],[Date]])</f>
        <v>6.5625000000000003E-2</v>
      </c>
      <c r="S746" s="8">
        <f>AVERAGEIFS(Kombiniert[Sonstige],Kombiniert[Date],"&gt;="&amp;Kombiniert[[#This Row],[Von]],Kombiniert[Date],"&lt;="&amp;Kombiniert[[#This Row],[Date]])</f>
        <v>5.3125000000000006E-2</v>
      </c>
      <c r="T746" s="4">
        <f>SUMIFS(Kombiniert[Befragte],Kombiniert[Date],"&gt;="&amp;Kombiniert[[#This Row],[Von]],Kombiniert[Date],"&lt;="&amp;Kombiniert[[#This Row],[Date]])</f>
        <v>17713</v>
      </c>
      <c r="U746" s="2">
        <f>1/SUMIFS(Kombiniert[[#This Row],[CDU/CSU (14d)]:[AfD (14d)]],Kombiniert[[#This Row],[CDU/CSU (14d)]:[AfD (14d)]],"&gt;="&amp;0.05)</f>
        <v>1.099656357388316</v>
      </c>
      <c r="V746" s="2">
        <f>1/(SUMIFS(Kombiniert[[#This Row],[CDU/CSU (14d)]:[AfD (14d)]],Kombiniert[[#This Row],[CDU/CSU (14d)]:[AfD (14d)]],"&gt;="&amp;0.05)-Kombiniert[[#This Row],[FDP (14d)]])</f>
        <v>1.1420413990007137</v>
      </c>
    </row>
    <row r="747" spans="1:22" x14ac:dyDescent="0.35">
      <c r="A747" s="1">
        <v>42018</v>
      </c>
      <c r="B747" s="2">
        <v>0.42</v>
      </c>
      <c r="C747" s="2">
        <v>0.22</v>
      </c>
      <c r="D747" s="2">
        <v>0.1</v>
      </c>
      <c r="E747" s="2">
        <v>0.04</v>
      </c>
      <c r="F747" s="2">
        <v>0.1</v>
      </c>
      <c r="G747" s="2">
        <v>0.06</v>
      </c>
      <c r="H747" s="2">
        <v>0.06</v>
      </c>
      <c r="I747" s="2">
        <v>2504</v>
      </c>
      <c r="J747" s="2" t="s">
        <v>692</v>
      </c>
      <c r="K747" t="s">
        <v>417</v>
      </c>
      <c r="L747" s="1">
        <f>Kombiniert[[#This Row],[Date]]-13</f>
        <v>42005</v>
      </c>
      <c r="M747" s="8">
        <f>AVERAGEIFS(Kombiniert[CDU/CSU],Kombiniert[Date],"&gt;="&amp;Kombiniert[[#This Row],[Von]],Kombiniert[Date],"&lt;="&amp;Kombiniert[[#This Row],[Date]])</f>
        <v>0.42083333333333334</v>
      </c>
      <c r="N747" s="3">
        <f>AVERAGEIFS(Kombiniert[SPD],Kombiniert[Date],"&gt;="&amp;Kombiniert[[#This Row],[Von]],Kombiniert[Date],"&lt;="&amp;Kombiniert[[#This Row],[Date]])</f>
        <v>0.23499999999999999</v>
      </c>
      <c r="O747" s="8">
        <f>AVERAGEIFS(Kombiniert[GRÜNE],Kombiniert[Date],"&gt;="&amp;Kombiniert[[#This Row],[Von]],Kombiniert[Date],"&lt;="&amp;Kombiniert[[#This Row],[Date]])</f>
        <v>9.8333333333333328E-2</v>
      </c>
      <c r="P747" s="8">
        <f>AVERAGEIFS(Kombiniert[FDP],Kombiniert[Date],"&gt;="&amp;Kombiniert[[#This Row],[Von]],Kombiniert[Date],"&lt;="&amp;Kombiniert[[#This Row],[Date]])</f>
        <v>2.8333333333333335E-2</v>
      </c>
      <c r="Q747" s="8">
        <f>AVERAGEIFS(Kombiniert[LINKE],Kombiniert[Date],"&gt;="&amp;Kombiniert[[#This Row],[Von]],Kombiniert[Date],"&lt;="&amp;Kombiniert[[#This Row],[Date]])</f>
        <v>9.583333333333334E-2</v>
      </c>
      <c r="R747" s="8">
        <f>AVERAGEIFS(Kombiniert[AfD],Kombiniert[Date],"&gt;="&amp;Kombiniert[[#This Row],[Von]],Kombiniert[Date],"&lt;="&amp;Kombiniert[[#This Row],[Date]])</f>
        <v>6.083333333333333E-2</v>
      </c>
      <c r="S747" s="8">
        <f>AVERAGEIFS(Kombiniert[Sonstige],Kombiniert[Date],"&gt;="&amp;Kombiniert[[#This Row],[Von]],Kombiniert[Date],"&lt;="&amp;Kombiniert[[#This Row],[Date]])</f>
        <v>6.083333333333333E-2</v>
      </c>
      <c r="T747" s="4">
        <f>SUMIFS(Kombiniert[Befragte],Kombiniert[Date],"&gt;="&amp;Kombiniert[[#This Row],[Von]],Kombiniert[Date],"&lt;="&amp;Kombiniert[[#This Row],[Date]])</f>
        <v>12416</v>
      </c>
      <c r="U747" s="2">
        <f>1/SUMIFS(Kombiniert[[#This Row],[CDU/CSU (14d)]:[AfD (14d)]],Kombiniert[[#This Row],[CDU/CSU (14d)]:[AfD (14d)]],"&gt;="&amp;0.05)</f>
        <v>1.0978956999085088</v>
      </c>
      <c r="V747" s="2">
        <f>1/(SUMIFS(Kombiniert[[#This Row],[CDU/CSU (14d)]:[AfD (14d)]],Kombiniert[[#This Row],[CDU/CSU (14d)]:[AfD (14d)]],"&gt;="&amp;0.05)-Kombiniert[[#This Row],[FDP (14d)]])</f>
        <v>1.1331444759206799</v>
      </c>
    </row>
    <row r="748" spans="1:22" x14ac:dyDescent="0.35">
      <c r="A748" s="1">
        <v>42011</v>
      </c>
      <c r="B748" s="2">
        <v>0.42</v>
      </c>
      <c r="C748" s="2">
        <v>0.22</v>
      </c>
      <c r="D748" s="2">
        <v>0.11</v>
      </c>
      <c r="E748" s="2">
        <v>0.03</v>
      </c>
      <c r="F748" s="2">
        <v>0.1</v>
      </c>
      <c r="G748" s="2">
        <v>0.05</v>
      </c>
      <c r="H748" s="2">
        <v>7.0000000000000007E-2</v>
      </c>
      <c r="I748" s="2">
        <v>1002</v>
      </c>
      <c r="J748" s="2" t="s">
        <v>556</v>
      </c>
      <c r="K748" t="s">
        <v>417</v>
      </c>
      <c r="L748" s="1">
        <f>Kombiniert[[#This Row],[Date]]-13</f>
        <v>41998</v>
      </c>
      <c r="M748" s="8">
        <f>AVERAGEIFS(Kombiniert[CDU/CSU],Kombiniert[Date],"&gt;="&amp;Kombiniert[[#This Row],[Von]],Kombiniert[Date],"&lt;="&amp;Kombiniert[[#This Row],[Date]])</f>
        <v>0.42166666666666663</v>
      </c>
      <c r="N748" s="3">
        <f>AVERAGEIFS(Kombiniert[SPD],Kombiniert[Date],"&gt;="&amp;Kombiniert[[#This Row],[Von]],Kombiniert[Date],"&lt;="&amp;Kombiniert[[#This Row],[Date]])</f>
        <v>0.22999999999999998</v>
      </c>
      <c r="O748" s="8">
        <f>AVERAGEIFS(Kombiniert[GRÜNE],Kombiniert[Date],"&gt;="&amp;Kombiniert[[#This Row],[Von]],Kombiniert[Date],"&lt;="&amp;Kombiniert[[#This Row],[Date]])</f>
        <v>0.10000000000000002</v>
      </c>
      <c r="P748" s="8">
        <f>AVERAGEIFS(Kombiniert[FDP],Kombiniert[Date],"&gt;="&amp;Kombiniert[[#This Row],[Von]],Kombiniert[Date],"&lt;="&amp;Kombiniert[[#This Row],[Date]])</f>
        <v>2.3333333333333334E-2</v>
      </c>
      <c r="Q748" s="8">
        <f>AVERAGEIFS(Kombiniert[LINKE],Kombiniert[Date],"&gt;="&amp;Kombiniert[[#This Row],[Von]],Kombiniert[Date],"&lt;="&amp;Kombiniert[[#This Row],[Date]])</f>
        <v>0.10166666666666668</v>
      </c>
      <c r="R748" s="8">
        <f>AVERAGEIFS(Kombiniert[AfD],Kombiniert[Date],"&gt;="&amp;Kombiniert[[#This Row],[Von]],Kombiniert[Date],"&lt;="&amp;Kombiniert[[#This Row],[Date]])</f>
        <v>5.8333333333333327E-2</v>
      </c>
      <c r="S748" s="8">
        <f>AVERAGEIFS(Kombiniert[Sonstige],Kombiniert[Date],"&gt;="&amp;Kombiniert[[#This Row],[Von]],Kombiniert[Date],"&lt;="&amp;Kombiniert[[#This Row],[Date]])</f>
        <v>6.5000000000000002E-2</v>
      </c>
      <c r="T748" s="4">
        <f>SUMIFS(Kombiniert[Befragte],Kombiniert[Date],"&gt;="&amp;Kombiniert[[#This Row],[Von]],Kombiniert[Date],"&lt;="&amp;Kombiniert[[#This Row],[Date]])</f>
        <v>5542</v>
      </c>
      <c r="U748" s="2">
        <f>1/SUMIFS(Kombiniert[[#This Row],[CDU/CSU (14d)]:[AfD (14d)]],Kombiniert[[#This Row],[CDU/CSU (14d)]:[AfD (14d)]],"&gt;="&amp;0.05)</f>
        <v>1.0968921389396711</v>
      </c>
      <c r="V748" s="2">
        <f>1/(SUMIFS(Kombiniert[[#This Row],[CDU/CSU (14d)]:[AfD (14d)]],Kombiniert[[#This Row],[CDU/CSU (14d)]:[AfD (14d)]],"&gt;="&amp;0.05)-Kombiniert[[#This Row],[FDP (14d)]])</f>
        <v>1.125703564727955</v>
      </c>
    </row>
    <row r="749" spans="1:22" x14ac:dyDescent="0.35">
      <c r="A749" s="1">
        <v>42005</v>
      </c>
      <c r="B749" s="2">
        <v>0.42</v>
      </c>
      <c r="C749" s="2">
        <v>0.23</v>
      </c>
      <c r="D749" s="2">
        <v>0.1</v>
      </c>
      <c r="E749" s="2">
        <v>0.02</v>
      </c>
      <c r="F749" s="2">
        <v>0.11</v>
      </c>
      <c r="G749" s="2">
        <v>0.05</v>
      </c>
      <c r="H749" s="2">
        <v>7.0000000000000007E-2</v>
      </c>
      <c r="I749" s="2">
        <v>2504</v>
      </c>
      <c r="J749" s="2" t="s">
        <v>693</v>
      </c>
      <c r="K749" t="s">
        <v>417</v>
      </c>
      <c r="L749" s="1">
        <f>Kombiniert[[#This Row],[Date]]-13</f>
        <v>41992</v>
      </c>
      <c r="M749" s="8">
        <f>AVERAGEIFS(Kombiniert[CDU/CSU],Kombiniert[Date],"&gt;="&amp;Kombiniert[[#This Row],[Von]],Kombiniert[Date],"&lt;="&amp;Kombiniert[[#This Row],[Date]])</f>
        <v>0.42</v>
      </c>
      <c r="N749" s="3">
        <f>AVERAGEIFS(Kombiniert[SPD],Kombiniert[Date],"&gt;="&amp;Kombiniert[[#This Row],[Von]],Kombiniert[Date],"&lt;="&amp;Kombiniert[[#This Row],[Date]])</f>
        <v>0.24333333333333332</v>
      </c>
      <c r="O749" s="8">
        <f>AVERAGEIFS(Kombiniert[GRÜNE],Kombiniert[Date],"&gt;="&amp;Kombiniert[[#This Row],[Von]],Kombiniert[Date],"&lt;="&amp;Kombiniert[[#This Row],[Date]])</f>
        <v>9.6666666666666679E-2</v>
      </c>
      <c r="P749" s="8">
        <f>AVERAGEIFS(Kombiniert[FDP],Kombiniert[Date],"&gt;="&amp;Kombiniert[[#This Row],[Von]],Kombiniert[Date],"&lt;="&amp;Kombiniert[[#This Row],[Date]])</f>
        <v>0.02</v>
      </c>
      <c r="Q749" s="8">
        <f>AVERAGEIFS(Kombiniert[LINKE],Kombiniert[Date],"&gt;="&amp;Kombiniert[[#This Row],[Von]],Kombiniert[Date],"&lt;="&amp;Kombiniert[[#This Row],[Date]])</f>
        <v>9.3333333333333338E-2</v>
      </c>
      <c r="R749" s="8">
        <f>AVERAGEIFS(Kombiniert[AfD],Kombiniert[Date],"&gt;="&amp;Kombiniert[[#This Row],[Von]],Kombiniert[Date],"&lt;="&amp;Kombiniert[[#This Row],[Date]])</f>
        <v>0.06</v>
      </c>
      <c r="S749" s="8">
        <f>AVERAGEIFS(Kombiniert[Sonstige],Kombiniert[Date],"&gt;="&amp;Kombiniert[[#This Row],[Von]],Kombiniert[Date],"&lt;="&amp;Kombiniert[[#This Row],[Date]])</f>
        <v>7.3333333333333334E-2</v>
      </c>
      <c r="T749" s="4">
        <f>SUMIFS(Kombiniert[Befragte],Kombiniert[Date],"&gt;="&amp;Kombiniert[[#This Row],[Von]],Kombiniert[Date],"&lt;="&amp;Kombiniert[[#This Row],[Date]])</f>
        <v>6265</v>
      </c>
      <c r="U749" s="2">
        <f>1/SUMIFS(Kombiniert[[#This Row],[CDU/CSU (14d)]:[AfD (14d)]],Kombiniert[[#This Row],[CDU/CSU (14d)]:[AfD (14d)]],"&gt;="&amp;0.05)</f>
        <v>1.0948905109489051</v>
      </c>
      <c r="V749" s="2">
        <f>1/(SUMIFS(Kombiniert[[#This Row],[CDU/CSU (14d)]:[AfD (14d)]],Kombiniert[[#This Row],[CDU/CSU (14d)]:[AfD (14d)]],"&gt;="&amp;0.05)-Kombiniert[[#This Row],[FDP (14d)]])</f>
        <v>1.119402985074627</v>
      </c>
    </row>
    <row r="750" spans="1:22" x14ac:dyDescent="0.35">
      <c r="A750" s="1">
        <v>41989</v>
      </c>
      <c r="B750" s="2">
        <v>0.43</v>
      </c>
      <c r="C750" s="2">
        <v>0.23</v>
      </c>
      <c r="D750" s="2">
        <v>0.1</v>
      </c>
      <c r="E750" s="2">
        <v>0.02</v>
      </c>
      <c r="F750" s="2">
        <v>0.1</v>
      </c>
      <c r="G750" s="2">
        <v>0.05</v>
      </c>
      <c r="H750" s="2">
        <v>7.0000000000000007E-2</v>
      </c>
      <c r="I750" s="2">
        <v>2504</v>
      </c>
      <c r="J750" s="2" t="s">
        <v>694</v>
      </c>
      <c r="K750" t="s">
        <v>417</v>
      </c>
      <c r="L750" s="1">
        <f>Kombiniert[[#This Row],[Date]]-13</f>
        <v>41976</v>
      </c>
      <c r="M750" s="8">
        <f>AVERAGEIFS(Kombiniert[CDU/CSU],Kombiniert[Date],"&gt;="&amp;Kombiniert[[#This Row],[Von]],Kombiniert[Date],"&lt;="&amp;Kombiniert[[#This Row],[Date]])</f>
        <v>0.41187499999999999</v>
      </c>
      <c r="N750" s="3">
        <f>AVERAGEIFS(Kombiniert[SPD],Kombiniert[Date],"&gt;="&amp;Kombiniert[[#This Row],[Von]],Kombiniert[Date],"&lt;="&amp;Kombiniert[[#This Row],[Date]])</f>
        <v>0.24562500000000001</v>
      </c>
      <c r="O750" s="8">
        <f>AVERAGEIFS(Kombiniert[GRÜNE],Kombiniert[Date],"&gt;="&amp;Kombiniert[[#This Row],[Von]],Kombiniert[Date],"&lt;="&amp;Kombiniert[[#This Row],[Date]])</f>
        <v>0.10249999999999999</v>
      </c>
      <c r="P750" s="8">
        <f>AVERAGEIFS(Kombiniert[FDP],Kombiniert[Date],"&gt;="&amp;Kombiniert[[#This Row],[Von]],Kombiniert[Date],"&lt;="&amp;Kombiniert[[#This Row],[Date]])</f>
        <v>2.2499999999999999E-2</v>
      </c>
      <c r="Q750" s="8">
        <f>AVERAGEIFS(Kombiniert[LINKE],Kombiniert[Date],"&gt;="&amp;Kombiniert[[#This Row],[Von]],Kombiniert[Date],"&lt;="&amp;Kombiniert[[#This Row],[Date]])</f>
        <v>9.3124999999999986E-2</v>
      </c>
      <c r="R750" s="8">
        <f>AVERAGEIFS(Kombiniert[AfD],Kombiniert[Date],"&gt;="&amp;Kombiniert[[#This Row],[Von]],Kombiniert[Date],"&lt;="&amp;Kombiniert[[#This Row],[Date]])</f>
        <v>6.4375000000000002E-2</v>
      </c>
      <c r="S750" s="8">
        <f>AVERAGEIFS(Kombiniert[Sonstige],Kombiniert[Date],"&gt;="&amp;Kombiniert[[#This Row],[Von]],Kombiniert[Date],"&lt;="&amp;Kombiniert[[#This Row],[Date]])</f>
        <v>0.06</v>
      </c>
      <c r="T750" s="4">
        <f>SUMIFS(Kombiniert[Befragte],Kombiniert[Date],"&gt;="&amp;Kombiniert[[#This Row],[Von]],Kombiniert[Date],"&lt;="&amp;Kombiniert[[#This Row],[Date]])</f>
        <v>18627</v>
      </c>
      <c r="U750" s="2">
        <f>1/SUMIFS(Kombiniert[[#This Row],[CDU/CSU (14d)]:[AfD (14d)]],Kombiniert[[#This Row],[CDU/CSU (14d)]:[AfD (14d)]],"&gt;="&amp;0.05)</f>
        <v>1.0899182561307903</v>
      </c>
      <c r="V750" s="2">
        <f>1/(SUMIFS(Kombiniert[[#This Row],[CDU/CSU (14d)]:[AfD (14d)]],Kombiniert[[#This Row],[CDU/CSU (14d)]:[AfD (14d)]],"&gt;="&amp;0.05)-Kombiniert[[#This Row],[FDP (14d)]])</f>
        <v>1.1173184357541899</v>
      </c>
    </row>
    <row r="751" spans="1:22" x14ac:dyDescent="0.35">
      <c r="A751" s="1">
        <v>41983</v>
      </c>
      <c r="B751" s="2">
        <v>0.41</v>
      </c>
      <c r="C751" s="2">
        <v>0.24</v>
      </c>
      <c r="D751" s="2">
        <v>0.11</v>
      </c>
      <c r="E751" s="2">
        <v>0.02</v>
      </c>
      <c r="F751" s="2">
        <v>0.09</v>
      </c>
      <c r="G751" s="2">
        <v>0.06</v>
      </c>
      <c r="H751" s="2">
        <v>7.0000000000000007E-2</v>
      </c>
      <c r="I751" s="2">
        <v>2503</v>
      </c>
      <c r="J751" s="2" t="s">
        <v>695</v>
      </c>
      <c r="K751" t="s">
        <v>417</v>
      </c>
      <c r="L751" s="1">
        <f>Kombiniert[[#This Row],[Date]]-13</f>
        <v>41970</v>
      </c>
      <c r="M751" s="8">
        <f>AVERAGEIFS(Kombiniert[CDU/CSU],Kombiniert[Date],"&gt;="&amp;Kombiniert[[#This Row],[Von]],Kombiniert[Date],"&lt;="&amp;Kombiniert[[#This Row],[Date]])</f>
        <v>0.40916666666666668</v>
      </c>
      <c r="N751" s="3">
        <f>AVERAGEIFS(Kombiniert[SPD],Kombiniert[Date],"&gt;="&amp;Kombiniert[[#This Row],[Von]],Kombiniert[Date],"&lt;="&amp;Kombiniert[[#This Row],[Date]])</f>
        <v>0.24666666666666667</v>
      </c>
      <c r="O751" s="8">
        <f>AVERAGEIFS(Kombiniert[GRÜNE],Kombiniert[Date],"&gt;="&amp;Kombiniert[[#This Row],[Von]],Kombiniert[Date],"&lt;="&amp;Kombiniert[[#This Row],[Date]])</f>
        <v>0.10333333333333333</v>
      </c>
      <c r="P751" s="8">
        <f>AVERAGEIFS(Kombiniert[FDP],Kombiniert[Date],"&gt;="&amp;Kombiniert[[#This Row],[Von]],Kombiniert[Date],"&lt;="&amp;Kombiniert[[#This Row],[Date]])</f>
        <v>2.3333333333333334E-2</v>
      </c>
      <c r="Q751" s="8">
        <f>AVERAGEIFS(Kombiniert[LINKE],Kombiniert[Date],"&gt;="&amp;Kombiniert[[#This Row],[Von]],Kombiniert[Date],"&lt;="&amp;Kombiniert[[#This Row],[Date]])</f>
        <v>9.166666666666666E-2</v>
      </c>
      <c r="R751" s="8">
        <f>AVERAGEIFS(Kombiniert[AfD],Kombiniert[Date],"&gt;="&amp;Kombiniert[[#This Row],[Von]],Kombiniert[Date],"&lt;="&amp;Kombiniert[[#This Row],[Date]])</f>
        <v>6.7500000000000004E-2</v>
      </c>
      <c r="S751" s="8">
        <f>AVERAGEIFS(Kombiniert[Sonstige],Kombiniert[Date],"&gt;="&amp;Kombiniert[[#This Row],[Von]],Kombiniert[Date],"&lt;="&amp;Kombiniert[[#This Row],[Date]])</f>
        <v>5.8333333333333341E-2</v>
      </c>
      <c r="T751" s="4">
        <f>SUMIFS(Kombiniert[Befragte],Kombiniert[Date],"&gt;="&amp;Kombiniert[[#This Row],[Von]],Kombiniert[Date],"&lt;="&amp;Kombiniert[[#This Row],[Date]])</f>
        <v>13650</v>
      </c>
      <c r="U751" s="2">
        <f>1/SUMIFS(Kombiniert[[#This Row],[CDU/CSU (14d)]:[AfD (14d)]],Kombiniert[[#This Row],[CDU/CSU (14d)]:[AfD (14d)]],"&gt;="&amp;0.05)</f>
        <v>1.0889292196007259</v>
      </c>
      <c r="V751" s="2">
        <f>1/(SUMIFS(Kombiniert[[#This Row],[CDU/CSU (14d)]:[AfD (14d)]],Kombiniert[[#This Row],[CDU/CSU (14d)]:[AfD (14d)]],"&gt;="&amp;0.05)-Kombiniert[[#This Row],[FDP (14d)]])</f>
        <v>1.1173184357541899</v>
      </c>
    </row>
    <row r="752" spans="1:22" x14ac:dyDescent="0.35">
      <c r="A752" s="1">
        <v>41976</v>
      </c>
      <c r="B752" s="2">
        <v>0.41</v>
      </c>
      <c r="C752" s="2">
        <v>0.24</v>
      </c>
      <c r="D752" s="2">
        <v>0.11</v>
      </c>
      <c r="E752" s="2">
        <v>0.02</v>
      </c>
      <c r="F752" s="2">
        <v>0.09</v>
      </c>
      <c r="G752" s="2">
        <v>0.06</v>
      </c>
      <c r="H752" s="2">
        <v>7.0000000000000007E-2</v>
      </c>
      <c r="I752" s="2">
        <v>2502</v>
      </c>
      <c r="J752" s="2" t="s">
        <v>696</v>
      </c>
      <c r="K752" t="s">
        <v>417</v>
      </c>
      <c r="L752" s="1">
        <f>Kombiniert[[#This Row],[Date]]-13</f>
        <v>41963</v>
      </c>
      <c r="M752" s="8">
        <f>AVERAGEIFS(Kombiniert[CDU/CSU],Kombiniert[Date],"&gt;="&amp;Kombiniert[[#This Row],[Von]],Kombiniert[Date],"&lt;="&amp;Kombiniert[[#This Row],[Date]])</f>
        <v>0.41357142857142859</v>
      </c>
      <c r="N752" s="3">
        <f>AVERAGEIFS(Kombiniert[SPD],Kombiniert[Date],"&gt;="&amp;Kombiniert[[#This Row],[Von]],Kombiniert[Date],"&lt;="&amp;Kombiniert[[#This Row],[Date]])</f>
        <v>0.24285714285714285</v>
      </c>
      <c r="O752" s="8">
        <f>AVERAGEIFS(Kombiniert[GRÜNE],Kombiniert[Date],"&gt;="&amp;Kombiniert[[#This Row],[Von]],Kombiniert[Date],"&lt;="&amp;Kombiniert[[#This Row],[Date]])</f>
        <v>9.9999999999999992E-2</v>
      </c>
      <c r="P752" s="8">
        <f>AVERAGEIFS(Kombiniert[FDP],Kombiniert[Date],"&gt;="&amp;Kombiniert[[#This Row],[Von]],Kombiniert[Date],"&lt;="&amp;Kombiniert[[#This Row],[Date]])</f>
        <v>2.4999999999999998E-2</v>
      </c>
      <c r="Q752" s="8">
        <f>AVERAGEIFS(Kombiniert[LINKE],Kombiniert[Date],"&gt;="&amp;Kombiniert[[#This Row],[Von]],Kombiniert[Date],"&lt;="&amp;Kombiniert[[#This Row],[Date]])</f>
        <v>9.2142857142857151E-2</v>
      </c>
      <c r="R752" s="8">
        <f>AVERAGEIFS(Kombiniert[AfD],Kombiniert[Date],"&gt;="&amp;Kombiniert[[#This Row],[Von]],Kombiniert[Date],"&lt;="&amp;Kombiniert[[#This Row],[Date]])</f>
        <v>6.7142857142857143E-2</v>
      </c>
      <c r="S752" s="8">
        <f>AVERAGEIFS(Kombiniert[Sonstige],Kombiniert[Date],"&gt;="&amp;Kombiniert[[#This Row],[Von]],Kombiniert[Date],"&lt;="&amp;Kombiniert[[#This Row],[Date]])</f>
        <v>5.9285714285714282E-2</v>
      </c>
      <c r="T752" s="4">
        <f>SUMIFS(Kombiniert[Befragte],Kombiniert[Date],"&gt;="&amp;Kombiniert[[#This Row],[Von]],Kombiniert[Date],"&lt;="&amp;Kombiniert[[#This Row],[Date]])</f>
        <v>14690</v>
      </c>
      <c r="U752" s="2">
        <f>1/SUMIFS(Kombiniert[[#This Row],[CDU/CSU (14d)]:[AfD (14d)]],Kombiniert[[#This Row],[CDU/CSU (14d)]:[AfD (14d)]],"&gt;="&amp;0.05)</f>
        <v>1.0920436817472698</v>
      </c>
      <c r="V752" s="2">
        <f>1/(SUMIFS(Kombiniert[[#This Row],[CDU/CSU (14d)]:[AfD (14d)]],Kombiniert[[#This Row],[CDU/CSU (14d)]:[AfD (14d)]],"&gt;="&amp;0.05)-Kombiniert[[#This Row],[FDP (14d)]])</f>
        <v>1.1226944667201282</v>
      </c>
    </row>
    <row r="753" spans="1:22" x14ac:dyDescent="0.35">
      <c r="A753" s="1">
        <v>41969</v>
      </c>
      <c r="B753" s="2">
        <v>0.42</v>
      </c>
      <c r="C753" s="2">
        <v>0.23</v>
      </c>
      <c r="D753" s="2">
        <v>0.1</v>
      </c>
      <c r="E753" s="2">
        <v>0.02</v>
      </c>
      <c r="F753" s="2">
        <v>0.1</v>
      </c>
      <c r="G753" s="2">
        <v>0.06</v>
      </c>
      <c r="H753" s="2">
        <v>7.0000000000000007E-2</v>
      </c>
      <c r="I753" s="2">
        <v>2501</v>
      </c>
      <c r="J753" s="2" t="s">
        <v>697</v>
      </c>
      <c r="K753" t="s">
        <v>417</v>
      </c>
      <c r="L753" s="1">
        <f>Kombiniert[[#This Row],[Date]]-13</f>
        <v>41956</v>
      </c>
      <c r="M753" s="8">
        <f>AVERAGEIFS(Kombiniert[CDU/CSU],Kombiniert[Date],"&gt;="&amp;Kombiniert[[#This Row],[Von]],Kombiniert[Date],"&lt;="&amp;Kombiniert[[#This Row],[Date]])</f>
        <v>0.41187499999999999</v>
      </c>
      <c r="N753" s="3">
        <f>AVERAGEIFS(Kombiniert[SPD],Kombiniert[Date],"&gt;="&amp;Kombiniert[[#This Row],[Von]],Kombiniert[Date],"&lt;="&amp;Kombiniert[[#This Row],[Date]])</f>
        <v>0.245</v>
      </c>
      <c r="O753" s="8">
        <f>AVERAGEIFS(Kombiniert[GRÜNE],Kombiniert[Date],"&gt;="&amp;Kombiniert[[#This Row],[Von]],Kombiniert[Date],"&lt;="&amp;Kombiniert[[#This Row],[Date]])</f>
        <v>9.9374999999999991E-2</v>
      </c>
      <c r="P753" s="8">
        <f>AVERAGEIFS(Kombiniert[FDP],Kombiniert[Date],"&gt;="&amp;Kombiniert[[#This Row],[Von]],Kombiniert[Date],"&lt;="&amp;Kombiniert[[#This Row],[Date]])</f>
        <v>2.8125000000000001E-2</v>
      </c>
      <c r="Q753" s="8">
        <f>AVERAGEIFS(Kombiniert[LINKE],Kombiniert[Date],"&gt;="&amp;Kombiniert[[#This Row],[Von]],Kombiniert[Date],"&lt;="&amp;Kombiniert[[#This Row],[Date]])</f>
        <v>9.0624999999999983E-2</v>
      </c>
      <c r="R753" s="8">
        <f>AVERAGEIFS(Kombiniert[AfD],Kombiniert[Date],"&gt;="&amp;Kombiniert[[#This Row],[Von]],Kombiniert[Date],"&lt;="&amp;Kombiniert[[#This Row],[Date]])</f>
        <v>6.6250000000000003E-2</v>
      </c>
      <c r="S753" s="8">
        <f>AVERAGEIFS(Kombiniert[Sonstige],Kombiniert[Date],"&gt;="&amp;Kombiniert[[#This Row],[Von]],Kombiniert[Date],"&lt;="&amp;Kombiniert[[#This Row],[Date]])</f>
        <v>5.8749999999999997E-2</v>
      </c>
      <c r="T753" s="4">
        <f>SUMIFS(Kombiniert[Befragte],Kombiniert[Date],"&gt;="&amp;Kombiniert[[#This Row],[Von]],Kombiniert[Date],"&lt;="&amp;Kombiniert[[#This Row],[Date]])</f>
        <v>14665</v>
      </c>
      <c r="U753" s="2">
        <f>1/SUMIFS(Kombiniert[[#This Row],[CDU/CSU (14d)]:[AfD (14d)]],Kombiniert[[#This Row],[CDU/CSU (14d)]:[AfD (14d)]],"&gt;="&amp;0.05)</f>
        <v>1.0951403148528405</v>
      </c>
      <c r="V753" s="2">
        <f>1/(SUMIFS(Kombiniert[[#This Row],[CDU/CSU (14d)]:[AfD (14d)]],Kombiniert[[#This Row],[CDU/CSU (14d)]:[AfD (14d)]],"&gt;="&amp;0.05)-Kombiniert[[#This Row],[FDP (14d)]])</f>
        <v>1.1299435028248588</v>
      </c>
    </row>
    <row r="754" spans="1:22" x14ac:dyDescent="0.35">
      <c r="A754" s="1">
        <v>41962</v>
      </c>
      <c r="B754" s="2">
        <v>0.42</v>
      </c>
      <c r="C754" s="2">
        <v>0.22</v>
      </c>
      <c r="D754" s="2">
        <v>0.1</v>
      </c>
      <c r="E754" s="2">
        <v>0.03</v>
      </c>
      <c r="F754" s="2">
        <v>0.09</v>
      </c>
      <c r="G754" s="2">
        <v>7.0000000000000007E-2</v>
      </c>
      <c r="H754" s="2">
        <v>7.0000000000000007E-2</v>
      </c>
      <c r="I754" s="2">
        <v>2501</v>
      </c>
      <c r="J754" s="2" t="s">
        <v>698</v>
      </c>
      <c r="K754" t="s">
        <v>417</v>
      </c>
      <c r="L754" s="1">
        <f>Kombiniert[[#This Row],[Date]]-13</f>
        <v>41949</v>
      </c>
      <c r="M754" s="8">
        <f>AVERAGEIFS(Kombiniert[CDU/CSU],Kombiniert[Date],"&gt;="&amp;Kombiniert[[#This Row],[Von]],Kombiniert[Date],"&lt;="&amp;Kombiniert[[#This Row],[Date]])</f>
        <v>0.40937499999999999</v>
      </c>
      <c r="N754" s="3">
        <f>AVERAGEIFS(Kombiniert[SPD],Kombiniert[Date],"&gt;="&amp;Kombiniert[[#This Row],[Von]],Kombiniert[Date],"&lt;="&amp;Kombiniert[[#This Row],[Date]])</f>
        <v>0.24437500000000001</v>
      </c>
      <c r="O754" s="8">
        <f>AVERAGEIFS(Kombiniert[GRÜNE],Kombiniert[Date],"&gt;="&amp;Kombiniert[[#This Row],[Von]],Kombiniert[Date],"&lt;="&amp;Kombiniert[[#This Row],[Date]])</f>
        <v>9.6874999999999989E-2</v>
      </c>
      <c r="P754" s="8">
        <f>AVERAGEIFS(Kombiniert[FDP],Kombiniert[Date],"&gt;="&amp;Kombiniert[[#This Row],[Von]],Kombiniert[Date],"&lt;="&amp;Kombiniert[[#This Row],[Date]])</f>
        <v>2.9375000000000002E-2</v>
      </c>
      <c r="Q754" s="8">
        <f>AVERAGEIFS(Kombiniert[LINKE],Kombiniert[Date],"&gt;="&amp;Kombiniert[[#This Row],[Von]],Kombiniert[Date],"&lt;="&amp;Kombiniert[[#This Row],[Date]])</f>
        <v>9.1249999999999984E-2</v>
      </c>
      <c r="R754" s="8">
        <f>AVERAGEIFS(Kombiniert[AfD],Kombiniert[Date],"&gt;="&amp;Kombiniert[[#This Row],[Von]],Kombiniert[Date],"&lt;="&amp;Kombiniert[[#This Row],[Date]])</f>
        <v>7.1875000000000008E-2</v>
      </c>
      <c r="S754" s="8">
        <f>AVERAGEIFS(Kombiniert[Sonstige],Kombiniert[Date],"&gt;="&amp;Kombiniert[[#This Row],[Von]],Kombiniert[Date],"&lt;="&amp;Kombiniert[[#This Row],[Date]])</f>
        <v>5.6874999999999995E-2</v>
      </c>
      <c r="T754" s="4">
        <f>SUMIFS(Kombiniert[Befragte],Kombiniert[Date],"&gt;="&amp;Kombiniert[[#This Row],[Von]],Kombiniert[Date],"&lt;="&amp;Kombiniert[[#This Row],[Date]])</f>
        <v>15198</v>
      </c>
      <c r="U754" s="2">
        <f>1/SUMIFS(Kombiniert[[#This Row],[CDU/CSU (14d)]:[AfD (14d)]],Kombiniert[[#This Row],[CDU/CSU (14d)]:[AfD (14d)]],"&gt;="&amp;0.05)</f>
        <v>1.094391244870041</v>
      </c>
      <c r="V754" s="2">
        <f>1/(SUMIFS(Kombiniert[[#This Row],[CDU/CSU (14d)]:[AfD (14d)]],Kombiniert[[#This Row],[CDU/CSU (14d)]:[AfD (14d)]],"&gt;="&amp;0.05)-Kombiniert[[#This Row],[FDP (14d)]])</f>
        <v>1.1307420494699647</v>
      </c>
    </row>
    <row r="755" spans="1:22" x14ac:dyDescent="0.35">
      <c r="A755" s="1">
        <v>41955</v>
      </c>
      <c r="B755" s="2">
        <v>0.41</v>
      </c>
      <c r="C755" s="2">
        <v>0.23</v>
      </c>
      <c r="D755" s="2">
        <v>0.09</v>
      </c>
      <c r="E755" s="2">
        <v>0.03</v>
      </c>
      <c r="F755" s="2">
        <v>0.1</v>
      </c>
      <c r="G755" s="2">
        <v>0.08</v>
      </c>
      <c r="H755" s="2">
        <v>0.06</v>
      </c>
      <c r="I755" s="2">
        <v>2502</v>
      </c>
      <c r="J755" s="2" t="s">
        <v>699</v>
      </c>
      <c r="K755" t="s">
        <v>417</v>
      </c>
      <c r="L755" s="1">
        <f>Kombiniert[[#This Row],[Date]]-13</f>
        <v>41942</v>
      </c>
      <c r="M755" s="8">
        <f>AVERAGEIFS(Kombiniert[CDU/CSU],Kombiniert[Date],"&gt;="&amp;Kombiniert[[#This Row],[Von]],Kombiniert[Date],"&lt;="&amp;Kombiniert[[#This Row],[Date]])</f>
        <v>0.41000000000000003</v>
      </c>
      <c r="N755" s="3">
        <f>AVERAGEIFS(Kombiniert[SPD],Kombiniert[Date],"&gt;="&amp;Kombiniert[[#This Row],[Von]],Kombiniert[Date],"&lt;="&amp;Kombiniert[[#This Row],[Date]])</f>
        <v>0.24214285714285713</v>
      </c>
      <c r="O755" s="8">
        <f>AVERAGEIFS(Kombiniert[GRÜNE],Kombiniert[Date],"&gt;="&amp;Kombiniert[[#This Row],[Von]],Kombiniert[Date],"&lt;="&amp;Kombiniert[[#This Row],[Date]])</f>
        <v>9.4285714285714278E-2</v>
      </c>
      <c r="P755" s="8">
        <f>AVERAGEIFS(Kombiniert[FDP],Kombiniert[Date],"&gt;="&amp;Kombiniert[[#This Row],[Von]],Kombiniert[Date],"&lt;="&amp;Kombiniert[[#This Row],[Date]])</f>
        <v>2.8571428571428574E-2</v>
      </c>
      <c r="Q755" s="8">
        <f>AVERAGEIFS(Kombiniert[LINKE],Kombiniert[Date],"&gt;="&amp;Kombiniert[[#This Row],[Von]],Kombiniert[Date],"&lt;="&amp;Kombiniert[[#This Row],[Date]])</f>
        <v>9.1428571428571415E-2</v>
      </c>
      <c r="R755" s="8">
        <f>AVERAGEIFS(Kombiniert[AfD],Kombiniert[Date],"&gt;="&amp;Kombiniert[[#This Row],[Von]],Kombiniert[Date],"&lt;="&amp;Kombiniert[[#This Row],[Date]])</f>
        <v>7.571428571428572E-2</v>
      </c>
      <c r="S755" s="8">
        <f>AVERAGEIFS(Kombiniert[Sonstige],Kombiniert[Date],"&gt;="&amp;Kombiniert[[#This Row],[Von]],Kombiniert[Date],"&lt;="&amp;Kombiniert[[#This Row],[Date]])</f>
        <v>5.5714285714285709E-2</v>
      </c>
      <c r="T755" s="4">
        <f>SUMIFS(Kombiniert[Befragte],Kombiniert[Date],"&gt;="&amp;Kombiniert[[#This Row],[Von]],Kombiniert[Date],"&lt;="&amp;Kombiniert[[#This Row],[Date]])</f>
        <v>15203</v>
      </c>
      <c r="U755" s="2">
        <f>1/SUMIFS(Kombiniert[[#This Row],[CDU/CSU (14d)]:[AfD (14d)]],Kombiniert[[#This Row],[CDU/CSU (14d)]:[AfD (14d)]],"&gt;="&amp;0.05)</f>
        <v>1.0946051602814699</v>
      </c>
      <c r="V755" s="2">
        <f>1/(SUMIFS(Kombiniert[[#This Row],[CDU/CSU (14d)]:[AfD (14d)]],Kombiniert[[#This Row],[CDU/CSU (14d)]:[AfD (14d)]],"&gt;="&amp;0.05)-Kombiniert[[#This Row],[FDP (14d)]])</f>
        <v>1.1299435028248588</v>
      </c>
    </row>
    <row r="756" spans="1:22" x14ac:dyDescent="0.35">
      <c r="A756" s="1">
        <v>41948</v>
      </c>
      <c r="B756" s="2">
        <v>0.41</v>
      </c>
      <c r="C756" s="2">
        <v>0.22</v>
      </c>
      <c r="D756" s="2">
        <v>0.1</v>
      </c>
      <c r="E756" s="2">
        <v>0.03</v>
      </c>
      <c r="F756" s="2">
        <v>0.09</v>
      </c>
      <c r="G756" s="2">
        <v>0.08</v>
      </c>
      <c r="H756" s="2">
        <v>7.0000000000000007E-2</v>
      </c>
      <c r="I756" s="2">
        <v>2504</v>
      </c>
      <c r="J756" s="2" t="s">
        <v>700</v>
      </c>
      <c r="K756" t="s">
        <v>417</v>
      </c>
      <c r="L756" s="1">
        <f>Kombiniert[[#This Row],[Date]]-13</f>
        <v>41935</v>
      </c>
      <c r="M756" s="8">
        <f>AVERAGEIFS(Kombiniert[CDU/CSU],Kombiniert[Date],"&gt;="&amp;Kombiniert[[#This Row],[Von]],Kombiniert[Date],"&lt;="&amp;Kombiniert[[#This Row],[Date]])</f>
        <v>0.40857142857142864</v>
      </c>
      <c r="N756" s="3">
        <f>AVERAGEIFS(Kombiniert[SPD],Kombiniert[Date],"&gt;="&amp;Kombiniert[[#This Row],[Von]],Kombiniert[Date],"&lt;="&amp;Kombiniert[[#This Row],[Date]])</f>
        <v>0.24285714285714285</v>
      </c>
      <c r="O756" s="8">
        <f>AVERAGEIFS(Kombiniert[GRÜNE],Kombiniert[Date],"&gt;="&amp;Kombiniert[[#This Row],[Von]],Kombiniert[Date],"&lt;="&amp;Kombiniert[[#This Row],[Date]])</f>
        <v>9.571428571428571E-2</v>
      </c>
      <c r="P756" s="8">
        <f>AVERAGEIFS(Kombiniert[FDP],Kombiniert[Date],"&gt;="&amp;Kombiniert[[#This Row],[Von]],Kombiniert[Date],"&lt;="&amp;Kombiniert[[#This Row],[Date]])</f>
        <v>2.4999999999999998E-2</v>
      </c>
      <c r="Q756" s="8">
        <f>AVERAGEIFS(Kombiniert[LINKE],Kombiniert[Date],"&gt;="&amp;Kombiniert[[#This Row],[Von]],Kombiniert[Date],"&lt;="&amp;Kombiniert[[#This Row],[Date]])</f>
        <v>8.9999999999999983E-2</v>
      </c>
      <c r="R756" s="8">
        <f>AVERAGEIFS(Kombiniert[AfD],Kombiniert[Date],"&gt;="&amp;Kombiniert[[#This Row],[Von]],Kombiniert[Date],"&lt;="&amp;Kombiniert[[#This Row],[Date]])</f>
        <v>7.4285714285714288E-2</v>
      </c>
      <c r="S756" s="8">
        <f>AVERAGEIFS(Kombiniert[Sonstige],Kombiniert[Date],"&gt;="&amp;Kombiniert[[#This Row],[Von]],Kombiniert[Date],"&lt;="&amp;Kombiniert[[#This Row],[Date]])</f>
        <v>5.9285714285714282E-2</v>
      </c>
      <c r="T756" s="4">
        <f>SUMIFS(Kombiniert[Befragte],Kombiniert[Date],"&gt;="&amp;Kombiniert[[#This Row],[Von]],Kombiniert[Date],"&lt;="&amp;Kombiniert[[#This Row],[Date]])</f>
        <v>14674</v>
      </c>
      <c r="U756" s="2">
        <f>1/SUMIFS(Kombiniert[[#This Row],[CDU/CSU (14d)]:[AfD (14d)]],Kombiniert[[#This Row],[CDU/CSU (14d)]:[AfD (14d)]],"&gt;="&amp;0.05)</f>
        <v>1.0971786833855799</v>
      </c>
      <c r="V756" s="2">
        <f>1/(SUMIFS(Kombiniert[[#This Row],[CDU/CSU (14d)]:[AfD (14d)]],Kombiniert[[#This Row],[CDU/CSU (14d)]:[AfD (14d)]],"&gt;="&amp;0.05)-Kombiniert[[#This Row],[FDP (14d)]])</f>
        <v>1.1281224818694602</v>
      </c>
    </row>
    <row r="757" spans="1:22" x14ac:dyDescent="0.35">
      <c r="A757" s="1">
        <v>41941</v>
      </c>
      <c r="B757" s="2">
        <v>0.41</v>
      </c>
      <c r="C757" s="2">
        <v>0.23</v>
      </c>
      <c r="D757" s="2">
        <v>0.1</v>
      </c>
      <c r="E757" s="2">
        <v>0.02</v>
      </c>
      <c r="F757" s="2">
        <v>0.09</v>
      </c>
      <c r="G757" s="2">
        <v>0.08</v>
      </c>
      <c r="H757" s="2">
        <v>7.0000000000000007E-2</v>
      </c>
      <c r="I757" s="2">
        <v>2504</v>
      </c>
      <c r="J757" s="2" t="s">
        <v>701</v>
      </c>
      <c r="K757" t="s">
        <v>417</v>
      </c>
      <c r="L757" s="1">
        <f>Kombiniert[[#This Row],[Date]]-13</f>
        <v>41928</v>
      </c>
      <c r="M757" s="8">
        <f>AVERAGEIFS(Kombiniert[CDU/CSU],Kombiniert[Date],"&gt;="&amp;Kombiniert[[#This Row],[Von]],Kombiniert[Date],"&lt;="&amp;Kombiniert[[#This Row],[Date]])</f>
        <v>0.40749999999999997</v>
      </c>
      <c r="N757" s="3">
        <f>AVERAGEIFS(Kombiniert[SPD],Kombiniert[Date],"&gt;="&amp;Kombiniert[[#This Row],[Von]],Kombiniert[Date],"&lt;="&amp;Kombiniert[[#This Row],[Date]])</f>
        <v>0.24562499999999998</v>
      </c>
      <c r="O757" s="8">
        <f>AVERAGEIFS(Kombiniert[GRÜNE],Kombiniert[Date],"&gt;="&amp;Kombiniert[[#This Row],[Von]],Kombiniert[Date],"&lt;="&amp;Kombiniert[[#This Row],[Date]])</f>
        <v>9.5624999999999988E-2</v>
      </c>
      <c r="P757" s="8">
        <f>AVERAGEIFS(Kombiniert[FDP],Kombiniert[Date],"&gt;="&amp;Kombiniert[[#This Row],[Von]],Kombiniert[Date],"&lt;="&amp;Kombiniert[[#This Row],[Date]])</f>
        <v>2.4374999999999997E-2</v>
      </c>
      <c r="Q757" s="8">
        <f>AVERAGEIFS(Kombiniert[LINKE],Kombiniert[Date],"&gt;="&amp;Kombiniert[[#This Row],[Von]],Kombiniert[Date],"&lt;="&amp;Kombiniert[[#This Row],[Date]])</f>
        <v>8.9374999999999982E-2</v>
      </c>
      <c r="R757" s="8">
        <f>AVERAGEIFS(Kombiniert[AfD],Kombiniert[Date],"&gt;="&amp;Kombiniert[[#This Row],[Von]],Kombiniert[Date],"&lt;="&amp;Kombiniert[[#This Row],[Date]])</f>
        <v>7.4374999999999997E-2</v>
      </c>
      <c r="S757" s="8">
        <f>AVERAGEIFS(Kombiniert[Sonstige],Kombiniert[Date],"&gt;="&amp;Kombiniert[[#This Row],[Von]],Kombiniert[Date],"&lt;="&amp;Kombiniert[[#This Row],[Date]])</f>
        <v>5.9374999999999997E-2</v>
      </c>
      <c r="T757" s="4">
        <f>SUMIFS(Kombiniert[Befragte],Kombiniert[Date],"&gt;="&amp;Kombiniert[[#This Row],[Von]],Kombiniert[Date],"&lt;="&amp;Kombiniert[[#This Row],[Date]])</f>
        <v>15125</v>
      </c>
      <c r="U757" s="2">
        <f>1/SUMIFS(Kombiniert[[#This Row],[CDU/CSU (14d)]:[AfD (14d)]],Kombiniert[[#This Row],[CDU/CSU (14d)]:[AfD (14d)]],"&gt;="&amp;0.05)</f>
        <v>1.0958904109589043</v>
      </c>
      <c r="V757" s="2">
        <f>1/(SUMIFS(Kombiniert[[#This Row],[CDU/CSU (14d)]:[AfD (14d)]],Kombiniert[[#This Row],[CDU/CSU (14d)]:[AfD (14d)]],"&gt;="&amp;0.05)-Kombiniert[[#This Row],[FDP (14d)]])</f>
        <v>1.1259676284306828</v>
      </c>
    </row>
    <row r="758" spans="1:22" x14ac:dyDescent="0.35">
      <c r="A758" s="1">
        <v>41934</v>
      </c>
      <c r="B758" s="2">
        <v>0.41</v>
      </c>
      <c r="C758" s="2">
        <v>0.24</v>
      </c>
      <c r="D758" s="2">
        <v>0.09</v>
      </c>
      <c r="E758" s="2">
        <v>0.02</v>
      </c>
      <c r="F758" s="2">
        <v>0.09</v>
      </c>
      <c r="G758" s="2">
        <v>0.08</v>
      </c>
      <c r="H758" s="2">
        <v>7.0000000000000007E-2</v>
      </c>
      <c r="I758" s="2">
        <v>2504</v>
      </c>
      <c r="J758" s="2" t="s">
        <v>702</v>
      </c>
      <c r="K758" t="s">
        <v>417</v>
      </c>
      <c r="L758" s="1">
        <f>Kombiniert[[#This Row],[Date]]-13</f>
        <v>41921</v>
      </c>
      <c r="M758" s="8">
        <f>AVERAGEIFS(Kombiniert[CDU/CSU],Kombiniert[Date],"&gt;="&amp;Kombiniert[[#This Row],[Von]],Kombiniert[Date],"&lt;="&amp;Kombiniert[[#This Row],[Date]])</f>
        <v>0.40714285714285714</v>
      </c>
      <c r="N758" s="3">
        <f>AVERAGEIFS(Kombiniert[SPD],Kombiniert[Date],"&gt;="&amp;Kombiniert[[#This Row],[Von]],Kombiniert[Date],"&lt;="&amp;Kombiniert[[#This Row],[Date]])</f>
        <v>0.24214285714285716</v>
      </c>
      <c r="O758" s="8">
        <f>AVERAGEIFS(Kombiniert[GRÜNE],Kombiniert[Date],"&gt;="&amp;Kombiniert[[#This Row],[Von]],Kombiniert[Date],"&lt;="&amp;Kombiniert[[#This Row],[Date]])</f>
        <v>9.6428571428571419E-2</v>
      </c>
      <c r="P758" s="8">
        <f>AVERAGEIFS(Kombiniert[FDP],Kombiniert[Date],"&gt;="&amp;Kombiniert[[#This Row],[Von]],Kombiniert[Date],"&lt;="&amp;Kombiniert[[#This Row],[Date]])</f>
        <v>2.4999999999999998E-2</v>
      </c>
      <c r="Q758" s="8">
        <f>AVERAGEIFS(Kombiniert[LINKE],Kombiniert[Date],"&gt;="&amp;Kombiniert[[#This Row],[Von]],Kombiniert[Date],"&lt;="&amp;Kombiniert[[#This Row],[Date]])</f>
        <v>8.7857142857142842E-2</v>
      </c>
      <c r="R758" s="8">
        <f>AVERAGEIFS(Kombiniert[AfD],Kombiniert[Date],"&gt;="&amp;Kombiniert[[#This Row],[Von]],Kombiniert[Date],"&lt;="&amp;Kombiniert[[#This Row],[Date]])</f>
        <v>7.9285714285714293E-2</v>
      </c>
      <c r="S758" s="8">
        <f>AVERAGEIFS(Kombiniert[Sonstige],Kombiniert[Date],"&gt;="&amp;Kombiniert[[#This Row],[Von]],Kombiniert[Date],"&lt;="&amp;Kombiniert[[#This Row],[Date]])</f>
        <v>0.06</v>
      </c>
      <c r="T758" s="4">
        <f>SUMIFS(Kombiniert[Befragte],Kombiniert[Date],"&gt;="&amp;Kombiniert[[#This Row],[Von]],Kombiniert[Date],"&lt;="&amp;Kombiniert[[#This Row],[Date]])</f>
        <v>14158</v>
      </c>
      <c r="U758" s="2">
        <f>1/SUMIFS(Kombiniert[[#This Row],[CDU/CSU (14d)]:[AfD (14d)]],Kombiniert[[#This Row],[CDU/CSU (14d)]:[AfD (14d)]],"&gt;="&amp;0.05)</f>
        <v>1.0954616588419406</v>
      </c>
      <c r="V758" s="2">
        <f>1/(SUMIFS(Kombiniert[[#This Row],[CDU/CSU (14d)]:[AfD (14d)]],Kombiniert[[#This Row],[CDU/CSU (14d)]:[AfD (14d)]],"&gt;="&amp;0.05)-Kombiniert[[#This Row],[FDP (14d)]])</f>
        <v>1.1263073209975867</v>
      </c>
    </row>
    <row r="759" spans="1:22" x14ac:dyDescent="0.35">
      <c r="A759" s="1">
        <v>41927</v>
      </c>
      <c r="B759" s="2">
        <v>0.4</v>
      </c>
      <c r="C759" s="2">
        <v>0.23</v>
      </c>
      <c r="D759" s="2">
        <v>0.1</v>
      </c>
      <c r="E759" s="2">
        <v>0.03</v>
      </c>
      <c r="F759" s="2">
        <v>0.09</v>
      </c>
      <c r="G759" s="2">
        <v>0.08</v>
      </c>
      <c r="H759" s="2">
        <v>7.0000000000000007E-2</v>
      </c>
      <c r="I759" s="2">
        <v>2505</v>
      </c>
      <c r="J759" s="2" t="s">
        <v>703</v>
      </c>
      <c r="K759" t="s">
        <v>417</v>
      </c>
      <c r="L759" s="1">
        <f>Kombiniert[[#This Row],[Date]]-13</f>
        <v>41914</v>
      </c>
      <c r="M759" s="8">
        <f>AVERAGEIFS(Kombiniert[CDU/CSU],Kombiniert[Date],"&gt;="&amp;Kombiniert[[#This Row],[Von]],Kombiniert[Date],"&lt;="&amp;Kombiniert[[#This Row],[Date]])</f>
        <v>0.40571428571428569</v>
      </c>
      <c r="N759" s="3">
        <f>AVERAGEIFS(Kombiniert[SPD],Kombiniert[Date],"&gt;="&amp;Kombiniert[[#This Row],[Von]],Kombiniert[Date],"&lt;="&amp;Kombiniert[[#This Row],[Date]])</f>
        <v>0.23714285714285713</v>
      </c>
      <c r="O759" s="8">
        <f>AVERAGEIFS(Kombiniert[GRÜNE],Kombiniert[Date],"&gt;="&amp;Kombiniert[[#This Row],[Von]],Kombiniert[Date],"&lt;="&amp;Kombiniert[[#This Row],[Date]])</f>
        <v>9.9999999999999992E-2</v>
      </c>
      <c r="P759" s="8">
        <f>AVERAGEIFS(Kombiniert[FDP],Kombiniert[Date],"&gt;="&amp;Kombiniert[[#This Row],[Von]],Kombiniert[Date],"&lt;="&amp;Kombiniert[[#This Row],[Date]])</f>
        <v>2.2857142857142857E-2</v>
      </c>
      <c r="Q759" s="8">
        <f>AVERAGEIFS(Kombiniert[LINKE],Kombiniert[Date],"&gt;="&amp;Kombiniert[[#This Row],[Von]],Kombiniert[Date],"&lt;="&amp;Kombiniert[[#This Row],[Date]])</f>
        <v>8.8571428571428551E-2</v>
      </c>
      <c r="R759" s="8">
        <f>AVERAGEIFS(Kombiniert[AfD],Kombiniert[Date],"&gt;="&amp;Kombiniert[[#This Row],[Von]],Kombiniert[Date],"&lt;="&amp;Kombiniert[[#This Row],[Date]])</f>
        <v>8.4285714285714283E-2</v>
      </c>
      <c r="S759" s="8">
        <f>AVERAGEIFS(Kombiniert[Sonstige],Kombiniert[Date],"&gt;="&amp;Kombiniert[[#This Row],[Von]],Kombiniert[Date],"&lt;="&amp;Kombiniert[[#This Row],[Date]])</f>
        <v>6.142857142857143E-2</v>
      </c>
      <c r="T759" s="4">
        <f>SUMIFS(Kombiniert[Befragte],Kombiniert[Date],"&gt;="&amp;Kombiniert[[#This Row],[Von]],Kombiniert[Date],"&lt;="&amp;Kombiniert[[#This Row],[Date]])</f>
        <v>15160</v>
      </c>
      <c r="U759" s="2">
        <f>1/SUMIFS(Kombiniert[[#This Row],[CDU/CSU (14d)]:[AfD (14d)]],Kombiniert[[#This Row],[CDU/CSU (14d)]:[AfD (14d)]],"&gt;="&amp;0.05)</f>
        <v>1.0920436817472701</v>
      </c>
      <c r="V759" s="2">
        <f>1/(SUMIFS(Kombiniert[[#This Row],[CDU/CSU (14d)]:[AfD (14d)]],Kombiniert[[#This Row],[CDU/CSU (14d)]:[AfD (14d)]],"&gt;="&amp;0.05)-Kombiniert[[#This Row],[FDP (14d)]])</f>
        <v>1.1200000000000003</v>
      </c>
    </row>
    <row r="760" spans="1:22" x14ac:dyDescent="0.35">
      <c r="A760" s="1">
        <v>41919</v>
      </c>
      <c r="B760" s="2">
        <v>0.41</v>
      </c>
      <c r="C760" s="2">
        <v>0.23</v>
      </c>
      <c r="D760" s="2">
        <v>0.1</v>
      </c>
      <c r="E760" s="2">
        <v>0.02</v>
      </c>
      <c r="F760" s="2">
        <v>0.09</v>
      </c>
      <c r="G760" s="2">
        <v>0.08</v>
      </c>
      <c r="H760" s="2">
        <v>7.0000000000000007E-2</v>
      </c>
      <c r="I760" s="2">
        <v>2004</v>
      </c>
      <c r="J760" s="2" t="s">
        <v>704</v>
      </c>
      <c r="K760" t="s">
        <v>417</v>
      </c>
      <c r="L760" s="1">
        <f>Kombiniert[[#This Row],[Date]]-13</f>
        <v>41906</v>
      </c>
      <c r="M760" s="8">
        <f>AVERAGEIFS(Kombiniert[CDU/CSU],Kombiniert[Date],"&gt;="&amp;Kombiniert[[#This Row],[Von]],Kombiniert[Date],"&lt;="&amp;Kombiniert[[#This Row],[Date]])</f>
        <v>0.40111111111111108</v>
      </c>
      <c r="N760" s="3">
        <f>AVERAGEIFS(Kombiniert[SPD],Kombiniert[Date],"&gt;="&amp;Kombiniert[[#This Row],[Von]],Kombiniert[Date],"&lt;="&amp;Kombiniert[[#This Row],[Date]])</f>
        <v>0.24111111111111111</v>
      </c>
      <c r="O760" s="8">
        <f>AVERAGEIFS(Kombiniert[GRÜNE],Kombiniert[Date],"&gt;="&amp;Kombiniert[[#This Row],[Von]],Kombiniert[Date],"&lt;="&amp;Kombiniert[[#This Row],[Date]])</f>
        <v>9.8888888888888873E-2</v>
      </c>
      <c r="P760" s="8">
        <f>AVERAGEIFS(Kombiniert[FDP],Kombiniert[Date],"&gt;="&amp;Kombiniert[[#This Row],[Von]],Kombiniert[Date],"&lt;="&amp;Kombiniert[[#This Row],[Date]])</f>
        <v>2.4444444444444446E-2</v>
      </c>
      <c r="Q760" s="8">
        <f>AVERAGEIFS(Kombiniert[LINKE],Kombiniert[Date],"&gt;="&amp;Kombiniert[[#This Row],[Von]],Kombiniert[Date],"&lt;="&amp;Kombiniert[[#This Row],[Date]])</f>
        <v>9.166666666666666E-2</v>
      </c>
      <c r="R760" s="8">
        <f>AVERAGEIFS(Kombiniert[AfD],Kombiniert[Date],"&gt;="&amp;Kombiniert[[#This Row],[Von]],Kombiniert[Date],"&lt;="&amp;Kombiniert[[#This Row],[Date]])</f>
        <v>8.388888888888886E-2</v>
      </c>
      <c r="S760" s="8">
        <f>AVERAGEIFS(Kombiniert[Sonstige],Kombiniert[Date],"&gt;="&amp;Kombiniert[[#This Row],[Von]],Kombiniert[Date],"&lt;="&amp;Kombiniert[[#This Row],[Date]])</f>
        <v>5.8888888888888893E-2</v>
      </c>
      <c r="T760" s="4">
        <f>SUMIFS(Kombiniert[Befragte],Kombiniert[Date],"&gt;="&amp;Kombiniert[[#This Row],[Von]],Kombiniert[Date],"&lt;="&amp;Kombiniert[[#This Row],[Date]])</f>
        <v>18614</v>
      </c>
      <c r="U760" s="2">
        <f>1/SUMIFS(Kombiniert[[#This Row],[CDU/CSU (14d)]:[AfD (14d)]],Kombiniert[[#This Row],[CDU/CSU (14d)]:[AfD (14d)]],"&gt;="&amp;0.05)</f>
        <v>1.0909090909090908</v>
      </c>
      <c r="V760" s="2">
        <f>1/(SUMIFS(Kombiniert[[#This Row],[CDU/CSU (14d)]:[AfD (14d)]],Kombiniert[[#This Row],[CDU/CSU (14d)]:[AfD (14d)]],"&gt;="&amp;0.05)-Kombiniert[[#This Row],[FDP (14d)]])</f>
        <v>1.1207970112079702</v>
      </c>
    </row>
    <row r="761" spans="1:22" x14ac:dyDescent="0.35">
      <c r="A761" s="1">
        <v>41913</v>
      </c>
      <c r="B761" s="2">
        <v>0.42</v>
      </c>
      <c r="C761" s="2">
        <v>0.23</v>
      </c>
      <c r="D761" s="2">
        <v>0.09</v>
      </c>
      <c r="E761" s="2">
        <v>0.02</v>
      </c>
      <c r="F761" s="2">
        <v>0.08</v>
      </c>
      <c r="G761" s="2">
        <v>0.09</v>
      </c>
      <c r="H761" s="2">
        <v>7.0000000000000007E-2</v>
      </c>
      <c r="I761" s="2">
        <v>2501</v>
      </c>
      <c r="J761" s="2" t="s">
        <v>705</v>
      </c>
      <c r="K761" t="s">
        <v>417</v>
      </c>
      <c r="L761" s="1">
        <f>Kombiniert[[#This Row],[Date]]-13</f>
        <v>41900</v>
      </c>
      <c r="M761" s="8">
        <f>AVERAGEIFS(Kombiniert[CDU/CSU],Kombiniert[Date],"&gt;="&amp;Kombiniert[[#This Row],[Von]],Kombiniert[Date],"&lt;="&amp;Kombiniert[[#This Row],[Date]])</f>
        <v>0.40142857142857141</v>
      </c>
      <c r="N761" s="3">
        <f>AVERAGEIFS(Kombiniert[SPD],Kombiniert[Date],"&gt;="&amp;Kombiniert[[#This Row],[Von]],Kombiniert[Date],"&lt;="&amp;Kombiniert[[#This Row],[Date]])</f>
        <v>0.24142857142857141</v>
      </c>
      <c r="O761" s="8">
        <f>AVERAGEIFS(Kombiniert[GRÜNE],Kombiniert[Date],"&gt;="&amp;Kombiniert[[#This Row],[Von]],Kombiniert[Date],"&lt;="&amp;Kombiniert[[#This Row],[Date]])</f>
        <v>9.4285714285714292E-2</v>
      </c>
      <c r="P761" s="8">
        <f>AVERAGEIFS(Kombiniert[FDP],Kombiniert[Date],"&gt;="&amp;Kombiniert[[#This Row],[Von]],Kombiniert[Date],"&lt;="&amp;Kombiniert[[#This Row],[Date]])</f>
        <v>2.5714285714285717E-2</v>
      </c>
      <c r="Q761" s="8">
        <f>AVERAGEIFS(Kombiniert[LINKE],Kombiniert[Date],"&gt;="&amp;Kombiniert[[#This Row],[Von]],Kombiniert[Date],"&lt;="&amp;Kombiniert[[#This Row],[Date]])</f>
        <v>9.2142857142857124E-2</v>
      </c>
      <c r="R761" s="8">
        <f>AVERAGEIFS(Kombiniert[AfD],Kombiniert[Date],"&gt;="&amp;Kombiniert[[#This Row],[Von]],Kombiniert[Date],"&lt;="&amp;Kombiniert[[#This Row],[Date]])</f>
        <v>8.4999999999999992E-2</v>
      </c>
      <c r="S761" s="8">
        <f>AVERAGEIFS(Kombiniert[Sonstige],Kombiniert[Date],"&gt;="&amp;Kombiniert[[#This Row],[Von]],Kombiniert[Date],"&lt;="&amp;Kombiniert[[#This Row],[Date]])</f>
        <v>0.06</v>
      </c>
      <c r="T761" s="4">
        <f>SUMIFS(Kombiniert[Befragte],Kombiniert[Date],"&gt;="&amp;Kombiniert[[#This Row],[Von]],Kombiniert[Date],"&lt;="&amp;Kombiniert[[#This Row],[Date]])</f>
        <v>15145</v>
      </c>
      <c r="U761" s="2">
        <f>1/SUMIFS(Kombiniert[[#This Row],[CDU/CSU (14d)]:[AfD (14d)]],Kombiniert[[#This Row],[CDU/CSU (14d)]:[AfD (14d)]],"&gt;="&amp;0.05)</f>
        <v>1.0937500000000002</v>
      </c>
      <c r="V761" s="2">
        <f>1/(SUMIFS(Kombiniert[[#This Row],[CDU/CSU (14d)]:[AfD (14d)]],Kombiniert[[#This Row],[CDU/CSU (14d)]:[AfD (14d)]],"&gt;="&amp;0.05)-Kombiniert[[#This Row],[FDP (14d)]])</f>
        <v>1.1254019292604502</v>
      </c>
    </row>
    <row r="762" spans="1:22" x14ac:dyDescent="0.35">
      <c r="A762" s="1">
        <v>41905</v>
      </c>
      <c r="B762" s="2">
        <v>0.42</v>
      </c>
      <c r="C762" s="2">
        <v>0.22</v>
      </c>
      <c r="D762" s="2">
        <v>0.08</v>
      </c>
      <c r="E762" s="2">
        <v>0.02</v>
      </c>
      <c r="F762" s="2">
        <v>0.09</v>
      </c>
      <c r="G762" s="2">
        <v>0.1</v>
      </c>
      <c r="H762" s="2">
        <v>7.0000000000000007E-2</v>
      </c>
      <c r="I762" s="2">
        <v>2501</v>
      </c>
      <c r="J762" s="2" t="s">
        <v>706</v>
      </c>
      <c r="K762" t="s">
        <v>417</v>
      </c>
      <c r="L762" s="1">
        <f>Kombiniert[[#This Row],[Date]]-13</f>
        <v>41892</v>
      </c>
      <c r="M762" s="8">
        <f>AVERAGEIFS(Kombiniert[CDU/CSU],Kombiniert[Date],"&gt;="&amp;Kombiniert[[#This Row],[Von]],Kombiniert[Date],"&lt;="&amp;Kombiniert[[#This Row],[Date]])</f>
        <v>0.40687499999999999</v>
      </c>
      <c r="N762" s="3">
        <f>AVERAGEIFS(Kombiniert[SPD],Kombiniert[Date],"&gt;="&amp;Kombiniert[[#This Row],[Von]],Kombiniert[Date],"&lt;="&amp;Kombiniert[[#This Row],[Date]])</f>
        <v>0.24062499999999998</v>
      </c>
      <c r="O762" s="8">
        <f>AVERAGEIFS(Kombiniert[GRÜNE],Kombiniert[Date],"&gt;="&amp;Kombiniert[[#This Row],[Von]],Kombiniert[Date],"&lt;="&amp;Kombiniert[[#This Row],[Date]])</f>
        <v>9.375E-2</v>
      </c>
      <c r="P762" s="8">
        <f>AVERAGEIFS(Kombiniert[FDP],Kombiniert[Date],"&gt;="&amp;Kombiniert[[#This Row],[Von]],Kombiniert[Date],"&lt;="&amp;Kombiniert[[#This Row],[Date]])</f>
        <v>3.125E-2</v>
      </c>
      <c r="Q762" s="8">
        <f>AVERAGEIFS(Kombiniert[LINKE],Kombiniert[Date],"&gt;="&amp;Kombiniert[[#This Row],[Von]],Kombiniert[Date],"&lt;="&amp;Kombiniert[[#This Row],[Date]])</f>
        <v>8.9999999999999983E-2</v>
      </c>
      <c r="R762" s="8">
        <f>AVERAGEIFS(Kombiniert[AfD],Kombiniert[Date],"&gt;="&amp;Kombiniert[[#This Row],[Von]],Kombiniert[Date],"&lt;="&amp;Kombiniert[[#This Row],[Date]])</f>
        <v>7.3125000000000023E-2</v>
      </c>
      <c r="S762" s="8">
        <f>AVERAGEIFS(Kombiniert[Sonstige],Kombiniert[Date],"&gt;="&amp;Kombiniert[[#This Row],[Von]],Kombiniert[Date],"&lt;="&amp;Kombiniert[[#This Row],[Date]])</f>
        <v>6.1874999999999999E-2</v>
      </c>
      <c r="T762" s="4">
        <f>SUMIFS(Kombiniert[Befragte],Kombiniert[Date],"&gt;="&amp;Kombiniert[[#This Row],[Von]],Kombiniert[Date],"&lt;="&amp;Kombiniert[[#This Row],[Date]])</f>
        <v>16160</v>
      </c>
      <c r="U762" s="2">
        <f>1/SUMIFS(Kombiniert[[#This Row],[CDU/CSU (14d)]:[AfD (14d)]],Kombiniert[[#This Row],[CDU/CSU (14d)]:[AfD (14d)]],"&gt;="&amp;0.05)</f>
        <v>1.10573600552868</v>
      </c>
      <c r="V762" s="2">
        <f>1/(SUMIFS(Kombiniert[[#This Row],[CDU/CSU (14d)]:[AfD (14d)]],Kombiniert[[#This Row],[CDU/CSU (14d)]:[AfD (14d)]],"&gt;="&amp;0.05)-Kombiniert[[#This Row],[FDP (14d)]])</f>
        <v>1.1453113815318541</v>
      </c>
    </row>
    <row r="763" spans="1:22" x14ac:dyDescent="0.35">
      <c r="A763" s="1">
        <v>41899</v>
      </c>
      <c r="B763" s="2">
        <v>0.41</v>
      </c>
      <c r="C763" s="2">
        <v>0.24</v>
      </c>
      <c r="D763" s="2">
        <v>0.09</v>
      </c>
      <c r="E763" s="2">
        <v>0.03</v>
      </c>
      <c r="F763" s="2">
        <v>0.09</v>
      </c>
      <c r="G763" s="2">
        <v>7.0000000000000007E-2</v>
      </c>
      <c r="H763" s="2">
        <v>7.0000000000000007E-2</v>
      </c>
      <c r="I763" s="2">
        <v>2503</v>
      </c>
      <c r="J763" s="2" t="s">
        <v>707</v>
      </c>
      <c r="K763" t="s">
        <v>417</v>
      </c>
      <c r="L763" s="1">
        <f>Kombiniert[[#This Row],[Date]]-13</f>
        <v>41886</v>
      </c>
      <c r="M763" s="8">
        <f>AVERAGEIFS(Kombiniert[CDU/CSU],Kombiniert[Date],"&gt;="&amp;Kombiniert[[#This Row],[Von]],Kombiniert[Date],"&lt;="&amp;Kombiniert[[#This Row],[Date]])</f>
        <v>0.40687499999999999</v>
      </c>
      <c r="N763" s="3">
        <f>AVERAGEIFS(Kombiniert[SPD],Kombiniert[Date],"&gt;="&amp;Kombiniert[[#This Row],[Von]],Kombiniert[Date],"&lt;="&amp;Kombiniert[[#This Row],[Date]])</f>
        <v>0.24312500000000001</v>
      </c>
      <c r="O763" s="8">
        <f>AVERAGEIFS(Kombiniert[GRÜNE],Kombiniert[Date],"&gt;="&amp;Kombiniert[[#This Row],[Von]],Kombiniert[Date],"&lt;="&amp;Kombiniert[[#This Row],[Date]])</f>
        <v>9.6249999999999988E-2</v>
      </c>
      <c r="P763" s="8">
        <f>AVERAGEIFS(Kombiniert[FDP],Kombiniert[Date],"&gt;="&amp;Kombiniert[[#This Row],[Von]],Kombiniert[Date],"&lt;="&amp;Kombiniert[[#This Row],[Date]])</f>
        <v>3.2500000000000001E-2</v>
      </c>
      <c r="Q763" s="8">
        <f>AVERAGEIFS(Kombiniert[LINKE],Kombiniert[Date],"&gt;="&amp;Kombiniert[[#This Row],[Von]],Kombiniert[Date],"&lt;="&amp;Kombiniert[[#This Row],[Date]])</f>
        <v>9.2499999999999985E-2</v>
      </c>
      <c r="R763" s="8">
        <f>AVERAGEIFS(Kombiniert[AfD],Kombiniert[Date],"&gt;="&amp;Kombiniert[[#This Row],[Von]],Kombiniert[Date],"&lt;="&amp;Kombiniert[[#This Row],[Date]])</f>
        <v>6.6875000000000004E-2</v>
      </c>
      <c r="S763" s="8">
        <f>AVERAGEIFS(Kombiniert[Sonstige],Kombiniert[Date],"&gt;="&amp;Kombiniert[[#This Row],[Von]],Kombiniert[Date],"&lt;="&amp;Kombiniert[[#This Row],[Date]])</f>
        <v>5.9375000000000004E-2</v>
      </c>
      <c r="T763" s="4">
        <f>SUMIFS(Kombiniert[Befragte],Kombiniert[Date],"&gt;="&amp;Kombiniert[[#This Row],[Von]],Kombiniert[Date],"&lt;="&amp;Kombiniert[[#This Row],[Date]])</f>
        <v>15609</v>
      </c>
      <c r="U763" s="2">
        <f>1/SUMIFS(Kombiniert[[#This Row],[CDU/CSU (14d)]:[AfD (14d)]],Kombiniert[[#This Row],[CDU/CSU (14d)]:[AfD (14d)]],"&gt;="&amp;0.05)</f>
        <v>1.1042097998619738</v>
      </c>
      <c r="V763" s="2">
        <f>1/(SUMIFS(Kombiniert[[#This Row],[CDU/CSU (14d)]:[AfD (14d)]],Kombiniert[[#This Row],[CDU/CSU (14d)]:[AfD (14d)]],"&gt;="&amp;0.05)-Kombiniert[[#This Row],[FDP (14d)]])</f>
        <v>1.1453113815318539</v>
      </c>
    </row>
    <row r="764" spans="1:22" x14ac:dyDescent="0.35">
      <c r="A764" s="1">
        <v>41892</v>
      </c>
      <c r="B764" s="2">
        <v>0.42</v>
      </c>
      <c r="C764" s="2">
        <v>0.23</v>
      </c>
      <c r="D764" s="2">
        <v>0.09</v>
      </c>
      <c r="E764" s="2">
        <v>0.03</v>
      </c>
      <c r="F764" s="2">
        <v>0.09</v>
      </c>
      <c r="G764" s="2">
        <v>7.0000000000000007E-2</v>
      </c>
      <c r="H764" s="2">
        <v>7.0000000000000007E-2</v>
      </c>
      <c r="I764" s="2">
        <v>2502</v>
      </c>
      <c r="J764" s="2" t="s">
        <v>708</v>
      </c>
      <c r="K764" t="s">
        <v>417</v>
      </c>
      <c r="L764" s="1">
        <f>Kombiniert[[#This Row],[Date]]-13</f>
        <v>41879</v>
      </c>
      <c r="M764" s="8">
        <f>AVERAGEIFS(Kombiniert[CDU/CSU],Kombiniert[Date],"&gt;="&amp;Kombiniert[[#This Row],[Von]],Kombiniert[Date],"&lt;="&amp;Kombiniert[[#This Row],[Date]])</f>
        <v>0.41187499999999999</v>
      </c>
      <c r="N764" s="3">
        <f>AVERAGEIFS(Kombiniert[SPD],Kombiniert[Date],"&gt;="&amp;Kombiniert[[#This Row],[Von]],Kombiniert[Date],"&lt;="&amp;Kombiniert[[#This Row],[Date]])</f>
        <v>0.24374999999999999</v>
      </c>
      <c r="O764" s="8">
        <f>AVERAGEIFS(Kombiniert[GRÜNE],Kombiniert[Date],"&gt;="&amp;Kombiniert[[#This Row],[Von]],Kombiniert[Date],"&lt;="&amp;Kombiniert[[#This Row],[Date]])</f>
        <v>9.6249999999999988E-2</v>
      </c>
      <c r="P764" s="8">
        <f>AVERAGEIFS(Kombiniert[FDP],Kombiniert[Date],"&gt;="&amp;Kombiniert[[#This Row],[Von]],Kombiniert[Date],"&lt;="&amp;Kombiniert[[#This Row],[Date]])</f>
        <v>3.0624999999999999E-2</v>
      </c>
      <c r="Q764" s="8">
        <f>AVERAGEIFS(Kombiniert[LINKE],Kombiniert[Date],"&gt;="&amp;Kombiniert[[#This Row],[Von]],Kombiniert[Date],"&lt;="&amp;Kombiniert[[#This Row],[Date]])</f>
        <v>9.4999999999999987E-2</v>
      </c>
      <c r="R764" s="8">
        <f>AVERAGEIFS(Kombiniert[AfD],Kombiniert[Date],"&gt;="&amp;Kombiniert[[#This Row],[Von]],Kombiniert[Date],"&lt;="&amp;Kombiniert[[#This Row],[Date]])</f>
        <v>5.8749999999999997E-2</v>
      </c>
      <c r="S764" s="8">
        <f>AVERAGEIFS(Kombiniert[Sonstige],Kombiniert[Date],"&gt;="&amp;Kombiniert[[#This Row],[Von]],Kombiniert[Date],"&lt;="&amp;Kombiniert[[#This Row],[Date]])</f>
        <v>6.1250000000000006E-2</v>
      </c>
      <c r="T764" s="4">
        <f>SUMIFS(Kombiniert[Befragte],Kombiniert[Date],"&gt;="&amp;Kombiniert[[#This Row],[Von]],Kombiniert[Date],"&lt;="&amp;Kombiniert[[#This Row],[Date]])</f>
        <v>16786</v>
      </c>
      <c r="U764" s="2">
        <f>1/SUMIFS(Kombiniert[[#This Row],[CDU/CSU (14d)]:[AfD (14d)]],Kombiniert[[#This Row],[CDU/CSU (14d)]:[AfD (14d)]],"&gt;="&amp;0.05)</f>
        <v>1.104209799861974</v>
      </c>
      <c r="V764" s="2">
        <f>1/(SUMIFS(Kombiniert[[#This Row],[CDU/CSU (14d)]:[AfD (14d)]],Kombiniert[[#This Row],[CDU/CSU (14d)]:[AfD (14d)]],"&gt;="&amp;0.05)-Kombiniert[[#This Row],[FDP (14d)]])</f>
        <v>1.142857142857143</v>
      </c>
    </row>
    <row r="765" spans="1:22" x14ac:dyDescent="0.35">
      <c r="A765" s="1">
        <v>41885</v>
      </c>
      <c r="B765" s="2">
        <v>0.41</v>
      </c>
      <c r="C765" s="2">
        <v>0.24</v>
      </c>
      <c r="D765" s="2">
        <v>0.1</v>
      </c>
      <c r="E765" s="2">
        <v>0.03</v>
      </c>
      <c r="F765" s="2">
        <v>0.1</v>
      </c>
      <c r="G765" s="2">
        <v>0.05</v>
      </c>
      <c r="H765" s="2">
        <v>7.0000000000000007E-2</v>
      </c>
      <c r="I765" s="2">
        <v>2504</v>
      </c>
      <c r="J765" s="2" t="s">
        <v>709</v>
      </c>
      <c r="K765" t="s">
        <v>417</v>
      </c>
      <c r="L765" s="1">
        <f>Kombiniert[[#This Row],[Date]]-13</f>
        <v>41872</v>
      </c>
      <c r="M765" s="8">
        <f>AVERAGEIFS(Kombiniert[CDU/CSU],Kombiniert[Date],"&gt;="&amp;Kombiniert[[#This Row],[Von]],Kombiniert[Date],"&lt;="&amp;Kombiniert[[#This Row],[Date]])</f>
        <v>0.41571428571428565</v>
      </c>
      <c r="N765" s="3">
        <f>AVERAGEIFS(Kombiniert[SPD],Kombiniert[Date],"&gt;="&amp;Kombiniert[[#This Row],[Von]],Kombiniert[Date],"&lt;="&amp;Kombiniert[[#This Row],[Date]])</f>
        <v>0.25</v>
      </c>
      <c r="O765" s="8">
        <f>AVERAGEIFS(Kombiniert[GRÜNE],Kombiniert[Date],"&gt;="&amp;Kombiniert[[#This Row],[Von]],Kombiniert[Date],"&lt;="&amp;Kombiniert[[#This Row],[Date]])</f>
        <v>9.7142857142857128E-2</v>
      </c>
      <c r="P765" s="8">
        <f>AVERAGEIFS(Kombiniert[FDP],Kombiniert[Date],"&gt;="&amp;Kombiniert[[#This Row],[Von]],Kombiniert[Date],"&lt;="&amp;Kombiniert[[#This Row],[Date]])</f>
        <v>3.2142857142857147E-2</v>
      </c>
      <c r="Q765" s="8">
        <f>AVERAGEIFS(Kombiniert[LINKE],Kombiniert[Date],"&gt;="&amp;Kombiniert[[#This Row],[Von]],Kombiniert[Date],"&lt;="&amp;Kombiniert[[#This Row],[Date]])</f>
        <v>9.3571428571428555E-2</v>
      </c>
      <c r="R765" s="8">
        <f>AVERAGEIFS(Kombiniert[AfD],Kombiniert[Date],"&gt;="&amp;Kombiniert[[#This Row],[Von]],Kombiniert[Date],"&lt;="&amp;Kombiniert[[#This Row],[Date]])</f>
        <v>4.9999999999999996E-2</v>
      </c>
      <c r="S765" s="8">
        <f>AVERAGEIFS(Kombiniert[Sonstige],Kombiniert[Date],"&gt;="&amp;Kombiniert[[#This Row],[Von]],Kombiniert[Date],"&lt;="&amp;Kombiniert[[#This Row],[Date]])</f>
        <v>6.142857142857143E-2</v>
      </c>
      <c r="T765" s="4">
        <f>SUMIFS(Kombiniert[Befragte],Kombiniert[Date],"&gt;="&amp;Kombiniert[[#This Row],[Von]],Kombiniert[Date],"&lt;="&amp;Kombiniert[[#This Row],[Date]])</f>
        <v>15702</v>
      </c>
      <c r="U765" s="2">
        <f>1/SUMIFS(Kombiniert[[#This Row],[CDU/CSU (14d)]:[AfD (14d)]],Kombiniert[[#This Row],[CDU/CSU (14d)]:[AfD (14d)]],"&gt;="&amp;0.05)</f>
        <v>1.1032308904649331</v>
      </c>
      <c r="V765" s="2">
        <f>1/(SUMIFS(Kombiniert[[#This Row],[CDU/CSU (14d)]:[AfD (14d)]],Kombiniert[[#This Row],[CDU/CSU (14d)]:[AfD (14d)]],"&gt;="&amp;0.05)-Kombiniert[[#This Row],[FDP (14d)]])</f>
        <v>1.1437908496732028</v>
      </c>
    </row>
    <row r="766" spans="1:22" x14ac:dyDescent="0.35">
      <c r="A766" s="1">
        <v>41878</v>
      </c>
      <c r="B766" s="2">
        <v>0.42</v>
      </c>
      <c r="C766" s="2">
        <v>0.24</v>
      </c>
      <c r="D766" s="2">
        <v>0.1</v>
      </c>
      <c r="E766" s="2">
        <v>0.03</v>
      </c>
      <c r="F766" s="2">
        <v>0.09</v>
      </c>
      <c r="G766" s="2">
        <v>0.05</v>
      </c>
      <c r="H766" s="2">
        <v>7.0000000000000007E-2</v>
      </c>
      <c r="I766" s="2">
        <v>2504</v>
      </c>
      <c r="J766" s="2" t="s">
        <v>710</v>
      </c>
      <c r="K766" t="s">
        <v>417</v>
      </c>
      <c r="L766" s="1">
        <f>Kombiniert[[#This Row],[Date]]-13</f>
        <v>41865</v>
      </c>
      <c r="M766" s="8">
        <f>AVERAGEIFS(Kombiniert[CDU/CSU],Kombiniert[Date],"&gt;="&amp;Kombiniert[[#This Row],[Von]],Kombiniert[Date],"&lt;="&amp;Kombiniert[[#This Row],[Date]])</f>
        <v>0.41428571428571426</v>
      </c>
      <c r="N766" s="3">
        <f>AVERAGEIFS(Kombiniert[SPD],Kombiniert[Date],"&gt;="&amp;Kombiniert[[#This Row],[Von]],Kombiniert[Date],"&lt;="&amp;Kombiniert[[#This Row],[Date]])</f>
        <v>0.255</v>
      </c>
      <c r="O766" s="8">
        <f>AVERAGEIFS(Kombiniert[GRÜNE],Kombiniert[Date],"&gt;="&amp;Kombiniert[[#This Row],[Von]],Kombiniert[Date],"&lt;="&amp;Kombiniert[[#This Row],[Date]])</f>
        <v>9.9999999999999992E-2</v>
      </c>
      <c r="P766" s="8">
        <f>AVERAGEIFS(Kombiniert[FDP],Kombiniert[Date],"&gt;="&amp;Kombiniert[[#This Row],[Von]],Kombiniert[Date],"&lt;="&amp;Kombiniert[[#This Row],[Date]])</f>
        <v>3.2857142857142856E-2</v>
      </c>
      <c r="Q766" s="8">
        <f>AVERAGEIFS(Kombiniert[LINKE],Kombiniert[Date],"&gt;="&amp;Kombiniert[[#This Row],[Von]],Kombiniert[Date],"&lt;="&amp;Kombiniert[[#This Row],[Date]])</f>
        <v>8.9285714285714274E-2</v>
      </c>
      <c r="R766" s="8">
        <f>AVERAGEIFS(Kombiniert[AfD],Kombiniert[Date],"&gt;="&amp;Kombiniert[[#This Row],[Von]],Kombiniert[Date],"&lt;="&amp;Kombiniert[[#This Row],[Date]])</f>
        <v>4.928571428571428E-2</v>
      </c>
      <c r="S766" s="8">
        <f>AVERAGEIFS(Kombiniert[Sonstige],Kombiniert[Date],"&gt;="&amp;Kombiniert[[#This Row],[Von]],Kombiniert[Date],"&lt;="&amp;Kombiniert[[#This Row],[Date]])</f>
        <v>5.9285714285714282E-2</v>
      </c>
      <c r="T766" s="4">
        <f>SUMIFS(Kombiniert[Befragte],Kombiniert[Date],"&gt;="&amp;Kombiniert[[#This Row],[Von]],Kombiniert[Date],"&lt;="&amp;Kombiniert[[#This Row],[Date]])</f>
        <v>14089</v>
      </c>
      <c r="U766" s="2">
        <f>1/SUMIFS(Kombiniert[[#This Row],[CDU/CSU (14d)]:[AfD (14d)]],Kombiniert[[#This Row],[CDU/CSU (14d)]:[AfD (14d)]],"&gt;="&amp;0.05)</f>
        <v>1.1647254575707155</v>
      </c>
      <c r="V766" s="2">
        <f>1/(SUMIFS(Kombiniert[[#This Row],[CDU/CSU (14d)]:[AfD (14d)]],Kombiniert[[#This Row],[CDU/CSU (14d)]:[AfD (14d)]],"&gt;="&amp;0.05)-Kombiniert[[#This Row],[FDP (14d)]])</f>
        <v>1.2110726643598615</v>
      </c>
    </row>
    <row r="767" spans="1:22" x14ac:dyDescent="0.35">
      <c r="A767" s="1">
        <v>41871</v>
      </c>
      <c r="B767" s="2">
        <v>0.42</v>
      </c>
      <c r="C767" s="2">
        <v>0.24</v>
      </c>
      <c r="D767" s="2">
        <v>0.1</v>
      </c>
      <c r="E767" s="2">
        <v>0.03</v>
      </c>
      <c r="F767" s="2">
        <v>0.09</v>
      </c>
      <c r="G767" s="2">
        <v>0.05</v>
      </c>
      <c r="H767" s="2">
        <v>7.0000000000000007E-2</v>
      </c>
      <c r="I767" s="2">
        <v>2502</v>
      </c>
      <c r="J767" s="2" t="s">
        <v>711</v>
      </c>
      <c r="K767" t="s">
        <v>417</v>
      </c>
      <c r="L767" s="1">
        <f>Kombiniert[[#This Row],[Date]]-13</f>
        <v>41858</v>
      </c>
      <c r="M767" s="8">
        <f>AVERAGEIFS(Kombiniert[CDU/CSU],Kombiniert[Date],"&gt;="&amp;Kombiniert[[#This Row],[Von]],Kombiniert[Date],"&lt;="&amp;Kombiniert[[#This Row],[Date]])</f>
        <v>0.41375000000000001</v>
      </c>
      <c r="N767" s="3">
        <f>AVERAGEIFS(Kombiniert[SPD],Kombiniert[Date],"&gt;="&amp;Kombiniert[[#This Row],[Von]],Kombiniert[Date],"&lt;="&amp;Kombiniert[[#This Row],[Date]])</f>
        <v>0.25812499999999999</v>
      </c>
      <c r="O767" s="8">
        <f>AVERAGEIFS(Kombiniert[GRÜNE],Kombiniert[Date],"&gt;="&amp;Kombiniert[[#This Row],[Von]],Kombiniert[Date],"&lt;="&amp;Kombiniert[[#This Row],[Date]])</f>
        <v>9.812499999999999E-2</v>
      </c>
      <c r="P767" s="8">
        <f>AVERAGEIFS(Kombiniert[FDP],Kombiniert[Date],"&gt;="&amp;Kombiniert[[#This Row],[Von]],Kombiniert[Date],"&lt;="&amp;Kombiniert[[#This Row],[Date]])</f>
        <v>3.1875000000000001E-2</v>
      </c>
      <c r="Q767" s="8">
        <f>AVERAGEIFS(Kombiniert[LINKE],Kombiniert[Date],"&gt;="&amp;Kombiniert[[#This Row],[Von]],Kombiniert[Date],"&lt;="&amp;Kombiniert[[#This Row],[Date]])</f>
        <v>8.8749999999999982E-2</v>
      </c>
      <c r="R767" s="8">
        <f>AVERAGEIFS(Kombiniert[AfD],Kombiniert[Date],"&gt;="&amp;Kombiniert[[#This Row],[Von]],Kombiniert[Date],"&lt;="&amp;Kombiniert[[#This Row],[Date]])</f>
        <v>5.1249999999999997E-2</v>
      </c>
      <c r="S767" s="8">
        <f>AVERAGEIFS(Kombiniert[Sonstige],Kombiniert[Date],"&gt;="&amp;Kombiniert[[#This Row],[Von]],Kombiniert[Date],"&lt;="&amp;Kombiniert[[#This Row],[Date]])</f>
        <v>5.8124999999999996E-2</v>
      </c>
      <c r="T767" s="4">
        <f>SUMIFS(Kombiniert[Befragte],Kombiniert[Date],"&gt;="&amp;Kombiniert[[#This Row],[Von]],Kombiniert[Date],"&lt;="&amp;Kombiniert[[#This Row],[Date]])</f>
        <v>15183</v>
      </c>
      <c r="U767" s="2">
        <f>1/SUMIFS(Kombiniert[[#This Row],[CDU/CSU (14d)]:[AfD (14d)]],Kombiniert[[#This Row],[CDU/CSU (14d)]:[AfD (14d)]],"&gt;="&amp;0.05)</f>
        <v>1.0989010989010988</v>
      </c>
      <c r="V767" s="2">
        <f>1/(SUMIFS(Kombiniert[[#This Row],[CDU/CSU (14d)]:[AfD (14d)]],Kombiniert[[#This Row],[CDU/CSU (14d)]:[AfD (14d)]],"&gt;="&amp;0.05)-Kombiniert[[#This Row],[FDP (14d)]])</f>
        <v>1.1387900355871885</v>
      </c>
    </row>
    <row r="768" spans="1:22" x14ac:dyDescent="0.35">
      <c r="A768" s="1">
        <v>41864</v>
      </c>
      <c r="B768" s="2">
        <v>0.42</v>
      </c>
      <c r="C768" s="2">
        <v>0.24</v>
      </c>
      <c r="D768" s="2">
        <v>0.1</v>
      </c>
      <c r="E768" s="2">
        <v>0.04</v>
      </c>
      <c r="F768" s="2">
        <v>0.09</v>
      </c>
      <c r="G768" s="2">
        <v>0.05</v>
      </c>
      <c r="H768" s="2">
        <v>0.06</v>
      </c>
      <c r="I768" s="2">
        <v>2500</v>
      </c>
      <c r="J768" s="2" t="s">
        <v>712</v>
      </c>
      <c r="K768" t="s">
        <v>417</v>
      </c>
      <c r="L768" s="1">
        <f>Kombiniert[[#This Row],[Date]]-13</f>
        <v>41851</v>
      </c>
      <c r="M768" s="8">
        <f>AVERAGEIFS(Kombiniert[CDU/CSU],Kombiniert[Date],"&gt;="&amp;Kombiniert[[#This Row],[Von]],Kombiniert[Date],"&lt;="&amp;Kombiniert[[#This Row],[Date]])</f>
        <v>0.41714285714285715</v>
      </c>
      <c r="N768" s="3">
        <f>AVERAGEIFS(Kombiniert[SPD],Kombiniert[Date],"&gt;="&amp;Kombiniert[[#This Row],[Von]],Kombiniert[Date],"&lt;="&amp;Kombiniert[[#This Row],[Date]])</f>
        <v>0.25285714285714284</v>
      </c>
      <c r="O768" s="8">
        <f>AVERAGEIFS(Kombiniert[GRÜNE],Kombiniert[Date],"&gt;="&amp;Kombiniert[[#This Row],[Von]],Kombiniert[Date],"&lt;="&amp;Kombiniert[[#This Row],[Date]])</f>
        <v>9.571428571428571E-2</v>
      </c>
      <c r="P768" s="8">
        <f>AVERAGEIFS(Kombiniert[FDP],Kombiniert[Date],"&gt;="&amp;Kombiniert[[#This Row],[Von]],Kombiniert[Date],"&lt;="&amp;Kombiniert[[#This Row],[Date]])</f>
        <v>3.2857142857142856E-2</v>
      </c>
      <c r="Q768" s="8">
        <f>AVERAGEIFS(Kombiniert[LINKE],Kombiniert[Date],"&gt;="&amp;Kombiniert[[#This Row],[Von]],Kombiniert[Date],"&lt;="&amp;Kombiniert[[#This Row],[Date]])</f>
        <v>9.0714285714285706E-2</v>
      </c>
      <c r="R768" s="8">
        <f>AVERAGEIFS(Kombiniert[AfD],Kombiniert[Date],"&gt;="&amp;Kombiniert[[#This Row],[Von]],Kombiniert[Date],"&lt;="&amp;Kombiniert[[#This Row],[Date]])</f>
        <v>4.9999999999999996E-2</v>
      </c>
      <c r="S768" s="8">
        <f>AVERAGEIFS(Kombiniert[Sonstige],Kombiniert[Date],"&gt;="&amp;Kombiniert[[#This Row],[Von]],Kombiniert[Date],"&lt;="&amp;Kombiniert[[#This Row],[Date]])</f>
        <v>5.785714285714285E-2</v>
      </c>
      <c r="T768" s="4">
        <f>SUMIFS(Kombiniert[Befragte],Kombiniert[Date],"&gt;="&amp;Kombiniert[[#This Row],[Von]],Kombiniert[Date],"&lt;="&amp;Kombiniert[[#This Row],[Date]])</f>
        <v>15284</v>
      </c>
      <c r="U768" s="2">
        <f>1/SUMIFS(Kombiniert[[#This Row],[CDU/CSU (14d)]:[AfD (14d)]],Kombiniert[[#This Row],[CDU/CSU (14d)]:[AfD (14d)]],"&gt;="&amp;0.05)</f>
        <v>1.1032308904649331</v>
      </c>
      <c r="V768" s="2">
        <f>1/(SUMIFS(Kombiniert[[#This Row],[CDU/CSU (14d)]:[AfD (14d)]],Kombiniert[[#This Row],[CDU/CSU (14d)]:[AfD (14d)]],"&gt;="&amp;0.05)-Kombiniert[[#This Row],[FDP (14d)]])</f>
        <v>1.1447260834014716</v>
      </c>
    </row>
    <row r="769" spans="1:22" x14ac:dyDescent="0.35">
      <c r="A769" s="1">
        <v>41857</v>
      </c>
      <c r="B769" s="2">
        <v>0.43</v>
      </c>
      <c r="C769" s="2">
        <v>0.24</v>
      </c>
      <c r="D769" s="2">
        <v>0.09</v>
      </c>
      <c r="E769" s="2">
        <v>0.04</v>
      </c>
      <c r="F769" s="2">
        <v>0.09</v>
      </c>
      <c r="G769" s="2">
        <v>0.05</v>
      </c>
      <c r="H769" s="2">
        <v>0.06</v>
      </c>
      <c r="I769" s="2">
        <v>2501</v>
      </c>
      <c r="J769" s="2" t="s">
        <v>713</v>
      </c>
      <c r="K769" t="s">
        <v>417</v>
      </c>
      <c r="L769" s="1">
        <f>Kombiniert[[#This Row],[Date]]-13</f>
        <v>41844</v>
      </c>
      <c r="M769" s="8">
        <f>AVERAGEIFS(Kombiniert[CDU/CSU],Kombiniert[Date],"&gt;="&amp;Kombiniert[[#This Row],[Von]],Kombiniert[Date],"&lt;="&amp;Kombiniert[[#This Row],[Date]])</f>
        <v>0.41666666666666669</v>
      </c>
      <c r="N769" s="3">
        <f>AVERAGEIFS(Kombiniert[SPD],Kombiniert[Date],"&gt;="&amp;Kombiniert[[#This Row],[Von]],Kombiniert[Date],"&lt;="&amp;Kombiniert[[#This Row],[Date]])</f>
        <v>0.24250000000000002</v>
      </c>
      <c r="O769" s="8">
        <f>AVERAGEIFS(Kombiniert[GRÜNE],Kombiniert[Date],"&gt;="&amp;Kombiniert[[#This Row],[Von]],Kombiniert[Date],"&lt;="&amp;Kombiniert[[#This Row],[Date]])</f>
        <v>9.8333333333333328E-2</v>
      </c>
      <c r="P769" s="8">
        <f>AVERAGEIFS(Kombiniert[FDP],Kombiniert[Date],"&gt;="&amp;Kombiniert[[#This Row],[Von]],Kombiniert[Date],"&lt;="&amp;Kombiniert[[#This Row],[Date]])</f>
        <v>3.2500000000000001E-2</v>
      </c>
      <c r="Q769" s="8">
        <f>AVERAGEIFS(Kombiniert[LINKE],Kombiniert[Date],"&gt;="&amp;Kombiniert[[#This Row],[Von]],Kombiniert[Date],"&lt;="&amp;Kombiniert[[#This Row],[Date]])</f>
        <v>9.4166666666666662E-2</v>
      </c>
      <c r="R769" s="8">
        <f>AVERAGEIFS(Kombiniert[AfD],Kombiniert[Date],"&gt;="&amp;Kombiniert[[#This Row],[Von]],Kombiniert[Date],"&lt;="&amp;Kombiniert[[#This Row],[Date]])</f>
        <v>4.9166666666666664E-2</v>
      </c>
      <c r="S769" s="8">
        <f>AVERAGEIFS(Kombiniert[Sonstige],Kombiniert[Date],"&gt;="&amp;Kombiniert[[#This Row],[Von]],Kombiniert[Date],"&lt;="&amp;Kombiniert[[#This Row],[Date]])</f>
        <v>6.083333333333333E-2</v>
      </c>
      <c r="T769" s="4">
        <f>SUMIFS(Kombiniert[Befragte],Kombiniert[Date],"&gt;="&amp;Kombiniert[[#This Row],[Von]],Kombiniert[Date],"&lt;="&amp;Kombiniert[[#This Row],[Date]])</f>
        <v>13750</v>
      </c>
      <c r="U769" s="2">
        <f>1/SUMIFS(Kombiniert[[#This Row],[CDU/CSU (14d)]:[AfD (14d)]],Kombiniert[[#This Row],[CDU/CSU (14d)]:[AfD (14d)]],"&gt;="&amp;0.05)</f>
        <v>1.1741682974559686</v>
      </c>
      <c r="V769" s="2">
        <f>1/(SUMIFS(Kombiniert[[#This Row],[CDU/CSU (14d)]:[AfD (14d)]],Kombiniert[[#This Row],[CDU/CSU (14d)]:[AfD (14d)]],"&gt;="&amp;0.05)-Kombiniert[[#This Row],[FDP (14d)]])</f>
        <v>1.2207527975584944</v>
      </c>
    </row>
    <row r="770" spans="1:22" x14ac:dyDescent="0.35">
      <c r="A770" s="1">
        <v>41850</v>
      </c>
      <c r="B770" s="2">
        <v>0.43</v>
      </c>
      <c r="C770" s="2">
        <v>0.22</v>
      </c>
      <c r="D770" s="2">
        <v>0.1</v>
      </c>
      <c r="E770" s="2">
        <v>0.03</v>
      </c>
      <c r="F770" s="2">
        <v>0.1</v>
      </c>
      <c r="G770" s="2">
        <v>0.05</v>
      </c>
      <c r="H770" s="2">
        <v>7.0000000000000007E-2</v>
      </c>
      <c r="I770" s="2">
        <v>2501</v>
      </c>
      <c r="J770" s="2" t="s">
        <v>714</v>
      </c>
      <c r="K770" t="s">
        <v>417</v>
      </c>
      <c r="L770" s="1">
        <f>Kombiniert[[#This Row],[Date]]-13</f>
        <v>41837</v>
      </c>
      <c r="M770" s="8">
        <f>AVERAGEIFS(Kombiniert[CDU/CSU],Kombiniert[Date],"&gt;="&amp;Kombiniert[[#This Row],[Von]],Kombiniert[Date],"&lt;="&amp;Kombiniert[[#This Row],[Date]])</f>
        <v>0.41142857142857142</v>
      </c>
      <c r="N770" s="3">
        <f>AVERAGEIFS(Kombiniert[SPD],Kombiniert[Date],"&gt;="&amp;Kombiniert[[#This Row],[Von]],Kombiniert[Date],"&lt;="&amp;Kombiniert[[#This Row],[Date]])</f>
        <v>0.24214285714285716</v>
      </c>
      <c r="O770" s="8">
        <f>AVERAGEIFS(Kombiniert[GRÜNE],Kombiniert[Date],"&gt;="&amp;Kombiniert[[#This Row],[Von]],Kombiniert[Date],"&lt;="&amp;Kombiniert[[#This Row],[Date]])</f>
        <v>0.10071428571428571</v>
      </c>
      <c r="P770" s="8">
        <f>AVERAGEIFS(Kombiniert[FDP],Kombiniert[Date],"&gt;="&amp;Kombiniert[[#This Row],[Von]],Kombiniert[Date],"&lt;="&amp;Kombiniert[[#This Row],[Date]])</f>
        <v>3.2857142857142856E-2</v>
      </c>
      <c r="Q770" s="8">
        <f>AVERAGEIFS(Kombiniert[LINKE],Kombiniert[Date],"&gt;="&amp;Kombiniert[[#This Row],[Von]],Kombiniert[Date],"&lt;="&amp;Kombiniert[[#This Row],[Date]])</f>
        <v>9.571428571428571E-2</v>
      </c>
      <c r="R770" s="8">
        <f>AVERAGEIFS(Kombiniert[AfD],Kombiniert[Date],"&gt;="&amp;Kombiniert[[#This Row],[Von]],Kombiniert[Date],"&lt;="&amp;Kombiniert[[#This Row],[Date]])</f>
        <v>0.05</v>
      </c>
      <c r="S770" s="8">
        <f>AVERAGEIFS(Kombiniert[Sonstige],Kombiniert[Date],"&gt;="&amp;Kombiniert[[#This Row],[Von]],Kombiniert[Date],"&lt;="&amp;Kombiniert[[#This Row],[Date]])</f>
        <v>6.2857142857142861E-2</v>
      </c>
      <c r="T770" s="4">
        <f>SUMIFS(Kombiniert[Befragte],Kombiniert[Date],"&gt;="&amp;Kombiniert[[#This Row],[Von]],Kombiniert[Date],"&lt;="&amp;Kombiniert[[#This Row],[Date]])</f>
        <v>15248</v>
      </c>
      <c r="U770" s="2">
        <f>1/SUMIFS(Kombiniert[[#This Row],[CDU/CSU (14d)]:[AfD (14d)]],Kombiniert[[#This Row],[CDU/CSU (14d)]:[AfD (14d)]],"&gt;="&amp;0.05)</f>
        <v>1.1111111111111109</v>
      </c>
      <c r="V770" s="2">
        <f>1/(SUMIFS(Kombiniert[[#This Row],[CDU/CSU (14d)]:[AfD (14d)]],Kombiniert[[#This Row],[CDU/CSU (14d)]:[AfD (14d)]],"&gt;="&amp;0.05)-Kombiniert[[#This Row],[FDP (14d)]])</f>
        <v>1.1532125205930805</v>
      </c>
    </row>
    <row r="771" spans="1:22" x14ac:dyDescent="0.35">
      <c r="A771" s="1">
        <v>41843</v>
      </c>
      <c r="B771" s="2">
        <v>0.43</v>
      </c>
      <c r="C771" s="2">
        <v>0.22</v>
      </c>
      <c r="D771" s="2">
        <v>0.1</v>
      </c>
      <c r="E771" s="2">
        <v>0.03</v>
      </c>
      <c r="F771" s="2">
        <v>0.1</v>
      </c>
      <c r="G771" s="2">
        <v>0.05</v>
      </c>
      <c r="H771" s="2">
        <v>7.0000000000000007E-2</v>
      </c>
      <c r="I771" s="2">
        <v>2505</v>
      </c>
      <c r="J771" s="2" t="s">
        <v>715</v>
      </c>
      <c r="K771" t="s">
        <v>417</v>
      </c>
      <c r="L771" s="1">
        <f>Kombiniert[[#This Row],[Date]]-13</f>
        <v>41830</v>
      </c>
      <c r="M771" s="8">
        <f>AVERAGEIFS(Kombiniert[CDU/CSU],Kombiniert[Date],"&gt;="&amp;Kombiniert[[#This Row],[Von]],Kombiniert[Date],"&lt;="&amp;Kombiniert[[#This Row],[Date]])</f>
        <v>0.40687499999999999</v>
      </c>
      <c r="N771" s="3">
        <f>AVERAGEIFS(Kombiniert[SPD],Kombiniert[Date],"&gt;="&amp;Kombiniert[[#This Row],[Von]],Kombiniert[Date],"&lt;="&amp;Kombiniert[[#This Row],[Date]])</f>
        <v>0.24374999999999999</v>
      </c>
      <c r="O771" s="8">
        <f>AVERAGEIFS(Kombiniert[GRÜNE],Kombiniert[Date],"&gt;="&amp;Kombiniert[[#This Row],[Von]],Kombiniert[Date],"&lt;="&amp;Kombiniert[[#This Row],[Date]])</f>
        <v>0.105</v>
      </c>
      <c r="P771" s="8">
        <f>AVERAGEIFS(Kombiniert[FDP],Kombiniert[Date],"&gt;="&amp;Kombiniert[[#This Row],[Von]],Kombiniert[Date],"&lt;="&amp;Kombiniert[[#This Row],[Date]])</f>
        <v>3.3125000000000002E-2</v>
      </c>
      <c r="Q771" s="8">
        <f>AVERAGEIFS(Kombiniert[LINKE],Kombiniert[Date],"&gt;="&amp;Kombiniert[[#This Row],[Von]],Kombiniert[Date],"&lt;="&amp;Kombiniert[[#This Row],[Date]])</f>
        <v>9.1874999999999984E-2</v>
      </c>
      <c r="R771" s="8">
        <f>AVERAGEIFS(Kombiniert[AfD],Kombiniert[Date],"&gt;="&amp;Kombiniert[[#This Row],[Von]],Kombiniert[Date],"&lt;="&amp;Kombiniert[[#This Row],[Date]])</f>
        <v>5.3749999999999999E-2</v>
      </c>
      <c r="S771" s="8">
        <f>AVERAGEIFS(Kombiniert[Sonstige],Kombiniert[Date],"&gt;="&amp;Kombiniert[[#This Row],[Von]],Kombiniert[Date],"&lt;="&amp;Kombiniert[[#This Row],[Date]])</f>
        <v>6.1874999999999999E-2</v>
      </c>
      <c r="T771" s="4">
        <f>SUMIFS(Kombiniert[Befragte],Kombiniert[Date],"&gt;="&amp;Kombiniert[[#This Row],[Von]],Kombiniert[Date],"&lt;="&amp;Kombiniert[[#This Row],[Date]])</f>
        <v>14750</v>
      </c>
      <c r="U771" s="2">
        <f>1/SUMIFS(Kombiniert[[#This Row],[CDU/CSU (14d)]:[AfD (14d)]],Kombiniert[[#This Row],[CDU/CSU (14d)]:[AfD (14d)]],"&gt;="&amp;0.05)</f>
        <v>1.1095700416088767</v>
      </c>
      <c r="V771" s="2">
        <f>1/(SUMIFS(Kombiniert[[#This Row],[CDU/CSU (14d)]:[AfD (14d)]],Kombiniert[[#This Row],[CDU/CSU (14d)]:[AfD (14d)]],"&gt;="&amp;0.05)-Kombiniert[[#This Row],[FDP (14d)]])</f>
        <v>1.1519078473722104</v>
      </c>
    </row>
    <row r="772" spans="1:22" x14ac:dyDescent="0.35">
      <c r="A772" s="1">
        <v>41836</v>
      </c>
      <c r="B772" s="2">
        <v>0.41</v>
      </c>
      <c r="C772" s="2">
        <v>0.23</v>
      </c>
      <c r="D772" s="2">
        <v>0.11</v>
      </c>
      <c r="E772" s="2">
        <v>0.03</v>
      </c>
      <c r="F772" s="2">
        <v>0.09</v>
      </c>
      <c r="G772" s="2">
        <v>0.06</v>
      </c>
      <c r="H772" s="2">
        <v>7.0000000000000007E-2</v>
      </c>
      <c r="I772" s="2">
        <v>2503</v>
      </c>
      <c r="J772" s="2" t="s">
        <v>716</v>
      </c>
      <c r="K772" t="s">
        <v>417</v>
      </c>
      <c r="L772" s="1">
        <f>Kombiniert[[#This Row],[Date]]-13</f>
        <v>41823</v>
      </c>
      <c r="M772" s="8">
        <f>AVERAGEIFS(Kombiniert[CDU/CSU],Kombiniert[Date],"&gt;="&amp;Kombiniert[[#This Row],[Von]],Kombiniert[Date],"&lt;="&amp;Kombiniert[[#This Row],[Date]])</f>
        <v>0.40187499999999998</v>
      </c>
      <c r="N772" s="3">
        <f>AVERAGEIFS(Kombiniert[SPD],Kombiniert[Date],"&gt;="&amp;Kombiniert[[#This Row],[Von]],Kombiniert[Date],"&lt;="&amp;Kombiniert[[#This Row],[Date]])</f>
        <v>0.245</v>
      </c>
      <c r="O772" s="8">
        <f>AVERAGEIFS(Kombiniert[GRÜNE],Kombiniert[Date],"&gt;="&amp;Kombiniert[[#This Row],[Von]],Kombiniert[Date],"&lt;="&amp;Kombiniert[[#This Row],[Date]])</f>
        <v>0.1075</v>
      </c>
      <c r="P772" s="8">
        <f>AVERAGEIFS(Kombiniert[FDP],Kombiniert[Date],"&gt;="&amp;Kombiniert[[#This Row],[Von]],Kombiniert[Date],"&lt;="&amp;Kombiniert[[#This Row],[Date]])</f>
        <v>3.3750000000000002E-2</v>
      </c>
      <c r="Q772" s="8">
        <f>AVERAGEIFS(Kombiniert[LINKE],Kombiniert[Date],"&gt;="&amp;Kombiniert[[#This Row],[Von]],Kombiniert[Date],"&lt;="&amp;Kombiniert[[#This Row],[Date]])</f>
        <v>8.9374999999999982E-2</v>
      </c>
      <c r="R772" s="8">
        <f>AVERAGEIFS(Kombiniert[AfD],Kombiniert[Date],"&gt;="&amp;Kombiniert[[#This Row],[Von]],Kombiniert[Date],"&lt;="&amp;Kombiniert[[#This Row],[Date]])</f>
        <v>5.6874999999999995E-2</v>
      </c>
      <c r="S772" s="8">
        <f>AVERAGEIFS(Kombiniert[Sonstige],Kombiniert[Date],"&gt;="&amp;Kombiniert[[#This Row],[Von]],Kombiniert[Date],"&lt;="&amp;Kombiniert[[#This Row],[Date]])</f>
        <v>6.0624999999999998E-2</v>
      </c>
      <c r="T772" s="4">
        <f>SUMIFS(Kombiniert[Befragte],Kombiniert[Date],"&gt;="&amp;Kombiniert[[#This Row],[Von]],Kombiniert[Date],"&lt;="&amp;Kombiniert[[#This Row],[Date]])</f>
        <v>14618</v>
      </c>
      <c r="U772" s="2">
        <f>1/SUMIFS(Kombiniert[[#This Row],[CDU/CSU (14d)]:[AfD (14d)]],Kombiniert[[#This Row],[CDU/CSU (14d)]:[AfD (14d)]],"&gt;="&amp;0.05)</f>
        <v>1.1103400416377516</v>
      </c>
      <c r="V772" s="2">
        <f>1/(SUMIFS(Kombiniert[[#This Row],[CDU/CSU (14d)]:[AfD (14d)]],Kombiniert[[#This Row],[CDU/CSU (14d)]:[AfD (14d)]],"&gt;="&amp;0.05)-Kombiniert[[#This Row],[FDP (14d)]])</f>
        <v>1.1535688536409516</v>
      </c>
    </row>
    <row r="773" spans="1:22" x14ac:dyDescent="0.35">
      <c r="A773" s="1">
        <v>41829</v>
      </c>
      <c r="B773" s="2">
        <v>0.41</v>
      </c>
      <c r="C773" s="2">
        <v>0.23</v>
      </c>
      <c r="D773" s="2">
        <v>0.11</v>
      </c>
      <c r="E773" s="2">
        <v>0.03</v>
      </c>
      <c r="F773" s="2">
        <v>0.09</v>
      </c>
      <c r="G773" s="2">
        <v>0.06</v>
      </c>
      <c r="H773" s="2">
        <v>7.0000000000000007E-2</v>
      </c>
      <c r="I773" s="2">
        <v>2014</v>
      </c>
      <c r="J773" s="2" t="s">
        <v>717</v>
      </c>
      <c r="K773" t="s">
        <v>417</v>
      </c>
      <c r="L773" s="1">
        <f>Kombiniert[[#This Row],[Date]]-13</f>
        <v>41816</v>
      </c>
      <c r="M773" s="8">
        <f>AVERAGEIFS(Kombiniert[CDU/CSU],Kombiniert[Date],"&gt;="&amp;Kombiniert[[#This Row],[Von]],Kombiniert[Date],"&lt;="&amp;Kombiniert[[#This Row],[Date]])</f>
        <v>0.40285714285714286</v>
      </c>
      <c r="N773" s="3">
        <f>AVERAGEIFS(Kombiniert[SPD],Kombiniert[Date],"&gt;="&amp;Kombiniert[[#This Row],[Von]],Kombiniert[Date],"&lt;="&amp;Kombiniert[[#This Row],[Date]])</f>
        <v>0.24428571428571427</v>
      </c>
      <c r="O773" s="8">
        <f>AVERAGEIFS(Kombiniert[GRÜNE],Kombiniert[Date],"&gt;="&amp;Kombiniert[[#This Row],[Von]],Kombiniert[Date],"&lt;="&amp;Kombiniert[[#This Row],[Date]])</f>
        <v>0.10285714285714286</v>
      </c>
      <c r="P773" s="8">
        <f>AVERAGEIFS(Kombiniert[FDP],Kombiniert[Date],"&gt;="&amp;Kombiniert[[#This Row],[Von]],Kombiniert[Date],"&lt;="&amp;Kombiniert[[#This Row],[Date]])</f>
        <v>3.5000000000000003E-2</v>
      </c>
      <c r="Q773" s="8">
        <f>AVERAGEIFS(Kombiniert[LINKE],Kombiniert[Date],"&gt;="&amp;Kombiniert[[#This Row],[Von]],Kombiniert[Date],"&lt;="&amp;Kombiniert[[#This Row],[Date]])</f>
        <v>8.9999999999999983E-2</v>
      </c>
      <c r="R773" s="8">
        <f>AVERAGEIFS(Kombiniert[AfD],Kombiniert[Date],"&gt;="&amp;Kombiniert[[#This Row],[Von]],Kombiniert[Date],"&lt;="&amp;Kombiniert[[#This Row],[Date]])</f>
        <v>6.0714285714285714E-2</v>
      </c>
      <c r="S773" s="8">
        <f>AVERAGEIFS(Kombiniert[Sonstige],Kombiniert[Date],"&gt;="&amp;Kombiniert[[#This Row],[Von]],Kombiniert[Date],"&lt;="&amp;Kombiniert[[#This Row],[Date]])</f>
        <v>5.785714285714285E-2</v>
      </c>
      <c r="T773" s="4">
        <f>SUMIFS(Kombiniert[Befragte],Kombiniert[Date],"&gt;="&amp;Kombiniert[[#This Row],[Von]],Kombiniert[Date],"&lt;="&amp;Kombiniert[[#This Row],[Date]])</f>
        <v>14672</v>
      </c>
      <c r="U773" s="2">
        <f>1/SUMIFS(Kombiniert[[#This Row],[CDU/CSU (14d)]:[AfD (14d)]],Kombiniert[[#This Row],[CDU/CSU (14d)]:[AfD (14d)]],"&gt;="&amp;0.05)</f>
        <v>1.1102299762093577</v>
      </c>
      <c r="V773" s="2">
        <f>1/(SUMIFS(Kombiniert[[#This Row],[CDU/CSU (14d)]:[AfD (14d)]],Kombiniert[[#This Row],[CDU/CSU (14d)]:[AfD (14d)]],"&gt;="&amp;0.05)-Kombiniert[[#This Row],[FDP (14d)]])</f>
        <v>1.1551155115511551</v>
      </c>
    </row>
    <row r="774" spans="1:22" x14ac:dyDescent="0.35">
      <c r="A774" s="1">
        <v>41822</v>
      </c>
      <c r="B774" s="2">
        <v>0.41</v>
      </c>
      <c r="C774" s="2">
        <v>0.23</v>
      </c>
      <c r="D774" s="2">
        <v>0.1</v>
      </c>
      <c r="E774" s="2">
        <v>0.04</v>
      </c>
      <c r="F774" s="2">
        <v>0.09</v>
      </c>
      <c r="G774" s="2">
        <v>7.0000000000000007E-2</v>
      </c>
      <c r="H774" s="2">
        <v>0.06</v>
      </c>
      <c r="I774" s="2">
        <v>2502</v>
      </c>
      <c r="J774" s="2" t="s">
        <v>718</v>
      </c>
      <c r="K774" t="s">
        <v>417</v>
      </c>
      <c r="L774" s="1">
        <f>Kombiniert[[#This Row],[Date]]-13</f>
        <v>41809</v>
      </c>
      <c r="M774" s="8">
        <f>AVERAGEIFS(Kombiniert[CDU/CSU],Kombiniert[Date],"&gt;="&amp;Kombiniert[[#This Row],[Von]],Kombiniert[Date],"&lt;="&amp;Kombiniert[[#This Row],[Date]])</f>
        <v>0.40187499999999998</v>
      </c>
      <c r="N774" s="3">
        <f>AVERAGEIFS(Kombiniert[SPD],Kombiniert[Date],"&gt;="&amp;Kombiniert[[#This Row],[Von]],Kombiniert[Date],"&lt;="&amp;Kombiniert[[#This Row],[Date]])</f>
        <v>0.24374999999999999</v>
      </c>
      <c r="O774" s="8">
        <f>AVERAGEIFS(Kombiniert[GRÜNE],Kombiniert[Date],"&gt;="&amp;Kombiniert[[#This Row],[Von]],Kombiniert[Date],"&lt;="&amp;Kombiniert[[#This Row],[Date]])</f>
        <v>0.10375</v>
      </c>
      <c r="P774" s="8">
        <f>AVERAGEIFS(Kombiniert[FDP],Kombiniert[Date],"&gt;="&amp;Kombiniert[[#This Row],[Von]],Kombiniert[Date],"&lt;="&amp;Kombiniert[[#This Row],[Date]])</f>
        <v>3.6875000000000005E-2</v>
      </c>
      <c r="Q774" s="8">
        <f>AVERAGEIFS(Kombiniert[LINKE],Kombiniert[Date],"&gt;="&amp;Kombiniert[[#This Row],[Von]],Kombiniert[Date],"&lt;="&amp;Kombiniert[[#This Row],[Date]])</f>
        <v>8.7499999999999981E-2</v>
      </c>
      <c r="R774" s="8">
        <f>AVERAGEIFS(Kombiniert[AfD],Kombiniert[Date],"&gt;="&amp;Kombiniert[[#This Row],[Von]],Kombiniert[Date],"&lt;="&amp;Kombiniert[[#This Row],[Date]])</f>
        <v>6.5000000000000002E-2</v>
      </c>
      <c r="S774" s="8">
        <f>AVERAGEIFS(Kombiniert[Sonstige],Kombiniert[Date],"&gt;="&amp;Kombiniert[[#This Row],[Von]],Kombiniert[Date],"&lt;="&amp;Kombiniert[[#This Row],[Date]])</f>
        <v>5.6249999999999994E-2</v>
      </c>
      <c r="T774" s="4">
        <f>SUMIFS(Kombiniert[Befragte],Kombiniert[Date],"&gt;="&amp;Kombiniert[[#This Row],[Von]],Kombiniert[Date],"&lt;="&amp;Kombiniert[[#This Row],[Date]])</f>
        <v>14202</v>
      </c>
      <c r="U774" s="2">
        <f>1/SUMIFS(Kombiniert[[#This Row],[CDU/CSU (14d)]:[AfD (14d)]],Kombiniert[[#This Row],[CDU/CSU (14d)]:[AfD (14d)]],"&gt;="&amp;0.05)</f>
        <v>1.1088011088011087</v>
      </c>
      <c r="V774" s="2">
        <f>1/(SUMIFS(Kombiniert[[#This Row],[CDU/CSU (14d)]:[AfD (14d)]],Kombiniert[[#This Row],[CDU/CSU (14d)]:[AfD (14d)]],"&gt;="&amp;0.05)-Kombiniert[[#This Row],[FDP (14d)]])</f>
        <v>1.1560693641618498</v>
      </c>
    </row>
    <row r="775" spans="1:22" x14ac:dyDescent="0.35">
      <c r="A775" s="1">
        <v>41815</v>
      </c>
      <c r="B775" s="2">
        <v>0.41</v>
      </c>
      <c r="C775" s="2">
        <v>0.23</v>
      </c>
      <c r="D775" s="2">
        <v>0.1</v>
      </c>
      <c r="E775" s="2">
        <v>0.04</v>
      </c>
      <c r="F775" s="2">
        <v>0.09</v>
      </c>
      <c r="G775" s="2">
        <v>7.0000000000000007E-2</v>
      </c>
      <c r="H775" s="2">
        <v>0.06</v>
      </c>
      <c r="I775" s="2">
        <v>2504</v>
      </c>
      <c r="J775" s="2" t="s">
        <v>719</v>
      </c>
      <c r="K775" t="s">
        <v>417</v>
      </c>
      <c r="L775" s="1">
        <f>Kombiniert[[#This Row],[Date]]-13</f>
        <v>41802</v>
      </c>
      <c r="M775" s="8">
        <f>AVERAGEIFS(Kombiniert[CDU/CSU],Kombiniert[Date],"&gt;="&amp;Kombiniert[[#This Row],[Von]],Kombiniert[Date],"&lt;="&amp;Kombiniert[[#This Row],[Date]])</f>
        <v>0.39625000000000005</v>
      </c>
      <c r="N775" s="3">
        <f>AVERAGEIFS(Kombiniert[SPD],Kombiniert[Date],"&gt;="&amp;Kombiniert[[#This Row],[Von]],Kombiniert[Date],"&lt;="&amp;Kombiniert[[#This Row],[Date]])</f>
        <v>0.245</v>
      </c>
      <c r="O775" s="8">
        <f>AVERAGEIFS(Kombiniert[GRÜNE],Kombiniert[Date],"&gt;="&amp;Kombiniert[[#This Row],[Von]],Kombiniert[Date],"&lt;="&amp;Kombiniert[[#This Row],[Date]])</f>
        <v>0.10625</v>
      </c>
      <c r="P775" s="8">
        <f>AVERAGEIFS(Kombiniert[FDP],Kombiniert[Date],"&gt;="&amp;Kombiniert[[#This Row],[Von]],Kombiniert[Date],"&lt;="&amp;Kombiniert[[#This Row],[Date]])</f>
        <v>3.875E-2</v>
      </c>
      <c r="Q775" s="8">
        <f>AVERAGEIFS(Kombiniert[LINKE],Kombiniert[Date],"&gt;="&amp;Kombiniert[[#This Row],[Von]],Kombiniert[Date],"&lt;="&amp;Kombiniert[[#This Row],[Date]])</f>
        <v>8.9374999999999982E-2</v>
      </c>
      <c r="R775" s="8">
        <f>AVERAGEIFS(Kombiniert[AfD],Kombiniert[Date],"&gt;="&amp;Kombiniert[[#This Row],[Von]],Kombiniert[Date],"&lt;="&amp;Kombiniert[[#This Row],[Date]])</f>
        <v>6.3750000000000001E-2</v>
      </c>
      <c r="S775" s="8">
        <f>AVERAGEIFS(Kombiniert[Sonstige],Kombiniert[Date],"&gt;="&amp;Kombiniert[[#This Row],[Von]],Kombiniert[Date],"&lt;="&amp;Kombiniert[[#This Row],[Date]])</f>
        <v>5.6249999999999994E-2</v>
      </c>
      <c r="T775" s="4">
        <f>SUMIFS(Kombiniert[Befragte],Kombiniert[Date],"&gt;="&amp;Kombiniert[[#This Row],[Von]],Kombiniert[Date],"&lt;="&amp;Kombiniert[[#This Row],[Date]])</f>
        <v>13674</v>
      </c>
      <c r="U775" s="2">
        <f>1/SUMIFS(Kombiniert[[#This Row],[CDU/CSU (14d)]:[AfD (14d)]],Kombiniert[[#This Row],[CDU/CSU (14d)]:[AfD (14d)]],"&gt;="&amp;0.05)</f>
        <v>1.1103400416377516</v>
      </c>
      <c r="V775" s="2">
        <f>1/(SUMIFS(Kombiniert[[#This Row],[CDU/CSU (14d)]:[AfD (14d)]],Kombiniert[[#This Row],[CDU/CSU (14d)]:[AfD (14d)]],"&gt;="&amp;0.05)-Kombiniert[[#This Row],[FDP (14d)]])</f>
        <v>1.1602610587382161</v>
      </c>
    </row>
    <row r="776" spans="1:22" x14ac:dyDescent="0.35">
      <c r="A776" s="1">
        <v>41807</v>
      </c>
      <c r="B776" s="2">
        <v>0.39</v>
      </c>
      <c r="C776" s="2">
        <v>0.23</v>
      </c>
      <c r="D776" s="2">
        <v>0.1</v>
      </c>
      <c r="E776" s="2">
        <v>0.04</v>
      </c>
      <c r="F776" s="2">
        <v>0.1</v>
      </c>
      <c r="G776" s="2">
        <v>7.0000000000000007E-2</v>
      </c>
      <c r="H776" s="2">
        <v>7.0000000000000007E-2</v>
      </c>
      <c r="I776" s="2">
        <v>2001</v>
      </c>
      <c r="J776" s="2" t="s">
        <v>720</v>
      </c>
      <c r="K776" t="s">
        <v>417</v>
      </c>
      <c r="L776" s="1">
        <f>Kombiniert[[#This Row],[Date]]-13</f>
        <v>41794</v>
      </c>
      <c r="M776" s="8">
        <f>AVERAGEIFS(Kombiniert[CDU/CSU],Kombiniert[Date],"&gt;="&amp;Kombiniert[[#This Row],[Von]],Kombiniert[Date],"&lt;="&amp;Kombiniert[[#This Row],[Date]])</f>
        <v>0.388125</v>
      </c>
      <c r="N776" s="3">
        <f>AVERAGEIFS(Kombiniert[SPD],Kombiniert[Date],"&gt;="&amp;Kombiniert[[#This Row],[Von]],Kombiniert[Date],"&lt;="&amp;Kombiniert[[#This Row],[Date]])</f>
        <v>0.24312499999999998</v>
      </c>
      <c r="O776" s="8">
        <f>AVERAGEIFS(Kombiniert[GRÜNE],Kombiniert[Date],"&gt;="&amp;Kombiniert[[#This Row],[Von]],Kombiniert[Date],"&lt;="&amp;Kombiniert[[#This Row],[Date]])</f>
        <v>0.10375</v>
      </c>
      <c r="P776" s="8">
        <f>AVERAGEIFS(Kombiniert[FDP],Kombiniert[Date],"&gt;="&amp;Kombiniert[[#This Row],[Von]],Kombiniert[Date],"&lt;="&amp;Kombiniert[[#This Row],[Date]])</f>
        <v>3.9375E-2</v>
      </c>
      <c r="Q776" s="8">
        <f>AVERAGEIFS(Kombiniert[LINKE],Kombiniert[Date],"&gt;="&amp;Kombiniert[[#This Row],[Von]],Kombiniert[Date],"&lt;="&amp;Kombiniert[[#This Row],[Date]])</f>
        <v>9.5624999999999988E-2</v>
      </c>
      <c r="R776" s="8">
        <f>AVERAGEIFS(Kombiniert[AfD],Kombiniert[Date],"&gt;="&amp;Kombiniert[[#This Row],[Von]],Kombiniert[Date],"&lt;="&amp;Kombiniert[[#This Row],[Date]])</f>
        <v>6.9375000000000006E-2</v>
      </c>
      <c r="S776" s="8">
        <f>AVERAGEIFS(Kombiniert[Sonstige],Kombiniert[Date],"&gt;="&amp;Kombiniert[[#This Row],[Von]],Kombiniert[Date],"&lt;="&amp;Kombiniert[[#This Row],[Date]])</f>
        <v>5.6249999999999994E-2</v>
      </c>
      <c r="T776" s="4">
        <f>SUMIFS(Kombiniert[Befragte],Kombiniert[Date],"&gt;="&amp;Kombiniert[[#This Row],[Von]],Kombiniert[Date],"&lt;="&amp;Kombiniert[[#This Row],[Date]])</f>
        <v>16647</v>
      </c>
      <c r="U776" s="2">
        <f>1/SUMIFS(Kombiniert[[#This Row],[CDU/CSU (14d)]:[AfD (14d)]],Kombiniert[[#This Row],[CDU/CSU (14d)]:[AfD (14d)]],"&gt;="&amp;0.05)</f>
        <v>1.1111111111111112</v>
      </c>
      <c r="V776" s="2">
        <f>1/(SUMIFS(Kombiniert[[#This Row],[CDU/CSU (14d)]:[AfD (14d)]],Kombiniert[[#This Row],[CDU/CSU (14d)]:[AfD (14d)]],"&gt;="&amp;0.05)-Kombiniert[[#This Row],[FDP (14d)]])</f>
        <v>1.161946259985476</v>
      </c>
    </row>
    <row r="777" spans="1:22" x14ac:dyDescent="0.35">
      <c r="A777" s="1">
        <v>41801</v>
      </c>
      <c r="B777" s="2">
        <v>0.39</v>
      </c>
      <c r="C777" s="2">
        <v>0.23</v>
      </c>
      <c r="D777" s="2">
        <v>0.09</v>
      </c>
      <c r="E777" s="2">
        <v>0.04</v>
      </c>
      <c r="F777" s="2">
        <v>0.1</v>
      </c>
      <c r="G777" s="2">
        <v>0.08</v>
      </c>
      <c r="H777" s="2">
        <v>7.0000000000000007E-2</v>
      </c>
      <c r="I777" s="2">
        <v>2501</v>
      </c>
      <c r="J777" s="2" t="s">
        <v>721</v>
      </c>
      <c r="K777" t="s">
        <v>417</v>
      </c>
      <c r="L777" s="1">
        <f>Kombiniert[[#This Row],[Date]]-13</f>
        <v>41788</v>
      </c>
      <c r="M777" s="8">
        <f>AVERAGEIFS(Kombiniert[CDU/CSU],Kombiniert[Date],"&gt;="&amp;Kombiniert[[#This Row],[Von]],Kombiniert[Date],"&lt;="&amp;Kombiniert[[#This Row],[Date]])</f>
        <v>0.38571428571428568</v>
      </c>
      <c r="N777" s="3">
        <f>AVERAGEIFS(Kombiniert[SPD],Kombiniert[Date],"&gt;="&amp;Kombiniert[[#This Row],[Von]],Kombiniert[Date],"&lt;="&amp;Kombiniert[[#This Row],[Date]])</f>
        <v>0.24642857142857141</v>
      </c>
      <c r="O777" s="8">
        <f>AVERAGEIFS(Kombiniert[GRÜNE],Kombiniert[Date],"&gt;="&amp;Kombiniert[[#This Row],[Von]],Kombiniert[Date],"&lt;="&amp;Kombiniert[[#This Row],[Date]])</f>
        <v>0.10285714285714286</v>
      </c>
      <c r="P777" s="8">
        <f>AVERAGEIFS(Kombiniert[FDP],Kombiniert[Date],"&gt;="&amp;Kombiniert[[#This Row],[Von]],Kombiniert[Date],"&lt;="&amp;Kombiniert[[#This Row],[Date]])</f>
        <v>3.8571428571428576E-2</v>
      </c>
      <c r="Q777" s="8">
        <f>AVERAGEIFS(Kombiniert[LINKE],Kombiniert[Date],"&gt;="&amp;Kombiniert[[#This Row],[Von]],Kombiniert[Date],"&lt;="&amp;Kombiniert[[#This Row],[Date]])</f>
        <v>9.571428571428571E-2</v>
      </c>
      <c r="R777" s="8">
        <f>AVERAGEIFS(Kombiniert[AfD],Kombiniert[Date],"&gt;="&amp;Kombiniert[[#This Row],[Von]],Kombiniert[Date],"&lt;="&amp;Kombiniert[[#This Row],[Date]])</f>
        <v>6.9285714285714298E-2</v>
      </c>
      <c r="S777" s="8">
        <f>AVERAGEIFS(Kombiniert[Sonstige],Kombiniert[Date],"&gt;="&amp;Kombiniert[[#This Row],[Von]],Kombiniert[Date],"&lt;="&amp;Kombiniert[[#This Row],[Date]])</f>
        <v>5.4999999999999993E-2</v>
      </c>
      <c r="T777" s="4">
        <f>SUMIFS(Kombiniert[Befragte],Kombiniert[Date],"&gt;="&amp;Kombiniert[[#This Row],[Von]],Kombiniert[Date],"&lt;="&amp;Kombiniert[[#This Row],[Date]])</f>
        <v>14667</v>
      </c>
      <c r="U777" s="2">
        <f>1/SUMIFS(Kombiniert[[#This Row],[CDU/CSU (14d)]:[AfD (14d)]],Kombiniert[[#This Row],[CDU/CSU (14d)]:[AfD (14d)]],"&gt;="&amp;0.05)</f>
        <v>1.1111111111111112</v>
      </c>
      <c r="V777" s="2">
        <f>1/(SUMIFS(Kombiniert[[#This Row],[CDU/CSU (14d)]:[AfD (14d)]],Kombiniert[[#This Row],[CDU/CSU (14d)]:[AfD (14d)]],"&gt;="&amp;0.05)-Kombiniert[[#This Row],[FDP (14d)]])</f>
        <v>1.1608623548922057</v>
      </c>
    </row>
    <row r="778" spans="1:22" x14ac:dyDescent="0.35">
      <c r="A778" s="1">
        <v>41794</v>
      </c>
      <c r="B778" s="2">
        <v>0.38</v>
      </c>
      <c r="C778" s="2">
        <v>0.23</v>
      </c>
      <c r="D778" s="2">
        <v>0.1</v>
      </c>
      <c r="E778" s="2">
        <v>0.04</v>
      </c>
      <c r="F778" s="2">
        <v>0.1</v>
      </c>
      <c r="G778" s="2">
        <v>0.08</v>
      </c>
      <c r="H778" s="2">
        <v>7.0000000000000007E-2</v>
      </c>
      <c r="I778" s="2">
        <v>2002</v>
      </c>
      <c r="J778" s="2" t="s">
        <v>722</v>
      </c>
      <c r="K778" t="s">
        <v>417</v>
      </c>
      <c r="L778" s="1">
        <f>Kombiniert[[#This Row],[Date]]-13</f>
        <v>41781</v>
      </c>
      <c r="M778" s="8">
        <f>AVERAGEIFS(Kombiniert[CDU/CSU],Kombiniert[Date],"&gt;="&amp;Kombiniert[[#This Row],[Von]],Kombiniert[Date],"&lt;="&amp;Kombiniert[[#This Row],[Date]])</f>
        <v>0.38833333333333336</v>
      </c>
      <c r="N778" s="3">
        <f>AVERAGEIFS(Kombiniert[SPD],Kombiniert[Date],"&gt;="&amp;Kombiniert[[#This Row],[Von]],Kombiniert[Date],"&lt;="&amp;Kombiniert[[#This Row],[Date]])</f>
        <v>0.24833333333333332</v>
      </c>
      <c r="O778" s="8">
        <f>AVERAGEIFS(Kombiniert[GRÜNE],Kombiniert[Date],"&gt;="&amp;Kombiniert[[#This Row],[Von]],Kombiniert[Date],"&lt;="&amp;Kombiniert[[#This Row],[Date]])</f>
        <v>0.10166666666666667</v>
      </c>
      <c r="P778" s="8">
        <f>AVERAGEIFS(Kombiniert[FDP],Kombiniert[Date],"&gt;="&amp;Kombiniert[[#This Row],[Von]],Kombiniert[Date],"&lt;="&amp;Kombiniert[[#This Row],[Date]])</f>
        <v>4.083333333333334E-2</v>
      </c>
      <c r="Q778" s="8">
        <f>AVERAGEIFS(Kombiniert[LINKE],Kombiniert[Date],"&gt;="&amp;Kombiniert[[#This Row],[Von]],Kombiniert[Date],"&lt;="&amp;Kombiniert[[#This Row],[Date]])</f>
        <v>9.6666666666666665E-2</v>
      </c>
      <c r="R778" s="8">
        <f>AVERAGEIFS(Kombiniert[AfD],Kombiniert[Date],"&gt;="&amp;Kombiniert[[#This Row],[Von]],Kombiniert[Date],"&lt;="&amp;Kombiniert[[#This Row],[Date]])</f>
        <v>6.3333333333333339E-2</v>
      </c>
      <c r="S778" s="8">
        <f>AVERAGEIFS(Kombiniert[Sonstige],Kombiniert[Date],"&gt;="&amp;Kombiniert[[#This Row],[Von]],Kombiniert[Date],"&lt;="&amp;Kombiniert[[#This Row],[Date]])</f>
        <v>5.3333333333333323E-2</v>
      </c>
      <c r="T778" s="4">
        <f>SUMIFS(Kombiniert[Befragte],Kombiniert[Date],"&gt;="&amp;Kombiniert[[#This Row],[Von]],Kombiniert[Date],"&lt;="&amp;Kombiniert[[#This Row],[Date]])</f>
        <v>13151</v>
      </c>
      <c r="U778" s="2">
        <f>1/SUMIFS(Kombiniert[[#This Row],[CDU/CSU (14d)]:[AfD (14d)]],Kombiniert[[#This Row],[CDU/CSU (14d)]:[AfD (14d)]],"&gt;="&amp;0.05)</f>
        <v>1.1131725417439702</v>
      </c>
      <c r="V778" s="2">
        <f>1/(SUMIFS(Kombiniert[[#This Row],[CDU/CSU (14d)]:[AfD (14d)]],Kombiniert[[#This Row],[CDU/CSU (14d)]:[AfD (14d)]],"&gt;="&amp;0.05)-Kombiniert[[#This Row],[FDP (14d)]])</f>
        <v>1.1661807580174925</v>
      </c>
    </row>
    <row r="779" spans="1:22" x14ac:dyDescent="0.35">
      <c r="A779" s="1">
        <v>41786</v>
      </c>
      <c r="B779" s="2">
        <v>0.4</v>
      </c>
      <c r="C779" s="2">
        <v>0.25</v>
      </c>
      <c r="D779" s="2">
        <v>0.1</v>
      </c>
      <c r="E779" s="2">
        <v>0.04</v>
      </c>
      <c r="F779" s="2">
        <v>0.1</v>
      </c>
      <c r="G779" s="2">
        <v>0.06</v>
      </c>
      <c r="H779" s="2">
        <v>0.05</v>
      </c>
      <c r="I779" s="2">
        <v>2503</v>
      </c>
      <c r="J779" s="2" t="s">
        <v>723</v>
      </c>
      <c r="K779" t="s">
        <v>417</v>
      </c>
      <c r="L779" s="1">
        <f>Kombiniert[[#This Row],[Date]]-13</f>
        <v>41773</v>
      </c>
      <c r="M779" s="8">
        <f>AVERAGEIFS(Kombiniert[CDU/CSU],Kombiniert[Date],"&gt;="&amp;Kombiniert[[#This Row],[Von]],Kombiniert[Date],"&lt;="&amp;Kombiniert[[#This Row],[Date]])</f>
        <v>0.39500000000000002</v>
      </c>
      <c r="N779" s="3">
        <f>AVERAGEIFS(Kombiniert[SPD],Kombiniert[Date],"&gt;="&amp;Kombiniert[[#This Row],[Von]],Kombiniert[Date],"&lt;="&amp;Kombiniert[[#This Row],[Date]])</f>
        <v>0.25</v>
      </c>
      <c r="O779" s="8">
        <f>AVERAGEIFS(Kombiniert[GRÜNE],Kombiniert[Date],"&gt;="&amp;Kombiniert[[#This Row],[Von]],Kombiniert[Date],"&lt;="&amp;Kombiniert[[#This Row],[Date]])</f>
        <v>0.10166666666666666</v>
      </c>
      <c r="P779" s="8">
        <f>AVERAGEIFS(Kombiniert[FDP],Kombiniert[Date],"&gt;="&amp;Kombiniert[[#This Row],[Von]],Kombiniert[Date],"&lt;="&amp;Kombiniert[[#This Row],[Date]])</f>
        <v>4.3333333333333328E-2</v>
      </c>
      <c r="Q779" s="8">
        <f>AVERAGEIFS(Kombiniert[LINKE],Kombiniert[Date],"&gt;="&amp;Kombiniert[[#This Row],[Von]],Kombiniert[Date],"&lt;="&amp;Kombiniert[[#This Row],[Date]])</f>
        <v>9.4444444444444428E-2</v>
      </c>
      <c r="R779" s="8">
        <f>AVERAGEIFS(Kombiniert[AfD],Kombiniert[Date],"&gt;="&amp;Kombiniert[[#This Row],[Von]],Kombiniert[Date],"&lt;="&amp;Kombiniert[[#This Row],[Date]])</f>
        <v>5.8333333333333334E-2</v>
      </c>
      <c r="S779" s="8">
        <f>AVERAGEIFS(Kombiniert[Sonstige],Kombiniert[Date],"&gt;="&amp;Kombiniert[[#This Row],[Von]],Kombiniert[Date],"&lt;="&amp;Kombiniert[[#This Row],[Date]])</f>
        <v>5.2777777777777771E-2</v>
      </c>
      <c r="T779" s="4">
        <f>SUMIFS(Kombiniert[Befragte],Kombiniert[Date],"&gt;="&amp;Kombiniert[[#This Row],[Von]],Kombiniert[Date],"&lt;="&amp;Kombiniert[[#This Row],[Date]])</f>
        <v>18129</v>
      </c>
      <c r="U779" s="2">
        <f>1/SUMIFS(Kombiniert[[#This Row],[CDU/CSU (14d)]:[AfD (14d)]],Kombiniert[[#This Row],[CDU/CSU (14d)]:[AfD (14d)]],"&gt;="&amp;0.05)</f>
        <v>1.1117974058060531</v>
      </c>
      <c r="V779" s="2">
        <f>1/(SUMIFS(Kombiniert[[#This Row],[CDU/CSU (14d)]:[AfD (14d)]],Kombiniert[[#This Row],[CDU/CSU (14d)]:[AfD (14d)]],"&gt;="&amp;0.05)-Kombiniert[[#This Row],[FDP (14d)]])</f>
        <v>1.1680726800778714</v>
      </c>
    </row>
    <row r="780" spans="1:22" x14ac:dyDescent="0.35">
      <c r="A780" s="1">
        <v>41780</v>
      </c>
      <c r="B780" s="2">
        <v>0.4</v>
      </c>
      <c r="C780" s="2">
        <v>0.24</v>
      </c>
      <c r="D780" s="2">
        <v>0.1</v>
      </c>
      <c r="E780" s="2">
        <v>0.04</v>
      </c>
      <c r="F780" s="2">
        <v>0.1</v>
      </c>
      <c r="G780" s="2">
        <v>0.06</v>
      </c>
      <c r="H780" s="2">
        <v>0.06</v>
      </c>
      <c r="I780" s="2">
        <v>2501</v>
      </c>
      <c r="J780" s="2" t="s">
        <v>724</v>
      </c>
      <c r="K780" t="s">
        <v>417</v>
      </c>
      <c r="L780" s="1">
        <f>Kombiniert[[#This Row],[Date]]-13</f>
        <v>41767</v>
      </c>
      <c r="M780" s="8">
        <f>AVERAGEIFS(Kombiniert[CDU/CSU],Kombiniert[Date],"&gt;="&amp;Kombiniert[[#This Row],[Von]],Kombiniert[Date],"&lt;="&amp;Kombiniert[[#This Row],[Date]])</f>
        <v>0.39687499999999998</v>
      </c>
      <c r="N780" s="3">
        <f>AVERAGEIFS(Kombiniert[SPD],Kombiniert[Date],"&gt;="&amp;Kombiniert[[#This Row],[Von]],Kombiniert[Date],"&lt;="&amp;Kombiniert[[#This Row],[Date]])</f>
        <v>0.24812499999999998</v>
      </c>
      <c r="O780" s="8">
        <f>AVERAGEIFS(Kombiniert[GRÜNE],Kombiniert[Date],"&gt;="&amp;Kombiniert[[#This Row],[Von]],Kombiniert[Date],"&lt;="&amp;Kombiniert[[#This Row],[Date]])</f>
        <v>0.104375</v>
      </c>
      <c r="P780" s="8">
        <f>AVERAGEIFS(Kombiniert[FDP],Kombiniert[Date],"&gt;="&amp;Kombiniert[[#This Row],[Von]],Kombiniert[Date],"&lt;="&amp;Kombiniert[[#This Row],[Date]])</f>
        <v>4.2499999999999996E-2</v>
      </c>
      <c r="Q780" s="8">
        <f>AVERAGEIFS(Kombiniert[LINKE],Kombiniert[Date],"&gt;="&amp;Kombiniert[[#This Row],[Von]],Kombiniert[Date],"&lt;="&amp;Kombiniert[[#This Row],[Date]])</f>
        <v>9.3749999999999986E-2</v>
      </c>
      <c r="R780" s="8">
        <f>AVERAGEIFS(Kombiniert[AfD],Kombiniert[Date],"&gt;="&amp;Kombiniert[[#This Row],[Von]],Kombiniert[Date],"&lt;="&amp;Kombiniert[[#This Row],[Date]])</f>
        <v>5.6249999999999994E-2</v>
      </c>
      <c r="S780" s="8">
        <f>AVERAGEIFS(Kombiniert[Sonstige],Kombiniert[Date],"&gt;="&amp;Kombiniert[[#This Row],[Von]],Kombiniert[Date],"&lt;="&amp;Kombiniert[[#This Row],[Date]])</f>
        <v>5.3124999999999999E-2</v>
      </c>
      <c r="T780" s="4">
        <f>SUMIFS(Kombiniert[Befragte],Kombiniert[Date],"&gt;="&amp;Kombiniert[[#This Row],[Von]],Kombiniert[Date],"&lt;="&amp;Kombiniert[[#This Row],[Date]])</f>
        <v>15644</v>
      </c>
      <c r="U780" s="2">
        <f>1/SUMIFS(Kombiniert[[#This Row],[CDU/CSU (14d)]:[AfD (14d)]],Kombiniert[[#This Row],[CDU/CSU (14d)]:[AfD (14d)]],"&gt;="&amp;0.05)</f>
        <v>1.1118832522585129</v>
      </c>
      <c r="V780" s="2">
        <f>1/(SUMIFS(Kombiniert[[#This Row],[CDU/CSU (14d)]:[AfD (14d)]],Kombiniert[[#This Row],[CDU/CSU (14d)]:[AfD (14d)]],"&gt;="&amp;0.05)-Kombiniert[[#This Row],[FDP (14d)]])</f>
        <v>1.1670313639679066</v>
      </c>
    </row>
    <row r="781" spans="1:22" x14ac:dyDescent="0.35">
      <c r="A781" s="1">
        <v>41773</v>
      </c>
      <c r="B781" s="2">
        <v>0.4</v>
      </c>
      <c r="C781" s="2">
        <v>0.24</v>
      </c>
      <c r="D781" s="2">
        <v>0.1</v>
      </c>
      <c r="E781" s="2">
        <v>0.04</v>
      </c>
      <c r="F781" s="2">
        <v>0.1</v>
      </c>
      <c r="G781" s="2">
        <v>0.06</v>
      </c>
      <c r="H781" s="2">
        <v>0.06</v>
      </c>
      <c r="I781" s="2">
        <v>2504</v>
      </c>
      <c r="J781" s="2" t="s">
        <v>725</v>
      </c>
      <c r="K781" t="s">
        <v>417</v>
      </c>
      <c r="L781" s="1">
        <f>Kombiniert[[#This Row],[Date]]-13</f>
        <v>41760</v>
      </c>
      <c r="M781" s="8">
        <f>AVERAGEIFS(Kombiniert[CDU/CSU],Kombiniert[Date],"&gt;="&amp;Kombiniert[[#This Row],[Von]],Kombiniert[Date],"&lt;="&amp;Kombiniert[[#This Row],[Date]])</f>
        <v>0.40214285714285719</v>
      </c>
      <c r="N781" s="3">
        <f>AVERAGEIFS(Kombiniert[SPD],Kombiniert[Date],"&gt;="&amp;Kombiniert[[#This Row],[Von]],Kombiniert[Date],"&lt;="&amp;Kombiniert[[#This Row],[Date]])</f>
        <v>0.24499999999999997</v>
      </c>
      <c r="O781" s="8">
        <f>AVERAGEIFS(Kombiniert[GRÜNE],Kombiniert[Date],"&gt;="&amp;Kombiniert[[#This Row],[Von]],Kombiniert[Date],"&lt;="&amp;Kombiniert[[#This Row],[Date]])</f>
        <v>0.105</v>
      </c>
      <c r="P781" s="8">
        <f>AVERAGEIFS(Kombiniert[FDP],Kombiniert[Date],"&gt;="&amp;Kombiniert[[#This Row],[Von]],Kombiniert[Date],"&lt;="&amp;Kombiniert[[#This Row],[Date]])</f>
        <v>0.04</v>
      </c>
      <c r="Q781" s="8">
        <f>AVERAGEIFS(Kombiniert[LINKE],Kombiniert[Date],"&gt;="&amp;Kombiniert[[#This Row],[Von]],Kombiniert[Date],"&lt;="&amp;Kombiniert[[#This Row],[Date]])</f>
        <v>9.4285714285714278E-2</v>
      </c>
      <c r="R781" s="8">
        <f>AVERAGEIFS(Kombiniert[AfD],Kombiniert[Date],"&gt;="&amp;Kombiniert[[#This Row],[Von]],Kombiniert[Date],"&lt;="&amp;Kombiniert[[#This Row],[Date]])</f>
        <v>5.2857142857142859E-2</v>
      </c>
      <c r="S781" s="8">
        <f>AVERAGEIFS(Kombiniert[Sonstige],Kombiniert[Date],"&gt;="&amp;Kombiniert[[#This Row],[Von]],Kombiniert[Date],"&lt;="&amp;Kombiniert[[#This Row],[Date]])</f>
        <v>5.4999999999999993E-2</v>
      </c>
      <c r="T781" s="4">
        <f>SUMIFS(Kombiniert[Befragte],Kombiniert[Date],"&gt;="&amp;Kombiniert[[#This Row],[Von]],Kombiniert[Date],"&lt;="&amp;Kombiniert[[#This Row],[Date]])</f>
        <v>13129</v>
      </c>
      <c r="U781" s="2">
        <f>1/SUMIFS(Kombiniert[[#This Row],[CDU/CSU (14d)]:[AfD (14d)]],Kombiniert[[#This Row],[CDU/CSU (14d)]:[AfD (14d)]],"&gt;="&amp;0.05)</f>
        <v>1.1119936457505957</v>
      </c>
      <c r="V781" s="2">
        <f>1/(SUMIFS(Kombiniert[[#This Row],[CDU/CSU (14d)]:[AfD (14d)]],Kombiniert[[#This Row],[CDU/CSU (14d)]:[AfD (14d)]],"&gt;="&amp;0.05)-Kombiniert[[#This Row],[FDP (14d)]])</f>
        <v>1.1637572734829593</v>
      </c>
    </row>
    <row r="782" spans="1:22" x14ac:dyDescent="0.35">
      <c r="A782" s="1">
        <v>41766</v>
      </c>
      <c r="B782" s="2">
        <v>0.41</v>
      </c>
      <c r="C782" s="2">
        <v>0.23</v>
      </c>
      <c r="D782" s="2">
        <v>0.1</v>
      </c>
      <c r="E782" s="2">
        <v>0.04</v>
      </c>
      <c r="F782" s="2">
        <v>0.1</v>
      </c>
      <c r="G782" s="2">
        <v>0.05</v>
      </c>
      <c r="H782" s="2">
        <v>7.0000000000000007E-2</v>
      </c>
      <c r="I782" s="2">
        <v>2001</v>
      </c>
      <c r="J782" s="2" t="s">
        <v>726</v>
      </c>
      <c r="K782" t="s">
        <v>417</v>
      </c>
      <c r="L782" s="1">
        <f>Kombiniert[[#This Row],[Date]]-13</f>
        <v>41753</v>
      </c>
      <c r="M782" s="8">
        <f>AVERAGEIFS(Kombiniert[CDU/CSU],Kombiniert[Date],"&gt;="&amp;Kombiniert[[#This Row],[Von]],Kombiniert[Date],"&lt;="&amp;Kombiniert[[#This Row],[Date]])</f>
        <v>0.40812500000000002</v>
      </c>
      <c r="N782" s="3">
        <f>AVERAGEIFS(Kombiniert[SPD],Kombiniert[Date],"&gt;="&amp;Kombiniert[[#This Row],[Von]],Kombiniert[Date],"&lt;="&amp;Kombiniert[[#This Row],[Date]])</f>
        <v>0.245</v>
      </c>
      <c r="O782" s="8">
        <f>AVERAGEIFS(Kombiniert[GRÜNE],Kombiniert[Date],"&gt;="&amp;Kombiniert[[#This Row],[Von]],Kombiniert[Date],"&lt;="&amp;Kombiniert[[#This Row],[Date]])</f>
        <v>0.10124999999999999</v>
      </c>
      <c r="P782" s="8">
        <f>AVERAGEIFS(Kombiniert[FDP],Kombiniert[Date],"&gt;="&amp;Kombiniert[[#This Row],[Von]],Kombiniert[Date],"&lt;="&amp;Kombiniert[[#This Row],[Date]])</f>
        <v>3.9375E-2</v>
      </c>
      <c r="Q782" s="8">
        <f>AVERAGEIFS(Kombiniert[LINKE],Kombiniert[Date],"&gt;="&amp;Kombiniert[[#This Row],[Von]],Kombiniert[Date],"&lt;="&amp;Kombiniert[[#This Row],[Date]])</f>
        <v>9.4999999999999987E-2</v>
      </c>
      <c r="R782" s="8">
        <f>AVERAGEIFS(Kombiniert[AfD],Kombiniert[Date],"&gt;="&amp;Kombiniert[[#This Row],[Von]],Kombiniert[Date],"&lt;="&amp;Kombiniert[[#This Row],[Date]])</f>
        <v>5.1874999999999998E-2</v>
      </c>
      <c r="S782" s="8">
        <f>AVERAGEIFS(Kombiniert[Sonstige],Kombiniert[Date],"&gt;="&amp;Kombiniert[[#This Row],[Von]],Kombiniert[Date],"&lt;="&amp;Kombiniert[[#This Row],[Date]])</f>
        <v>5.4374999999999993E-2</v>
      </c>
      <c r="T782" s="4">
        <f>SUMIFS(Kombiniert[Befragte],Kombiniert[Date],"&gt;="&amp;Kombiniert[[#This Row],[Von]],Kombiniert[Date],"&lt;="&amp;Kombiniert[[#This Row],[Date]])</f>
        <v>14848</v>
      </c>
      <c r="U782" s="2">
        <f>1/SUMIFS(Kombiniert[[#This Row],[CDU/CSU (14d)]:[AfD (14d)]],Kombiniert[[#This Row],[CDU/CSU (14d)]:[AfD (14d)]],"&gt;="&amp;0.05)</f>
        <v>1.1095700416088767</v>
      </c>
      <c r="V782" s="2">
        <f>1/(SUMIFS(Kombiniert[[#This Row],[CDU/CSU (14d)]:[AfD (14d)]],Kombiniert[[#This Row],[CDU/CSU (14d)]:[AfD (14d)]],"&gt;="&amp;0.05)-Kombiniert[[#This Row],[FDP (14d)]])</f>
        <v>1.1602610587382163</v>
      </c>
    </row>
    <row r="783" spans="1:22" x14ac:dyDescent="0.35">
      <c r="A783" s="1">
        <v>41758</v>
      </c>
      <c r="B783" s="2">
        <v>0.41</v>
      </c>
      <c r="C783" s="2">
        <v>0.24</v>
      </c>
      <c r="D783" s="2">
        <v>0.1</v>
      </c>
      <c r="E783" s="2">
        <v>0.04</v>
      </c>
      <c r="F783" s="2">
        <v>0.09</v>
      </c>
      <c r="G783" s="2">
        <v>0.06</v>
      </c>
      <c r="H783" s="2">
        <v>0.06</v>
      </c>
      <c r="I783" s="2">
        <v>2002</v>
      </c>
      <c r="J783" s="2" t="s">
        <v>727</v>
      </c>
      <c r="K783" t="s">
        <v>417</v>
      </c>
      <c r="L783" s="1">
        <f>Kombiniert[[#This Row],[Date]]-13</f>
        <v>41745</v>
      </c>
      <c r="M783" s="8">
        <f>AVERAGEIFS(Kombiniert[CDU/CSU],Kombiniert[Date],"&gt;="&amp;Kombiniert[[#This Row],[Von]],Kombiniert[Date],"&lt;="&amp;Kombiniert[[#This Row],[Date]])</f>
        <v>0.40812500000000002</v>
      </c>
      <c r="N783" s="3">
        <f>AVERAGEIFS(Kombiniert[SPD],Kombiniert[Date],"&gt;="&amp;Kombiniert[[#This Row],[Von]],Kombiniert[Date],"&lt;="&amp;Kombiniert[[#This Row],[Date]])</f>
        <v>0.24624999999999997</v>
      </c>
      <c r="O783" s="8">
        <f>AVERAGEIFS(Kombiniert[GRÜNE],Kombiniert[Date],"&gt;="&amp;Kombiniert[[#This Row],[Von]],Kombiniert[Date],"&lt;="&amp;Kombiniert[[#This Row],[Date]])</f>
        <v>0.10187499999999999</v>
      </c>
      <c r="P783" s="8">
        <f>AVERAGEIFS(Kombiniert[FDP],Kombiniert[Date],"&gt;="&amp;Kombiniert[[#This Row],[Von]],Kombiniert[Date],"&lt;="&amp;Kombiniert[[#This Row],[Date]])</f>
        <v>4.1875000000000002E-2</v>
      </c>
      <c r="Q783" s="8">
        <f>AVERAGEIFS(Kombiniert[LINKE],Kombiniert[Date],"&gt;="&amp;Kombiniert[[#This Row],[Von]],Kombiniert[Date],"&lt;="&amp;Kombiniert[[#This Row],[Date]])</f>
        <v>9.2499999999999985E-2</v>
      </c>
      <c r="R783" s="8">
        <f>AVERAGEIFS(Kombiniert[AfD],Kombiniert[Date],"&gt;="&amp;Kombiniert[[#This Row],[Von]],Kombiniert[Date],"&lt;="&amp;Kombiniert[[#This Row],[Date]])</f>
        <v>5.3124999999999999E-2</v>
      </c>
      <c r="S783" s="8">
        <f>AVERAGEIFS(Kombiniert[Sonstige],Kombiniert[Date],"&gt;="&amp;Kombiniert[[#This Row],[Von]],Kombiniert[Date],"&lt;="&amp;Kombiniert[[#This Row],[Date]])</f>
        <v>5.1250000000000004E-2</v>
      </c>
      <c r="T783" s="4">
        <f>SUMIFS(Kombiniert[Befragte],Kombiniert[Date],"&gt;="&amp;Kombiniert[[#This Row],[Von]],Kombiniert[Date],"&lt;="&amp;Kombiniert[[#This Row],[Date]])</f>
        <v>14937</v>
      </c>
      <c r="U783" s="2">
        <f>1/SUMIFS(Kombiniert[[#This Row],[CDU/CSU (14d)]:[AfD (14d)]],Kombiniert[[#This Row],[CDU/CSU (14d)]:[AfD (14d)]],"&gt;="&amp;0.05)</f>
        <v>1.1088011088011089</v>
      </c>
      <c r="V783" s="2">
        <f>1/(SUMIFS(Kombiniert[[#This Row],[CDU/CSU (14d)]:[AfD (14d)]],Kombiniert[[#This Row],[CDU/CSU (14d)]:[AfD (14d)]],"&gt;="&amp;0.05)-Kombiniert[[#This Row],[FDP (14d)]])</f>
        <v>1.1627906976744187</v>
      </c>
    </row>
    <row r="784" spans="1:22" x14ac:dyDescent="0.35">
      <c r="A784" s="1">
        <v>41752</v>
      </c>
      <c r="B784" s="2">
        <v>0.41</v>
      </c>
      <c r="C784" s="2">
        <v>0.24</v>
      </c>
      <c r="D784" s="2">
        <v>0.1</v>
      </c>
      <c r="E784" s="2">
        <v>0.04</v>
      </c>
      <c r="F784" s="2">
        <v>0.1</v>
      </c>
      <c r="G784" s="2">
        <v>0.05</v>
      </c>
      <c r="H784" s="2">
        <v>0.06</v>
      </c>
      <c r="I784" s="2">
        <v>2002</v>
      </c>
      <c r="J784" s="2" t="s">
        <v>436</v>
      </c>
      <c r="K784" t="s">
        <v>417</v>
      </c>
      <c r="L784" s="1">
        <f>Kombiniert[[#This Row],[Date]]-13</f>
        <v>41739</v>
      </c>
      <c r="M784" s="8">
        <f>AVERAGEIFS(Kombiniert[CDU/CSU],Kombiniert[Date],"&gt;="&amp;Kombiniert[[#This Row],[Von]],Kombiniert[Date],"&lt;="&amp;Kombiniert[[#This Row],[Date]])</f>
        <v>0.40785714285714292</v>
      </c>
      <c r="N784" s="3">
        <f>AVERAGEIFS(Kombiniert[SPD],Kombiniert[Date],"&gt;="&amp;Kombiniert[[#This Row],[Von]],Kombiniert[Date],"&lt;="&amp;Kombiniert[[#This Row],[Date]])</f>
        <v>0.24214285714285713</v>
      </c>
      <c r="O784" s="8">
        <f>AVERAGEIFS(Kombiniert[GRÜNE],Kombiniert[Date],"&gt;="&amp;Kombiniert[[#This Row],[Von]],Kombiniert[Date],"&lt;="&amp;Kombiniert[[#This Row],[Date]])</f>
        <v>0.10071428571428571</v>
      </c>
      <c r="P784" s="8">
        <f>AVERAGEIFS(Kombiniert[FDP],Kombiniert[Date],"&gt;="&amp;Kombiniert[[#This Row],[Von]],Kombiniert[Date],"&lt;="&amp;Kombiniert[[#This Row],[Date]])</f>
        <v>4.2857142857142858E-2</v>
      </c>
      <c r="Q784" s="8">
        <f>AVERAGEIFS(Kombiniert[LINKE],Kombiniert[Date],"&gt;="&amp;Kombiniert[[#This Row],[Von]],Kombiniert[Date],"&lt;="&amp;Kombiniert[[#This Row],[Date]])</f>
        <v>9.4285714285714278E-2</v>
      </c>
      <c r="R784" s="8">
        <f>AVERAGEIFS(Kombiniert[AfD],Kombiniert[Date],"&gt;="&amp;Kombiniert[[#This Row],[Von]],Kombiniert[Date],"&lt;="&amp;Kombiniert[[#This Row],[Date]])</f>
        <v>5.4999999999999993E-2</v>
      </c>
      <c r="S784" s="8">
        <f>AVERAGEIFS(Kombiniert[Sonstige],Kombiniert[Date],"&gt;="&amp;Kombiniert[[#This Row],[Von]],Kombiniert[Date],"&lt;="&amp;Kombiniert[[#This Row],[Date]])</f>
        <v>5.1428571428571428E-2</v>
      </c>
      <c r="T784" s="4">
        <f>SUMIFS(Kombiniert[Befragte],Kombiniert[Date],"&gt;="&amp;Kombiniert[[#This Row],[Von]],Kombiniert[Date],"&lt;="&amp;Kombiniert[[#This Row],[Date]])</f>
        <v>14883</v>
      </c>
      <c r="U784" s="2">
        <f>1/SUMIFS(Kombiniert[[#This Row],[CDU/CSU (14d)]:[AfD (14d)]],Kombiniert[[#This Row],[CDU/CSU (14d)]:[AfD (14d)]],"&gt;="&amp;0.05)</f>
        <v>1.1111111111111109</v>
      </c>
      <c r="V784" s="2">
        <f>1/(SUMIFS(Kombiniert[[#This Row],[CDU/CSU (14d)]:[AfD (14d)]],Kombiniert[[#This Row],[CDU/CSU (14d)]:[AfD (14d)]],"&gt;="&amp;0.05)-Kombiniert[[#This Row],[FDP (14d)]])</f>
        <v>1.1666666666666665</v>
      </c>
    </row>
    <row r="785" spans="1:22" x14ac:dyDescent="0.35">
      <c r="A785" s="1">
        <v>41744</v>
      </c>
      <c r="B785" s="2">
        <v>0.41</v>
      </c>
      <c r="C785" s="2">
        <v>0.23</v>
      </c>
      <c r="D785" s="2">
        <v>0.1</v>
      </c>
      <c r="E785" s="2">
        <v>0.04</v>
      </c>
      <c r="F785" s="2">
        <v>0.1</v>
      </c>
      <c r="G785" s="2">
        <v>0.06</v>
      </c>
      <c r="H785" s="2">
        <v>0.06</v>
      </c>
      <c r="I785" s="2">
        <v>2501</v>
      </c>
      <c r="J785" s="2" t="s">
        <v>728</v>
      </c>
      <c r="K785" t="s">
        <v>417</v>
      </c>
      <c r="L785" s="1">
        <f>Kombiniert[[#This Row],[Date]]-13</f>
        <v>41731</v>
      </c>
      <c r="M785" s="8">
        <f>AVERAGEIFS(Kombiniert[CDU/CSU],Kombiniert[Date],"&gt;="&amp;Kombiniert[[#This Row],[Von]],Kombiniert[Date],"&lt;="&amp;Kombiniert[[#This Row],[Date]])</f>
        <v>0.41312500000000008</v>
      </c>
      <c r="N785" s="3">
        <f>AVERAGEIFS(Kombiniert[SPD],Kombiniert[Date],"&gt;="&amp;Kombiniert[[#This Row],[Von]],Kombiniert[Date],"&lt;="&amp;Kombiniert[[#This Row],[Date]])</f>
        <v>0.23687499999999997</v>
      </c>
      <c r="O785" s="8">
        <f>AVERAGEIFS(Kombiniert[GRÜNE],Kombiniert[Date],"&gt;="&amp;Kombiniert[[#This Row],[Von]],Kombiniert[Date],"&lt;="&amp;Kombiniert[[#This Row],[Date]])</f>
        <v>9.7499999999999989E-2</v>
      </c>
      <c r="P785" s="8">
        <f>AVERAGEIFS(Kombiniert[FDP],Kombiniert[Date],"&gt;="&amp;Kombiniert[[#This Row],[Von]],Kombiniert[Date],"&lt;="&amp;Kombiniert[[#This Row],[Date]])</f>
        <v>0.04</v>
      </c>
      <c r="Q785" s="8">
        <f>AVERAGEIFS(Kombiniert[LINKE],Kombiniert[Date],"&gt;="&amp;Kombiniert[[#This Row],[Von]],Kombiniert[Date],"&lt;="&amp;Kombiniert[[#This Row],[Date]])</f>
        <v>9.8749999999999991E-2</v>
      </c>
      <c r="R785" s="8">
        <f>AVERAGEIFS(Kombiniert[AfD],Kombiniert[Date],"&gt;="&amp;Kombiniert[[#This Row],[Von]],Kombiniert[Date],"&lt;="&amp;Kombiniert[[#This Row],[Date]])</f>
        <v>5.6874999999999995E-2</v>
      </c>
      <c r="S785" s="8">
        <f>AVERAGEIFS(Kombiniert[Sonstige],Kombiniert[Date],"&gt;="&amp;Kombiniert[[#This Row],[Von]],Kombiniert[Date],"&lt;="&amp;Kombiniert[[#This Row],[Date]])</f>
        <v>5.1875000000000004E-2</v>
      </c>
      <c r="T785" s="4">
        <f>SUMIFS(Kombiniert[Befragte],Kombiniert[Date],"&gt;="&amp;Kombiniert[[#This Row],[Von]],Kombiniert[Date],"&lt;="&amp;Kombiniert[[#This Row],[Date]])</f>
        <v>17773</v>
      </c>
      <c r="U785" s="2">
        <f>1/SUMIFS(Kombiniert[[#This Row],[CDU/CSU (14d)]:[AfD (14d)]],Kombiniert[[#This Row],[CDU/CSU (14d)]:[AfD (14d)]],"&gt;="&amp;0.05)</f>
        <v>1.107266435986159</v>
      </c>
      <c r="V785" s="2">
        <f>1/(SUMIFS(Kombiniert[[#This Row],[CDU/CSU (14d)]:[AfD (14d)]],Kombiniert[[#This Row],[CDU/CSU (14d)]:[AfD (14d)]],"&gt;="&amp;0.05)-Kombiniert[[#This Row],[FDP (14d)]])</f>
        <v>1.1585807385952207</v>
      </c>
    </row>
    <row r="786" spans="1:22" x14ac:dyDescent="0.35">
      <c r="A786" s="1">
        <v>41738</v>
      </c>
      <c r="B786" s="2">
        <v>0.42</v>
      </c>
      <c r="C786" s="2">
        <v>0.23</v>
      </c>
      <c r="D786" s="2">
        <v>0.1</v>
      </c>
      <c r="E786" s="2">
        <v>0.04</v>
      </c>
      <c r="F786" s="2">
        <v>0.1</v>
      </c>
      <c r="G786" s="2">
        <v>0.05</v>
      </c>
      <c r="H786" s="2">
        <v>0.06</v>
      </c>
      <c r="I786" s="2">
        <v>2502</v>
      </c>
      <c r="J786" s="2" t="s">
        <v>729</v>
      </c>
      <c r="K786" t="s">
        <v>417</v>
      </c>
      <c r="L786" s="1">
        <f>Kombiniert[[#This Row],[Date]]-13</f>
        <v>41725</v>
      </c>
      <c r="M786" s="8">
        <f>AVERAGEIFS(Kombiniert[CDU/CSU],Kombiniert[Date],"&gt;="&amp;Kombiniert[[#This Row],[Von]],Kombiniert[Date],"&lt;="&amp;Kombiniert[[#This Row],[Date]])</f>
        <v>0.41250000000000003</v>
      </c>
      <c r="N786" s="3">
        <f>AVERAGEIFS(Kombiniert[SPD],Kombiniert[Date],"&gt;="&amp;Kombiniert[[#This Row],[Von]],Kombiniert[Date],"&lt;="&amp;Kombiniert[[#This Row],[Date]])</f>
        <v>0.24312499999999998</v>
      </c>
      <c r="O786" s="8">
        <f>AVERAGEIFS(Kombiniert[GRÜNE],Kombiniert[Date],"&gt;="&amp;Kombiniert[[#This Row],[Von]],Kombiniert[Date],"&lt;="&amp;Kombiniert[[#This Row],[Date]])</f>
        <v>0.10124999999999999</v>
      </c>
      <c r="P786" s="8">
        <f>AVERAGEIFS(Kombiniert[FDP],Kombiniert[Date],"&gt;="&amp;Kombiniert[[#This Row],[Von]],Kombiniert[Date],"&lt;="&amp;Kombiniert[[#This Row],[Date]])</f>
        <v>3.6250000000000004E-2</v>
      </c>
      <c r="Q786" s="8">
        <f>AVERAGEIFS(Kombiniert[LINKE],Kombiniert[Date],"&gt;="&amp;Kombiniert[[#This Row],[Von]],Kombiniert[Date],"&lt;="&amp;Kombiniert[[#This Row],[Date]])</f>
        <v>9.4999999999999987E-2</v>
      </c>
      <c r="R786" s="8">
        <f>AVERAGEIFS(Kombiniert[AfD],Kombiniert[Date],"&gt;="&amp;Kombiniert[[#This Row],[Von]],Kombiniert[Date],"&lt;="&amp;Kombiniert[[#This Row],[Date]])</f>
        <v>5.3749999999999999E-2</v>
      </c>
      <c r="S786" s="8">
        <f>AVERAGEIFS(Kombiniert[Sonstige],Kombiniert[Date],"&gt;="&amp;Kombiniert[[#This Row],[Von]],Kombiniert[Date],"&lt;="&amp;Kombiniert[[#This Row],[Date]])</f>
        <v>5.3124999999999999E-2</v>
      </c>
      <c r="T786" s="4">
        <f>SUMIFS(Kombiniert[Befragte],Kombiniert[Date],"&gt;="&amp;Kombiniert[[#This Row],[Von]],Kombiniert[Date],"&lt;="&amp;Kombiniert[[#This Row],[Date]])</f>
        <v>16332</v>
      </c>
      <c r="U786" s="2">
        <f>1/SUMIFS(Kombiniert[[#This Row],[CDU/CSU (14d)]:[AfD (14d)]],Kombiniert[[#This Row],[CDU/CSU (14d)]:[AfD (14d)]],"&gt;="&amp;0.05)</f>
        <v>1.104209799861974</v>
      </c>
      <c r="V786" s="2">
        <f>1/(SUMIFS(Kombiniert[[#This Row],[CDU/CSU (14d)]:[AfD (14d)]],Kombiniert[[#This Row],[CDU/CSU (14d)]:[AfD (14d)]],"&gt;="&amp;0.05)-Kombiniert[[#This Row],[FDP (14d)]])</f>
        <v>1.1502516175413373</v>
      </c>
    </row>
    <row r="787" spans="1:22" x14ac:dyDescent="0.35">
      <c r="A787" s="1">
        <v>41731</v>
      </c>
      <c r="B787" s="2">
        <v>0.42</v>
      </c>
      <c r="C787" s="2">
        <v>0.23</v>
      </c>
      <c r="D787" s="2">
        <v>0.09</v>
      </c>
      <c r="E787" s="2">
        <v>0.04</v>
      </c>
      <c r="F787" s="2">
        <v>0.1</v>
      </c>
      <c r="G787" s="2">
        <v>0.06</v>
      </c>
      <c r="H787" s="2">
        <v>0.06</v>
      </c>
      <c r="I787" s="2">
        <v>2501</v>
      </c>
      <c r="J787" s="2" t="s">
        <v>730</v>
      </c>
      <c r="K787" t="s">
        <v>417</v>
      </c>
      <c r="L787" s="1">
        <f>Kombiniert[[#This Row],[Date]]-13</f>
        <v>41718</v>
      </c>
      <c r="M787" s="8">
        <f>AVERAGEIFS(Kombiniert[CDU/CSU],Kombiniert[Date],"&gt;="&amp;Kombiniert[[#This Row],[Von]],Kombiniert[Date],"&lt;="&amp;Kombiniert[[#This Row],[Date]])</f>
        <v>0.41142857142857148</v>
      </c>
      <c r="N787" s="3">
        <f>AVERAGEIFS(Kombiniert[SPD],Kombiniert[Date],"&gt;="&amp;Kombiniert[[#This Row],[Von]],Kombiniert[Date],"&lt;="&amp;Kombiniert[[#This Row],[Date]])</f>
        <v>0.24357142857142858</v>
      </c>
      <c r="O787" s="8">
        <f>AVERAGEIFS(Kombiniert[GRÜNE],Kombiniert[Date],"&gt;="&amp;Kombiniert[[#This Row],[Von]],Kombiniert[Date],"&lt;="&amp;Kombiniert[[#This Row],[Date]])</f>
        <v>0.10142857142857142</v>
      </c>
      <c r="P787" s="8">
        <f>AVERAGEIFS(Kombiniert[FDP],Kombiniert[Date],"&gt;="&amp;Kombiniert[[#This Row],[Von]],Kombiniert[Date],"&lt;="&amp;Kombiniert[[#This Row],[Date]])</f>
        <v>3.5714285714285712E-2</v>
      </c>
      <c r="Q787" s="8">
        <f>AVERAGEIFS(Kombiniert[LINKE],Kombiniert[Date],"&gt;="&amp;Kombiniert[[#This Row],[Von]],Kombiniert[Date],"&lt;="&amp;Kombiniert[[#This Row],[Date]])</f>
        <v>9.5714285714285724E-2</v>
      </c>
      <c r="R787" s="8">
        <f>AVERAGEIFS(Kombiniert[AfD],Kombiniert[Date],"&gt;="&amp;Kombiniert[[#This Row],[Von]],Kombiniert[Date],"&lt;="&amp;Kombiniert[[#This Row],[Date]])</f>
        <v>5.1428571428571428E-2</v>
      </c>
      <c r="S787" s="8">
        <f>AVERAGEIFS(Kombiniert[Sonstige],Kombiniert[Date],"&gt;="&amp;Kombiniert[[#This Row],[Von]],Kombiniert[Date],"&lt;="&amp;Kombiniert[[#This Row],[Date]])</f>
        <v>5.5E-2</v>
      </c>
      <c r="T787" s="4">
        <f>SUMIFS(Kombiniert[Befragte],Kombiniert[Date],"&gt;="&amp;Kombiniert[[#This Row],[Von]],Kombiniert[Date],"&lt;="&amp;Kombiniert[[#This Row],[Date]])</f>
        <v>15320</v>
      </c>
      <c r="U787" s="2">
        <f>1/SUMIFS(Kombiniert[[#This Row],[CDU/CSU (14d)]:[AfD (14d)]],Kombiniert[[#This Row],[CDU/CSU (14d)]:[AfD (14d)]],"&gt;="&amp;0.05)</f>
        <v>1.1067193675889329</v>
      </c>
      <c r="V787" s="2">
        <f>1/(SUMIFS(Kombiniert[[#This Row],[CDU/CSU (14d)]:[AfD (14d)]],Kombiniert[[#This Row],[CDU/CSU (14d)]:[AfD (14d)]],"&gt;="&amp;0.05)-Kombiniert[[#This Row],[FDP (14d)]])</f>
        <v>1.1522633744855966</v>
      </c>
    </row>
    <row r="788" spans="1:22" x14ac:dyDescent="0.35">
      <c r="A788" s="1">
        <v>41724</v>
      </c>
      <c r="B788" s="2">
        <v>0.41</v>
      </c>
      <c r="C788" s="2">
        <v>0.23</v>
      </c>
      <c r="D788" s="2">
        <v>0.1</v>
      </c>
      <c r="E788" s="2">
        <v>0.04</v>
      </c>
      <c r="F788" s="2">
        <v>0.1</v>
      </c>
      <c r="G788" s="2">
        <v>0.05</v>
      </c>
      <c r="H788" s="2">
        <v>7.0000000000000007E-2</v>
      </c>
      <c r="I788" s="2">
        <v>2502</v>
      </c>
      <c r="J788" s="2" t="s">
        <v>731</v>
      </c>
      <c r="K788" t="s">
        <v>417</v>
      </c>
      <c r="L788" s="1">
        <f>Kombiniert[[#This Row],[Date]]-13</f>
        <v>41711</v>
      </c>
      <c r="M788" s="8">
        <f>AVERAGEIFS(Kombiniert[CDU/CSU],Kombiniert[Date],"&gt;="&amp;Kombiniert[[#This Row],[Von]],Kombiniert[Date],"&lt;="&amp;Kombiniert[[#This Row],[Date]])</f>
        <v>0.41000000000000003</v>
      </c>
      <c r="N788" s="3">
        <f>AVERAGEIFS(Kombiniert[SPD],Kombiniert[Date],"&gt;="&amp;Kombiniert[[#This Row],[Von]],Kombiniert[Date],"&lt;="&amp;Kombiniert[[#This Row],[Date]])</f>
        <v>0.24214285714285713</v>
      </c>
      <c r="O788" s="8">
        <f>AVERAGEIFS(Kombiniert[GRÜNE],Kombiniert[Date],"&gt;="&amp;Kombiniert[[#This Row],[Von]],Kombiniert[Date],"&lt;="&amp;Kombiniert[[#This Row],[Date]])</f>
        <v>9.9999999999999992E-2</v>
      </c>
      <c r="P788" s="8">
        <f>AVERAGEIFS(Kombiniert[FDP],Kombiniert[Date],"&gt;="&amp;Kombiniert[[#This Row],[Von]],Kombiniert[Date],"&lt;="&amp;Kombiniert[[#This Row],[Date]])</f>
        <v>0.04</v>
      </c>
      <c r="Q788" s="8">
        <f>AVERAGEIFS(Kombiniert[LINKE],Kombiniert[Date],"&gt;="&amp;Kombiniert[[#This Row],[Von]],Kombiniert[Date],"&lt;="&amp;Kombiniert[[#This Row],[Date]])</f>
        <v>9.857142857142856E-2</v>
      </c>
      <c r="R788" s="8">
        <f>AVERAGEIFS(Kombiniert[AfD],Kombiniert[Date],"&gt;="&amp;Kombiniert[[#This Row],[Von]],Kombiniert[Date],"&lt;="&amp;Kombiniert[[#This Row],[Date]])</f>
        <v>4.9999999999999996E-2</v>
      </c>
      <c r="S788" s="8">
        <f>AVERAGEIFS(Kombiniert[Sonstige],Kombiniert[Date],"&gt;="&amp;Kombiniert[[#This Row],[Von]],Kombiniert[Date],"&lt;="&amp;Kombiniert[[#This Row],[Date]])</f>
        <v>5.3571428571428562E-2</v>
      </c>
      <c r="T788" s="4">
        <f>SUMIFS(Kombiniert[Befragte],Kombiniert[Date],"&gt;="&amp;Kombiniert[[#This Row],[Von]],Kombiniert[Date],"&lt;="&amp;Kombiniert[[#This Row],[Date]])</f>
        <v>14734</v>
      </c>
      <c r="U788" s="2">
        <f>1/SUMIFS(Kombiniert[[#This Row],[CDU/CSU (14d)]:[AfD (14d)]],Kombiniert[[#This Row],[CDU/CSU (14d)]:[AfD (14d)]],"&gt;="&amp;0.05)</f>
        <v>1.1102299762093577</v>
      </c>
      <c r="V788" s="2">
        <f>1/(SUMIFS(Kombiniert[[#This Row],[CDU/CSU (14d)]:[AfD (14d)]],Kombiniert[[#This Row],[CDU/CSU (14d)]:[AfD (14d)]],"&gt;="&amp;0.05)-Kombiniert[[#This Row],[FDP (14d)]])</f>
        <v>1.1618257261410789</v>
      </c>
    </row>
    <row r="789" spans="1:22" x14ac:dyDescent="0.35">
      <c r="A789" s="1">
        <v>41717</v>
      </c>
      <c r="B789" s="2">
        <v>0.42</v>
      </c>
      <c r="C789" s="2">
        <v>0.23</v>
      </c>
      <c r="D789" s="2">
        <v>0.09</v>
      </c>
      <c r="E789" s="2">
        <v>0.04</v>
      </c>
      <c r="F789" s="2">
        <v>0.1</v>
      </c>
      <c r="G789" s="2">
        <v>0.05</v>
      </c>
      <c r="H789" s="2">
        <v>7.0000000000000007E-2</v>
      </c>
      <c r="I789" s="2">
        <v>2500</v>
      </c>
      <c r="J789" s="2" t="s">
        <v>732</v>
      </c>
      <c r="K789" t="s">
        <v>417</v>
      </c>
      <c r="L789" s="1">
        <f>Kombiniert[[#This Row],[Date]]-13</f>
        <v>41704</v>
      </c>
      <c r="M789" s="8">
        <f>AVERAGEIFS(Kombiniert[CDU/CSU],Kombiniert[Date],"&gt;="&amp;Kombiniert[[#This Row],[Von]],Kombiniert[Date],"&lt;="&amp;Kombiniert[[#This Row],[Date]])</f>
        <v>0.41374999999999995</v>
      </c>
      <c r="N789" s="3">
        <f>AVERAGEIFS(Kombiniert[SPD],Kombiniert[Date],"&gt;="&amp;Kombiniert[[#This Row],[Von]],Kombiniert[Date],"&lt;="&amp;Kombiniert[[#This Row],[Date]])</f>
        <v>0.24</v>
      </c>
      <c r="O789" s="8">
        <f>AVERAGEIFS(Kombiniert[GRÜNE],Kombiniert[Date],"&gt;="&amp;Kombiniert[[#This Row],[Von]],Kombiniert[Date],"&lt;="&amp;Kombiniert[[#This Row],[Date]])</f>
        <v>9.9999999999999992E-2</v>
      </c>
      <c r="P789" s="8">
        <f>AVERAGEIFS(Kombiniert[FDP],Kombiniert[Date],"&gt;="&amp;Kombiniert[[#This Row],[Von]],Kombiniert[Date],"&lt;="&amp;Kombiniert[[#This Row],[Date]])</f>
        <v>0.04</v>
      </c>
      <c r="Q789" s="8">
        <f>AVERAGEIFS(Kombiniert[LINKE],Kombiniert[Date],"&gt;="&amp;Kombiniert[[#This Row],[Von]],Kombiniert[Date],"&lt;="&amp;Kombiniert[[#This Row],[Date]])</f>
        <v>9.5624999999999988E-2</v>
      </c>
      <c r="R789" s="8">
        <f>AVERAGEIFS(Kombiniert[AfD],Kombiniert[Date],"&gt;="&amp;Kombiniert[[#This Row],[Von]],Kombiniert[Date],"&lt;="&amp;Kombiniert[[#This Row],[Date]])</f>
        <v>4.9374999999999995E-2</v>
      </c>
      <c r="S789" s="8">
        <f>AVERAGEIFS(Kombiniert[Sonstige],Kombiniert[Date],"&gt;="&amp;Kombiniert[[#This Row],[Von]],Kombiniert[Date],"&lt;="&amp;Kombiniert[[#This Row],[Date]])</f>
        <v>5.6250000000000008E-2</v>
      </c>
      <c r="T789" s="4">
        <f>SUMIFS(Kombiniert[Befragte],Kombiniert[Date],"&gt;="&amp;Kombiniert[[#This Row],[Von]],Kombiniert[Date],"&lt;="&amp;Kombiniert[[#This Row],[Date]])</f>
        <v>15789</v>
      </c>
      <c r="U789" s="2">
        <f>1/SUMIFS(Kombiniert[[#This Row],[CDU/CSU (14d)]:[AfD (14d)]],Kombiniert[[#This Row],[CDU/CSU (14d)]:[AfD (14d)]],"&gt;="&amp;0.05)</f>
        <v>1.1773362766740252</v>
      </c>
      <c r="V789" s="2">
        <f>1/(SUMIFS(Kombiniert[[#This Row],[CDU/CSU (14d)]:[AfD (14d)]],Kombiniert[[#This Row],[CDU/CSU (14d)]:[AfD (14d)]],"&gt;="&amp;0.05)-Kombiniert[[#This Row],[FDP (14d)]])</f>
        <v>1.2355212355212357</v>
      </c>
    </row>
    <row r="790" spans="1:22" x14ac:dyDescent="0.35">
      <c r="A790" s="1">
        <v>41710</v>
      </c>
      <c r="B790" s="2">
        <v>0.42</v>
      </c>
      <c r="C790" s="2">
        <v>0.23</v>
      </c>
      <c r="D790" s="2">
        <v>0.09</v>
      </c>
      <c r="E790" s="2">
        <v>0.04</v>
      </c>
      <c r="F790" s="2">
        <v>0.1</v>
      </c>
      <c r="G790" s="2">
        <v>0.05</v>
      </c>
      <c r="H790" s="2">
        <v>7.0000000000000007E-2</v>
      </c>
      <c r="I790" s="2">
        <v>2503</v>
      </c>
      <c r="J790" s="2" t="s">
        <v>733</v>
      </c>
      <c r="K790" t="s">
        <v>417</v>
      </c>
      <c r="L790" s="1">
        <f>Kombiniert[[#This Row],[Date]]-13</f>
        <v>41697</v>
      </c>
      <c r="M790" s="8">
        <f>AVERAGEIFS(Kombiniert[CDU/CSU],Kombiniert[Date],"&gt;="&amp;Kombiniert[[#This Row],[Von]],Kombiniert[Date],"&lt;="&amp;Kombiniert[[#This Row],[Date]])</f>
        <v>0.41000000000000003</v>
      </c>
      <c r="N790" s="3">
        <f>AVERAGEIFS(Kombiniert[SPD],Kombiniert[Date],"&gt;="&amp;Kombiniert[[#This Row],[Von]],Kombiniert[Date],"&lt;="&amp;Kombiniert[[#This Row],[Date]])</f>
        <v>0.24</v>
      </c>
      <c r="O790" s="8">
        <f>AVERAGEIFS(Kombiniert[GRÜNE],Kombiniert[Date],"&gt;="&amp;Kombiniert[[#This Row],[Von]],Kombiniert[Date],"&lt;="&amp;Kombiniert[[#This Row],[Date]])</f>
        <v>0.10124999999999999</v>
      </c>
      <c r="P790" s="8">
        <f>AVERAGEIFS(Kombiniert[FDP],Kombiniert[Date],"&gt;="&amp;Kombiniert[[#This Row],[Von]],Kombiniert[Date],"&lt;="&amp;Kombiniert[[#This Row],[Date]])</f>
        <v>3.875E-2</v>
      </c>
      <c r="Q790" s="8">
        <f>AVERAGEIFS(Kombiniert[LINKE],Kombiniert[Date],"&gt;="&amp;Kombiniert[[#This Row],[Von]],Kombiniert[Date],"&lt;="&amp;Kombiniert[[#This Row],[Date]])</f>
        <v>9.6249999999999988E-2</v>
      </c>
      <c r="R790" s="8">
        <f>AVERAGEIFS(Kombiniert[AfD],Kombiniert[Date],"&gt;="&amp;Kombiniert[[#This Row],[Von]],Kombiniert[Date],"&lt;="&amp;Kombiniert[[#This Row],[Date]])</f>
        <v>5.0624999999999996E-2</v>
      </c>
      <c r="S790" s="8">
        <f>AVERAGEIFS(Kombiniert[Sonstige],Kombiniert[Date],"&gt;="&amp;Kombiniert[[#This Row],[Von]],Kombiniert[Date],"&lt;="&amp;Kombiniert[[#This Row],[Date]])</f>
        <v>5.812500000000001E-2</v>
      </c>
      <c r="T790" s="4">
        <f>SUMIFS(Kombiniert[Befragte],Kombiniert[Date],"&gt;="&amp;Kombiniert[[#This Row],[Von]],Kombiniert[Date],"&lt;="&amp;Kombiniert[[#This Row],[Date]])</f>
        <v>16739</v>
      </c>
      <c r="U790" s="2">
        <f>1/SUMIFS(Kombiniert[[#This Row],[CDU/CSU (14d)]:[AfD (14d)]],Kombiniert[[#This Row],[CDU/CSU (14d)]:[AfD (14d)]],"&gt;="&amp;0.05)</f>
        <v>1.1134307585247043</v>
      </c>
      <c r="V790" s="2">
        <f>1/(SUMIFS(Kombiniert[[#This Row],[CDU/CSU (14d)]:[AfD (14d)]],Kombiniert[[#This Row],[CDU/CSU (14d)]:[AfD (14d)]],"&gt;="&amp;0.05)-Kombiniert[[#This Row],[FDP (14d)]])</f>
        <v>1.1636363636363636</v>
      </c>
    </row>
    <row r="791" spans="1:22" x14ac:dyDescent="0.35">
      <c r="A791" s="1">
        <v>41703</v>
      </c>
      <c r="B791" s="2">
        <v>0.4</v>
      </c>
      <c r="C791" s="2">
        <v>0.22</v>
      </c>
      <c r="D791" s="2">
        <v>0.1</v>
      </c>
      <c r="E791" s="2">
        <v>0.04</v>
      </c>
      <c r="F791" s="2">
        <v>0.11</v>
      </c>
      <c r="G791" s="2">
        <v>0.06</v>
      </c>
      <c r="H791" s="2">
        <v>7.0000000000000007E-2</v>
      </c>
      <c r="I791" s="2">
        <v>2500</v>
      </c>
      <c r="J791" s="2" t="s">
        <v>444</v>
      </c>
      <c r="K791" t="s">
        <v>417</v>
      </c>
      <c r="L791" s="1">
        <f>Kombiniert[[#This Row],[Date]]-13</f>
        <v>41690</v>
      </c>
      <c r="M791" s="8">
        <f>AVERAGEIFS(Kombiniert[CDU/CSU],Kombiniert[Date],"&gt;="&amp;Kombiniert[[#This Row],[Von]],Kombiniert[Date],"&lt;="&amp;Kombiniert[[#This Row],[Date]])</f>
        <v>0.40437500000000004</v>
      </c>
      <c r="N791" s="3">
        <f>AVERAGEIFS(Kombiniert[SPD],Kombiniert[Date],"&gt;="&amp;Kombiniert[[#This Row],[Von]],Kombiniert[Date],"&lt;="&amp;Kombiniert[[#This Row],[Date]])</f>
        <v>0.24312499999999998</v>
      </c>
      <c r="O791" s="8">
        <f>AVERAGEIFS(Kombiniert[GRÜNE],Kombiniert[Date],"&gt;="&amp;Kombiniert[[#This Row],[Von]],Kombiniert[Date],"&lt;="&amp;Kombiniert[[#This Row],[Date]])</f>
        <v>0.10187499999999999</v>
      </c>
      <c r="P791" s="8">
        <f>AVERAGEIFS(Kombiniert[FDP],Kombiniert[Date],"&gt;="&amp;Kombiniert[[#This Row],[Von]],Kombiniert[Date],"&lt;="&amp;Kombiniert[[#This Row],[Date]])</f>
        <v>4.1249999999999995E-2</v>
      </c>
      <c r="Q791" s="8">
        <f>AVERAGEIFS(Kombiniert[LINKE],Kombiniert[Date],"&gt;="&amp;Kombiniert[[#This Row],[Von]],Kombiniert[Date],"&lt;="&amp;Kombiniert[[#This Row],[Date]])</f>
        <v>9.6874999999999989E-2</v>
      </c>
      <c r="R791" s="8">
        <f>AVERAGEIFS(Kombiniert[AfD],Kombiniert[Date],"&gt;="&amp;Kombiniert[[#This Row],[Von]],Kombiniert[Date],"&lt;="&amp;Kombiniert[[#This Row],[Date]])</f>
        <v>5.1874999999999998E-2</v>
      </c>
      <c r="S791" s="8">
        <f>AVERAGEIFS(Kombiniert[Sonstige],Kombiniert[Date],"&gt;="&amp;Kombiniert[[#This Row],[Von]],Kombiniert[Date],"&lt;="&amp;Kombiniert[[#This Row],[Date]])</f>
        <v>5.5000000000000007E-2</v>
      </c>
      <c r="T791" s="4">
        <f>SUMIFS(Kombiniert[Befragte],Kombiniert[Date],"&gt;="&amp;Kombiniert[[#This Row],[Von]],Kombiniert[Date],"&lt;="&amp;Kombiniert[[#This Row],[Date]])</f>
        <v>15355</v>
      </c>
      <c r="U791" s="2">
        <f>1/SUMIFS(Kombiniert[[#This Row],[CDU/CSU (14d)]:[AfD (14d)]],Kombiniert[[#This Row],[CDU/CSU (14d)]:[AfD (14d)]],"&gt;="&amp;0.05)</f>
        <v>1.1134307585247043</v>
      </c>
      <c r="V791" s="2">
        <f>1/(SUMIFS(Kombiniert[[#This Row],[CDU/CSU (14d)]:[AfD (14d)]],Kombiniert[[#This Row],[CDU/CSU (14d)]:[AfD (14d)]],"&gt;="&amp;0.05)-Kombiniert[[#This Row],[FDP (14d)]])</f>
        <v>1.1670313639679066</v>
      </c>
    </row>
    <row r="792" spans="1:22" x14ac:dyDescent="0.35">
      <c r="A792" s="1">
        <v>41696</v>
      </c>
      <c r="B792" s="2">
        <v>0.41</v>
      </c>
      <c r="C792" s="2">
        <v>0.22</v>
      </c>
      <c r="D792" s="2">
        <v>0.1</v>
      </c>
      <c r="E792" s="2">
        <v>0.05</v>
      </c>
      <c r="F792" s="2">
        <v>0.1</v>
      </c>
      <c r="G792" s="2">
        <v>0.05</v>
      </c>
      <c r="H792" s="2">
        <v>7.0000000000000007E-2</v>
      </c>
      <c r="I792" s="2">
        <v>2502</v>
      </c>
      <c r="J792" s="2" t="s">
        <v>445</v>
      </c>
      <c r="K792" t="s">
        <v>417</v>
      </c>
      <c r="L792" s="1">
        <f>Kombiniert[[#This Row],[Date]]-13</f>
        <v>41683</v>
      </c>
      <c r="M792" s="8">
        <f>AVERAGEIFS(Kombiniert[CDU/CSU],Kombiniert[Date],"&gt;="&amp;Kombiniert[[#This Row],[Von]],Kombiniert[Date],"&lt;="&amp;Kombiniert[[#This Row],[Date]])</f>
        <v>0.40642857142857142</v>
      </c>
      <c r="N792" s="3">
        <f>AVERAGEIFS(Kombiniert[SPD],Kombiniert[Date],"&gt;="&amp;Kombiniert[[#This Row],[Von]],Kombiniert[Date],"&lt;="&amp;Kombiniert[[#This Row],[Date]])</f>
        <v>0.24428571428571427</v>
      </c>
      <c r="O792" s="8">
        <f>AVERAGEIFS(Kombiniert[GRÜNE],Kombiniert[Date],"&gt;="&amp;Kombiniert[[#This Row],[Von]],Kombiniert[Date],"&lt;="&amp;Kombiniert[[#This Row],[Date]])</f>
        <v>0.10214285714285713</v>
      </c>
      <c r="P792" s="8">
        <f>AVERAGEIFS(Kombiniert[FDP],Kombiniert[Date],"&gt;="&amp;Kombiniert[[#This Row],[Von]],Kombiniert[Date],"&lt;="&amp;Kombiniert[[#This Row],[Date]])</f>
        <v>4.1428571428571426E-2</v>
      </c>
      <c r="Q792" s="8">
        <f>AVERAGEIFS(Kombiniert[LINKE],Kombiniert[Date],"&gt;="&amp;Kombiniert[[#This Row],[Von]],Kombiniert[Date],"&lt;="&amp;Kombiniert[[#This Row],[Date]])</f>
        <v>9.7142857142857128E-2</v>
      </c>
      <c r="R792" s="8">
        <f>AVERAGEIFS(Kombiniert[AfD],Kombiniert[Date],"&gt;="&amp;Kombiniert[[#This Row],[Von]],Kombiniert[Date],"&lt;="&amp;Kombiniert[[#This Row],[Date]])</f>
        <v>5.0714285714285712E-2</v>
      </c>
      <c r="S792" s="8">
        <f>AVERAGEIFS(Kombiniert[Sonstige],Kombiniert[Date],"&gt;="&amp;Kombiniert[[#This Row],[Von]],Kombiniert[Date],"&lt;="&amp;Kombiniert[[#This Row],[Date]])</f>
        <v>5.0714285714285726E-2</v>
      </c>
      <c r="T792" s="4">
        <f>SUMIFS(Kombiniert[Befragte],Kombiniert[Date],"&gt;="&amp;Kombiniert[[#This Row],[Von]],Kombiniert[Date],"&lt;="&amp;Kombiniert[[#This Row],[Date]])</f>
        <v>13993</v>
      </c>
      <c r="U792" s="2">
        <f>1/SUMIFS(Kombiniert[[#This Row],[CDU/CSU (14d)]:[AfD (14d)]],Kombiniert[[#This Row],[CDU/CSU (14d)]:[AfD (14d)]],"&gt;="&amp;0.05)</f>
        <v>1.1102299762093579</v>
      </c>
      <c r="V792" s="2">
        <f>1/(SUMIFS(Kombiniert[[#This Row],[CDU/CSU (14d)]:[AfD (14d)]],Kombiniert[[#This Row],[CDU/CSU (14d)]:[AfD (14d)]],"&gt;="&amp;0.05)-Kombiniert[[#This Row],[FDP (14d)]])</f>
        <v>1.1637572734829593</v>
      </c>
    </row>
    <row r="793" spans="1:22" x14ac:dyDescent="0.35">
      <c r="A793" s="1">
        <v>41689</v>
      </c>
      <c r="B793" s="2">
        <v>0.4</v>
      </c>
      <c r="C793" s="2">
        <v>0.24</v>
      </c>
      <c r="D793" s="2">
        <v>0.1</v>
      </c>
      <c r="E793" s="2">
        <v>0.04</v>
      </c>
      <c r="F793" s="2">
        <v>0.1</v>
      </c>
      <c r="G793" s="2">
        <v>0.05</v>
      </c>
      <c r="H793" s="2">
        <v>7.0000000000000007E-2</v>
      </c>
      <c r="I793" s="2">
        <v>2502</v>
      </c>
      <c r="J793" s="2" t="s">
        <v>446</v>
      </c>
      <c r="K793" t="s">
        <v>417</v>
      </c>
      <c r="L793" s="1">
        <f>Kombiniert[[#This Row],[Date]]-13</f>
        <v>41676</v>
      </c>
      <c r="M793" s="8">
        <f>AVERAGEIFS(Kombiniert[CDU/CSU],Kombiniert[Date],"&gt;="&amp;Kombiniert[[#This Row],[Von]],Kombiniert[Date],"&lt;="&amp;Kombiniert[[#This Row],[Date]])</f>
        <v>0.41000000000000003</v>
      </c>
      <c r="N793" s="3">
        <f>AVERAGEIFS(Kombiniert[SPD],Kombiniert[Date],"&gt;="&amp;Kombiniert[[#This Row],[Von]],Kombiniert[Date],"&lt;="&amp;Kombiniert[[#This Row],[Date]])</f>
        <v>0.25</v>
      </c>
      <c r="O793" s="8">
        <f>AVERAGEIFS(Kombiniert[GRÜNE],Kombiniert[Date],"&gt;="&amp;Kombiniert[[#This Row],[Von]],Kombiniert[Date],"&lt;="&amp;Kombiniert[[#This Row],[Date]])</f>
        <v>9.857142857142856E-2</v>
      </c>
      <c r="P793" s="8">
        <f>AVERAGEIFS(Kombiniert[FDP],Kombiniert[Date],"&gt;="&amp;Kombiniert[[#This Row],[Von]],Kombiniert[Date],"&lt;="&amp;Kombiniert[[#This Row],[Date]])</f>
        <v>0.04</v>
      </c>
      <c r="Q793" s="8">
        <f>AVERAGEIFS(Kombiniert[LINKE],Kombiniert[Date],"&gt;="&amp;Kombiniert[[#This Row],[Von]],Kombiniert[Date],"&lt;="&amp;Kombiniert[[#This Row],[Date]])</f>
        <v>9.6428571428571419E-2</v>
      </c>
      <c r="R793" s="8">
        <f>AVERAGEIFS(Kombiniert[AfD],Kombiniert[Date],"&gt;="&amp;Kombiniert[[#This Row],[Von]],Kombiniert[Date],"&lt;="&amp;Kombiniert[[#This Row],[Date]])</f>
        <v>4.7142857142857146E-2</v>
      </c>
      <c r="S793" s="8">
        <f>AVERAGEIFS(Kombiniert[Sonstige],Kombiniert[Date],"&gt;="&amp;Kombiniert[[#This Row],[Von]],Kombiniert[Date],"&lt;="&amp;Kombiniert[[#This Row],[Date]])</f>
        <v>5.1428571428571428E-2</v>
      </c>
      <c r="T793" s="4">
        <f>SUMIFS(Kombiniert[Befragte],Kombiniert[Date],"&gt;="&amp;Kombiniert[[#This Row],[Von]],Kombiniert[Date],"&lt;="&amp;Kombiniert[[#This Row],[Date]])</f>
        <v>15411</v>
      </c>
      <c r="U793" s="2">
        <f>1/SUMIFS(Kombiniert[[#This Row],[CDU/CSU (14d)]:[AfD (14d)]],Kombiniert[[#This Row],[CDU/CSU (14d)]:[AfD (14d)]],"&gt;="&amp;0.05)</f>
        <v>1.1695906432748537</v>
      </c>
      <c r="V793" s="2">
        <f>1/(SUMIFS(Kombiniert[[#This Row],[CDU/CSU (14d)]:[AfD (14d)]],Kombiniert[[#This Row],[CDU/CSU (14d)]:[AfD (14d)]],"&gt;="&amp;0.05)-Kombiniert[[#This Row],[FDP (14d)]])</f>
        <v>1.2269938650306749</v>
      </c>
    </row>
    <row r="794" spans="1:22" x14ac:dyDescent="0.35">
      <c r="A794" s="1">
        <v>41682</v>
      </c>
      <c r="B794" s="2">
        <v>0.41</v>
      </c>
      <c r="C794" s="2">
        <v>0.24</v>
      </c>
      <c r="D794" s="2">
        <v>0.1</v>
      </c>
      <c r="E794" s="2">
        <v>0.04</v>
      </c>
      <c r="F794" s="2">
        <v>0.1</v>
      </c>
      <c r="G794" s="2">
        <v>0.04</v>
      </c>
      <c r="H794" s="2">
        <v>7.0000000000000007E-2</v>
      </c>
      <c r="I794" s="2">
        <v>2502</v>
      </c>
      <c r="J794" s="2" t="s">
        <v>447</v>
      </c>
      <c r="K794" t="s">
        <v>417</v>
      </c>
      <c r="L794" s="1">
        <f>Kombiniert[[#This Row],[Date]]-13</f>
        <v>41669</v>
      </c>
      <c r="M794" s="8">
        <f>AVERAGEIFS(Kombiniert[CDU/CSU],Kombiniert[Date],"&gt;="&amp;Kombiniert[[#This Row],[Von]],Kombiniert[Date],"&lt;="&amp;Kombiniert[[#This Row],[Date]])</f>
        <v>0.41562500000000002</v>
      </c>
      <c r="N794" s="3">
        <f>AVERAGEIFS(Kombiniert[SPD],Kombiniert[Date],"&gt;="&amp;Kombiniert[[#This Row],[Von]],Kombiniert[Date],"&lt;="&amp;Kombiniert[[#This Row],[Date]])</f>
        <v>0.25375000000000003</v>
      </c>
      <c r="O794" s="8">
        <f>AVERAGEIFS(Kombiniert[GRÜNE],Kombiniert[Date],"&gt;="&amp;Kombiniert[[#This Row],[Von]],Kombiniert[Date],"&lt;="&amp;Kombiniert[[#This Row],[Date]])</f>
        <v>9.4374999999999987E-2</v>
      </c>
      <c r="P794" s="8">
        <f>AVERAGEIFS(Kombiniert[FDP],Kombiniert[Date],"&gt;="&amp;Kombiniert[[#This Row],[Von]],Kombiniert[Date],"&lt;="&amp;Kombiniert[[#This Row],[Date]])</f>
        <v>0.04</v>
      </c>
      <c r="Q794" s="8">
        <f>AVERAGEIFS(Kombiniert[LINKE],Kombiniert[Date],"&gt;="&amp;Kombiniert[[#This Row],[Von]],Kombiniert[Date],"&lt;="&amp;Kombiniert[[#This Row],[Date]])</f>
        <v>9.1874999999999984E-2</v>
      </c>
      <c r="R794" s="8">
        <f>AVERAGEIFS(Kombiniert[AfD],Kombiniert[Date],"&gt;="&amp;Kombiniert[[#This Row],[Von]],Kombiniert[Date],"&lt;="&amp;Kombiniert[[#This Row],[Date]])</f>
        <v>4.3749999999999997E-2</v>
      </c>
      <c r="S794" s="8">
        <f>AVERAGEIFS(Kombiniert[Sonstige],Kombiniert[Date],"&gt;="&amp;Kombiniert[[#This Row],[Von]],Kombiniert[Date],"&lt;="&amp;Kombiniert[[#This Row],[Date]])</f>
        <v>5.5000000000000007E-2</v>
      </c>
      <c r="T794" s="4">
        <f>SUMIFS(Kombiniert[Befragte],Kombiniert[Date],"&gt;="&amp;Kombiniert[[#This Row],[Von]],Kombiniert[Date],"&lt;="&amp;Kombiniert[[#This Row],[Date]])</f>
        <v>16361</v>
      </c>
      <c r="U794" s="2">
        <f>1/SUMIFS(Kombiniert[[#This Row],[CDU/CSU (14d)]:[AfD (14d)]],Kombiniert[[#This Row],[CDU/CSU (14d)]:[AfD (14d)]],"&gt;="&amp;0.05)</f>
        <v>1.1687363038714389</v>
      </c>
      <c r="V794" s="2">
        <f>1/(SUMIFS(Kombiniert[[#This Row],[CDU/CSU (14d)]:[AfD (14d)]],Kombiniert[[#This Row],[CDU/CSU (14d)]:[AfD (14d)]],"&gt;="&amp;0.05)-Kombiniert[[#This Row],[FDP (14d)]])</f>
        <v>1.2260536398467432</v>
      </c>
    </row>
    <row r="795" spans="1:22" x14ac:dyDescent="0.35">
      <c r="A795" s="1">
        <v>41675</v>
      </c>
      <c r="B795" s="2">
        <v>0.42</v>
      </c>
      <c r="C795" s="2">
        <v>0.24</v>
      </c>
      <c r="D795" s="2">
        <v>0.1</v>
      </c>
      <c r="E795" s="2">
        <v>0.04</v>
      </c>
      <c r="F795" s="2">
        <v>0.09</v>
      </c>
      <c r="G795" s="2">
        <v>0.04</v>
      </c>
      <c r="H795" s="2">
        <v>7.0000000000000007E-2</v>
      </c>
      <c r="I795" s="2">
        <v>2501</v>
      </c>
      <c r="J795" s="2" t="s">
        <v>448</v>
      </c>
      <c r="K795" t="s">
        <v>417</v>
      </c>
      <c r="L795" s="1">
        <f>Kombiniert[[#This Row],[Date]]-13</f>
        <v>41662</v>
      </c>
      <c r="M795" s="8">
        <f>AVERAGEIFS(Kombiniert[CDU/CSU],Kombiniert[Date],"&gt;="&amp;Kombiniert[[#This Row],[Von]],Kombiniert[Date],"&lt;="&amp;Kombiniert[[#This Row],[Date]])</f>
        <v>0.41437499999999999</v>
      </c>
      <c r="N795" s="3">
        <f>AVERAGEIFS(Kombiniert[SPD],Kombiniert[Date],"&gt;="&amp;Kombiniert[[#This Row],[Von]],Kombiniert[Date],"&lt;="&amp;Kombiniert[[#This Row],[Date]])</f>
        <v>0.25312499999999999</v>
      </c>
      <c r="O795" s="8">
        <f>AVERAGEIFS(Kombiniert[GRÜNE],Kombiniert[Date],"&gt;="&amp;Kombiniert[[#This Row],[Von]],Kombiniert[Date],"&lt;="&amp;Kombiniert[[#This Row],[Date]])</f>
        <v>9.6249999999999988E-2</v>
      </c>
      <c r="P795" s="8">
        <f>AVERAGEIFS(Kombiniert[FDP],Kombiniert[Date],"&gt;="&amp;Kombiniert[[#This Row],[Von]],Kombiniert[Date],"&lt;="&amp;Kombiniert[[#This Row],[Date]])</f>
        <v>4.3124999999999997E-2</v>
      </c>
      <c r="Q795" s="8">
        <f>AVERAGEIFS(Kombiniert[LINKE],Kombiniert[Date],"&gt;="&amp;Kombiniert[[#This Row],[Von]],Kombiniert[Date],"&lt;="&amp;Kombiniert[[#This Row],[Date]])</f>
        <v>8.8749999999999982E-2</v>
      </c>
      <c r="R795" s="8">
        <f>AVERAGEIFS(Kombiniert[AfD],Kombiniert[Date],"&gt;="&amp;Kombiniert[[#This Row],[Von]],Kombiniert[Date],"&lt;="&amp;Kombiniert[[#This Row],[Date]])</f>
        <v>4.2499999999999996E-2</v>
      </c>
      <c r="S795" s="8">
        <f>AVERAGEIFS(Kombiniert[Sonstige],Kombiniert[Date],"&gt;="&amp;Kombiniert[[#This Row],[Von]],Kombiniert[Date],"&lt;="&amp;Kombiniert[[#This Row],[Date]])</f>
        <v>5.5625000000000008E-2</v>
      </c>
      <c r="T795" s="4">
        <f>SUMIFS(Kombiniert[Befragte],Kombiniert[Date],"&gt;="&amp;Kombiniert[[#This Row],[Von]],Kombiniert[Date],"&lt;="&amp;Kombiniert[[#This Row],[Date]])</f>
        <v>15274</v>
      </c>
      <c r="U795" s="2">
        <f>1/SUMIFS(Kombiniert[[#This Row],[CDU/CSU (14d)]:[AfD (14d)]],Kombiniert[[#This Row],[CDU/CSU (14d)]:[AfD (14d)]],"&gt;="&amp;0.05)</f>
        <v>1.1730205278592376</v>
      </c>
      <c r="V795" s="2">
        <f>1/(SUMIFS(Kombiniert[[#This Row],[CDU/CSU (14d)]:[AfD (14d)]],Kombiniert[[#This Row],[CDU/CSU (14d)]:[AfD (14d)]],"&gt;="&amp;0.05)-Kombiniert[[#This Row],[FDP (14d)]])</f>
        <v>1.2355212355212355</v>
      </c>
    </row>
    <row r="796" spans="1:22" x14ac:dyDescent="0.35">
      <c r="A796" s="1">
        <v>41668</v>
      </c>
      <c r="B796" s="2">
        <v>0.42</v>
      </c>
      <c r="C796" s="2">
        <v>0.23</v>
      </c>
      <c r="D796" s="2">
        <v>0.11</v>
      </c>
      <c r="E796" s="2">
        <v>0.04</v>
      </c>
      <c r="F796" s="2">
        <v>0.09</v>
      </c>
      <c r="G796" s="2">
        <v>0.04</v>
      </c>
      <c r="H796" s="2">
        <v>7.0000000000000007E-2</v>
      </c>
      <c r="I796" s="2">
        <v>2503</v>
      </c>
      <c r="J796" s="2" t="s">
        <v>449</v>
      </c>
      <c r="K796" t="s">
        <v>417</v>
      </c>
      <c r="L796" s="1">
        <f>Kombiniert[[#This Row],[Date]]-13</f>
        <v>41655</v>
      </c>
      <c r="M796" s="8">
        <f>AVERAGEIFS(Kombiniert[CDU/CSU],Kombiniert[Date],"&gt;="&amp;Kombiniert[[#This Row],[Von]],Kombiniert[Date],"&lt;="&amp;Kombiniert[[#This Row],[Date]])</f>
        <v>0.41000000000000003</v>
      </c>
      <c r="N796" s="3">
        <f>AVERAGEIFS(Kombiniert[SPD],Kombiniert[Date],"&gt;="&amp;Kombiniert[[#This Row],[Von]],Kombiniert[Date],"&lt;="&amp;Kombiniert[[#This Row],[Date]])</f>
        <v>0.25214285714285711</v>
      </c>
      <c r="O796" s="8">
        <f>AVERAGEIFS(Kombiniert[GRÜNE],Kombiniert[Date],"&gt;="&amp;Kombiniert[[#This Row],[Von]],Kombiniert[Date],"&lt;="&amp;Kombiniert[[#This Row],[Date]])</f>
        <v>9.571428571428571E-2</v>
      </c>
      <c r="P796" s="8">
        <f>AVERAGEIFS(Kombiniert[FDP],Kombiniert[Date],"&gt;="&amp;Kombiniert[[#This Row],[Von]],Kombiniert[Date],"&lt;="&amp;Kombiniert[[#This Row],[Date]])</f>
        <v>4.5714285714285714E-2</v>
      </c>
      <c r="Q796" s="8">
        <f>AVERAGEIFS(Kombiniert[LINKE],Kombiniert[Date],"&gt;="&amp;Kombiniert[[#This Row],[Von]],Kombiniert[Date],"&lt;="&amp;Kombiniert[[#This Row],[Date]])</f>
        <v>9.1428571428571415E-2</v>
      </c>
      <c r="R796" s="8">
        <f>AVERAGEIFS(Kombiniert[AfD],Kombiniert[Date],"&gt;="&amp;Kombiniert[[#This Row],[Von]],Kombiniert[Date],"&lt;="&amp;Kombiniert[[#This Row],[Date]])</f>
        <v>4.2857142857142858E-2</v>
      </c>
      <c r="S796" s="8">
        <f>AVERAGEIFS(Kombiniert[Sonstige],Kombiniert[Date],"&gt;="&amp;Kombiniert[[#This Row],[Von]],Kombiniert[Date],"&lt;="&amp;Kombiniert[[#This Row],[Date]])</f>
        <v>5.8571428571428566E-2</v>
      </c>
      <c r="T796" s="4">
        <f>SUMIFS(Kombiniert[Befragte],Kombiniert[Date],"&gt;="&amp;Kombiniert[[#This Row],[Von]],Kombiniert[Date],"&lt;="&amp;Kombiniert[[#This Row],[Date]])</f>
        <v>14257</v>
      </c>
      <c r="U796" s="2">
        <f>1/SUMIFS(Kombiniert[[#This Row],[CDU/CSU (14d)]:[AfD (14d)]],Kombiniert[[#This Row],[CDU/CSU (14d)]:[AfD (14d)]],"&gt;="&amp;0.05)</f>
        <v>1.1774600504625736</v>
      </c>
      <c r="V796" s="2">
        <f>1/(SUMIFS(Kombiniert[[#This Row],[CDU/CSU (14d)]:[AfD (14d)]],Kombiniert[[#This Row],[CDU/CSU (14d)]:[AfD (14d)]],"&gt;="&amp;0.05)-Kombiniert[[#This Row],[FDP (14d)]])</f>
        <v>1.2444444444444445</v>
      </c>
    </row>
    <row r="797" spans="1:22" x14ac:dyDescent="0.35">
      <c r="A797" s="1">
        <v>41661</v>
      </c>
      <c r="B797" s="2">
        <v>0.41</v>
      </c>
      <c r="C797" s="2">
        <v>0.23</v>
      </c>
      <c r="D797" s="2">
        <v>0.1</v>
      </c>
      <c r="E797" s="2">
        <v>0.05</v>
      </c>
      <c r="F797" s="2">
        <v>0.1</v>
      </c>
      <c r="G797" s="2">
        <v>0.04</v>
      </c>
      <c r="H797" s="2">
        <v>7.0000000000000007E-2</v>
      </c>
      <c r="I797" s="2">
        <v>2502</v>
      </c>
      <c r="J797" s="2" t="s">
        <v>450</v>
      </c>
      <c r="K797" t="s">
        <v>417</v>
      </c>
      <c r="L797" s="1">
        <f>Kombiniert[[#This Row],[Date]]-13</f>
        <v>41648</v>
      </c>
      <c r="M797" s="8">
        <f>AVERAGEIFS(Kombiniert[CDU/CSU],Kombiniert[Date],"&gt;="&amp;Kombiniert[[#This Row],[Von]],Kombiniert[Date],"&lt;="&amp;Kombiniert[[#This Row],[Date]])</f>
        <v>0.41000000000000009</v>
      </c>
      <c r="N797" s="3">
        <f>AVERAGEIFS(Kombiniert[SPD],Kombiniert[Date],"&gt;="&amp;Kombiniert[[#This Row],[Von]],Kombiniert[Date],"&lt;="&amp;Kombiniert[[#This Row],[Date]])</f>
        <v>0.25142857142857145</v>
      </c>
      <c r="O797" s="8">
        <f>AVERAGEIFS(Kombiniert[GRÜNE],Kombiniert[Date],"&gt;="&amp;Kombiniert[[#This Row],[Von]],Kombiniert[Date],"&lt;="&amp;Kombiniert[[#This Row],[Date]])</f>
        <v>9.3571428571428555E-2</v>
      </c>
      <c r="P797" s="8">
        <f>AVERAGEIFS(Kombiniert[FDP],Kombiniert[Date],"&gt;="&amp;Kombiniert[[#This Row],[Von]],Kombiniert[Date],"&lt;="&amp;Kombiniert[[#This Row],[Date]])</f>
        <v>4.3571428571428573E-2</v>
      </c>
      <c r="Q797" s="8">
        <f>AVERAGEIFS(Kombiniert[LINKE],Kombiniert[Date],"&gt;="&amp;Kombiniert[[#This Row],[Von]],Kombiniert[Date],"&lt;="&amp;Kombiniert[[#This Row],[Date]])</f>
        <v>9.3571428571428569E-2</v>
      </c>
      <c r="R797" s="8">
        <f>AVERAGEIFS(Kombiniert[AfD],Kombiniert[Date],"&gt;="&amp;Kombiniert[[#This Row],[Von]],Kombiniert[Date],"&lt;="&amp;Kombiniert[[#This Row],[Date]])</f>
        <v>4.4285714285714282E-2</v>
      </c>
      <c r="S797" s="8">
        <f>AVERAGEIFS(Kombiniert[Sonstige],Kombiniert[Date],"&gt;="&amp;Kombiniert[[#This Row],[Von]],Kombiniert[Date],"&lt;="&amp;Kombiniert[[#This Row],[Date]])</f>
        <v>6.357142857142857E-2</v>
      </c>
      <c r="T797" s="4">
        <f>SUMIFS(Kombiniert[Befragte],Kombiniert[Date],"&gt;="&amp;Kombiniert[[#This Row],[Von]],Kombiniert[Date],"&lt;="&amp;Kombiniert[[#This Row],[Date]])</f>
        <v>14450</v>
      </c>
      <c r="U797" s="2">
        <f>1/SUMIFS(Kombiniert[[#This Row],[CDU/CSU (14d)]:[AfD (14d)]],Kombiniert[[#This Row],[CDU/CSU (14d)]:[AfD (14d)]],"&gt;="&amp;0.05)</f>
        <v>1.1784511784511784</v>
      </c>
      <c r="V797" s="2">
        <f>1/(SUMIFS(Kombiniert[[#This Row],[CDU/CSU (14d)]:[AfD (14d)]],Kombiniert[[#This Row],[CDU/CSU (14d)]:[AfD (14d)]],"&gt;="&amp;0.05)-Kombiniert[[#This Row],[FDP (14d)]])</f>
        <v>1.2422360248447206</v>
      </c>
    </row>
    <row r="798" spans="1:22" x14ac:dyDescent="0.35">
      <c r="A798" s="1">
        <v>41654</v>
      </c>
      <c r="B798" s="2">
        <v>0.4</v>
      </c>
      <c r="C798" s="2">
        <v>0.23</v>
      </c>
      <c r="D798" s="2">
        <v>0.1</v>
      </c>
      <c r="E798" s="2">
        <v>0.05</v>
      </c>
      <c r="F798" s="2">
        <v>0.1</v>
      </c>
      <c r="G798" s="2">
        <v>0.05</v>
      </c>
      <c r="H798" s="2">
        <v>7.0000000000000007E-2</v>
      </c>
      <c r="I798" s="2">
        <v>2503</v>
      </c>
      <c r="J798" s="2" t="s">
        <v>451</v>
      </c>
      <c r="K798" t="s">
        <v>417</v>
      </c>
      <c r="L798" s="1">
        <f>Kombiniert[[#This Row],[Date]]-13</f>
        <v>41641</v>
      </c>
      <c r="M798" s="8">
        <f>AVERAGEIFS(Kombiniert[CDU/CSU],Kombiniert[Date],"&gt;="&amp;Kombiniert[[#This Row],[Von]],Kombiniert[Date],"&lt;="&amp;Kombiniert[[#This Row],[Date]])</f>
        <v>0.41083333333333333</v>
      </c>
      <c r="N798" s="3">
        <f>AVERAGEIFS(Kombiniert[SPD],Kombiniert[Date],"&gt;="&amp;Kombiniert[[#This Row],[Von]],Kombiniert[Date],"&lt;="&amp;Kombiniert[[#This Row],[Date]])</f>
        <v>0.24833333333333332</v>
      </c>
      <c r="O798" s="8">
        <f>AVERAGEIFS(Kombiniert[GRÜNE],Kombiniert[Date],"&gt;="&amp;Kombiniert[[#This Row],[Von]],Kombiniert[Date],"&lt;="&amp;Kombiniert[[#This Row],[Date]])</f>
        <v>9.4999999999999987E-2</v>
      </c>
      <c r="P798" s="8">
        <f>AVERAGEIFS(Kombiniert[FDP],Kombiniert[Date],"&gt;="&amp;Kombiniert[[#This Row],[Von]],Kombiniert[Date],"&lt;="&amp;Kombiniert[[#This Row],[Date]])</f>
        <v>4.3333333333333335E-2</v>
      </c>
      <c r="Q798" s="8">
        <f>AVERAGEIFS(Kombiniert[LINKE],Kombiniert[Date],"&gt;="&amp;Kombiniert[[#This Row],[Von]],Kombiniert[Date],"&lt;="&amp;Kombiniert[[#This Row],[Date]])</f>
        <v>9.4166666666666676E-2</v>
      </c>
      <c r="R798" s="8">
        <f>AVERAGEIFS(Kombiniert[AfD],Kombiniert[Date],"&gt;="&amp;Kombiniert[[#This Row],[Von]],Kombiniert[Date],"&lt;="&amp;Kombiniert[[#This Row],[Date]])</f>
        <v>4.6666666666666669E-2</v>
      </c>
      <c r="S798" s="8">
        <f>AVERAGEIFS(Kombiniert[Sonstige],Kombiniert[Date],"&gt;="&amp;Kombiniert[[#This Row],[Von]],Kombiniert[Date],"&lt;="&amp;Kombiniert[[#This Row],[Date]])</f>
        <v>6.1666666666666668E-2</v>
      </c>
      <c r="T798" s="4">
        <f>SUMIFS(Kombiniert[Befragte],Kombiniert[Date],"&gt;="&amp;Kombiniert[[#This Row],[Von]],Kombiniert[Date],"&lt;="&amp;Kombiniert[[#This Row],[Date]])</f>
        <v>10617</v>
      </c>
      <c r="U798" s="2">
        <f>1/SUMIFS(Kombiniert[[#This Row],[CDU/CSU (14d)]:[AfD (14d)]],Kombiniert[[#This Row],[CDU/CSU (14d)]:[AfD (14d)]],"&gt;="&amp;0.05)</f>
        <v>1.1787819253438114</v>
      </c>
      <c r="V798" s="2">
        <f>1/(SUMIFS(Kombiniert[[#This Row],[CDU/CSU (14d)]:[AfD (14d)]],Kombiniert[[#This Row],[CDU/CSU (14d)]:[AfD (14d)]],"&gt;="&amp;0.05)-Kombiniert[[#This Row],[FDP (14d)]])</f>
        <v>1.2422360248447204</v>
      </c>
    </row>
    <row r="799" spans="1:22" x14ac:dyDescent="0.35">
      <c r="A799" s="1">
        <v>41647</v>
      </c>
      <c r="B799" s="2">
        <v>0.41</v>
      </c>
      <c r="C799" s="2">
        <v>0.23</v>
      </c>
      <c r="D799" s="2">
        <v>0.1</v>
      </c>
      <c r="E799" s="2">
        <v>0.05</v>
      </c>
      <c r="F799" s="2">
        <v>0.1</v>
      </c>
      <c r="G799" s="2">
        <v>0.05</v>
      </c>
      <c r="H799" s="2">
        <v>0.06</v>
      </c>
      <c r="I799" s="2">
        <v>1003</v>
      </c>
      <c r="J799" s="2" t="s">
        <v>734</v>
      </c>
      <c r="K799" t="s">
        <v>417</v>
      </c>
      <c r="L799" s="1">
        <f>Kombiniert[[#This Row],[Date]]-13</f>
        <v>41634</v>
      </c>
      <c r="M799" s="8">
        <f>AVERAGEIFS(Kombiniert[CDU/CSU],Kombiniert[Date],"&gt;="&amp;Kombiniert[[#This Row],[Von]],Kombiniert[Date],"&lt;="&amp;Kombiniert[[#This Row],[Date]])</f>
        <v>0.41499999999999998</v>
      </c>
      <c r="N799" s="3">
        <f>AVERAGEIFS(Kombiniert[SPD],Kombiniert[Date],"&gt;="&amp;Kombiniert[[#This Row],[Von]],Kombiniert[Date],"&lt;="&amp;Kombiniert[[#This Row],[Date]])</f>
        <v>0.24</v>
      </c>
      <c r="O799" s="8">
        <f>AVERAGEIFS(Kombiniert[GRÜNE],Kombiniert[Date],"&gt;="&amp;Kombiniert[[#This Row],[Von]],Kombiniert[Date],"&lt;="&amp;Kombiniert[[#This Row],[Date]])</f>
        <v>9.6666666666666679E-2</v>
      </c>
      <c r="P799" s="8">
        <f>AVERAGEIFS(Kombiniert[FDP],Kombiniert[Date],"&gt;="&amp;Kombiniert[[#This Row],[Von]],Kombiniert[Date],"&lt;="&amp;Kombiniert[[#This Row],[Date]])</f>
        <v>4.6666666666666669E-2</v>
      </c>
      <c r="Q799" s="8">
        <f>AVERAGEIFS(Kombiniert[LINKE],Kombiniert[Date],"&gt;="&amp;Kombiniert[[#This Row],[Von]],Kombiniert[Date],"&lt;="&amp;Kombiniert[[#This Row],[Date]])</f>
        <v>0.10000000000000002</v>
      </c>
      <c r="R799" s="8">
        <f>AVERAGEIFS(Kombiniert[AfD],Kombiniert[Date],"&gt;="&amp;Kombiniert[[#This Row],[Von]],Kombiniert[Date],"&lt;="&amp;Kombiniert[[#This Row],[Date]])</f>
        <v>4.6666666666666669E-2</v>
      </c>
      <c r="S799" s="8">
        <f>AVERAGEIFS(Kombiniert[Sonstige],Kombiniert[Date],"&gt;="&amp;Kombiniert[[#This Row],[Von]],Kombiniert[Date],"&lt;="&amp;Kombiniert[[#This Row],[Date]])</f>
        <v>5.5E-2</v>
      </c>
      <c r="T799" s="4">
        <f>SUMIFS(Kombiniert[Befragte],Kombiniert[Date],"&gt;="&amp;Kombiniert[[#This Row],[Von]],Kombiniert[Date],"&lt;="&amp;Kombiniert[[#This Row],[Date]])</f>
        <v>5578</v>
      </c>
      <c r="U799" s="2">
        <f>1/SUMIFS(Kombiniert[[#This Row],[CDU/CSU (14d)]:[AfD (14d)]],Kombiniert[[#This Row],[CDU/CSU (14d)]:[AfD (14d)]],"&gt;="&amp;0.05)</f>
        <v>1.1741682974559686</v>
      </c>
      <c r="V799" s="2">
        <f>1/(SUMIFS(Kombiniert[[#This Row],[CDU/CSU (14d)]:[AfD (14d)]],Kombiniert[[#This Row],[CDU/CSU (14d)]:[AfD (14d)]],"&gt;="&amp;0.05)-Kombiniert[[#This Row],[FDP (14d)]])</f>
        <v>1.2422360248447204</v>
      </c>
    </row>
    <row r="800" spans="1:22" x14ac:dyDescent="0.35">
      <c r="A800" s="1">
        <v>41640</v>
      </c>
      <c r="B800" s="2">
        <v>0.42</v>
      </c>
      <c r="C800" s="2">
        <v>0.24</v>
      </c>
      <c r="D800" s="2">
        <v>0.1</v>
      </c>
      <c r="E800" s="2">
        <v>0.05</v>
      </c>
      <c r="F800" s="2">
        <v>0.1</v>
      </c>
      <c r="G800" s="2">
        <v>0.04</v>
      </c>
      <c r="H800" s="2">
        <v>0.05</v>
      </c>
      <c r="I800" s="2">
        <v>2508</v>
      </c>
      <c r="J800" s="2" t="s">
        <v>452</v>
      </c>
      <c r="K800" t="s">
        <v>417</v>
      </c>
      <c r="L800" s="1">
        <f>Kombiniert[[#This Row],[Date]]-13</f>
        <v>41627</v>
      </c>
      <c r="M800" s="8">
        <f>AVERAGEIFS(Kombiniert[CDU/CSU],Kombiniert[Date],"&gt;="&amp;Kombiniert[[#This Row],[Von]],Kombiniert[Date],"&lt;="&amp;Kombiniert[[#This Row],[Date]])</f>
        <v>0.41624999999999995</v>
      </c>
      <c r="N800" s="3">
        <f>AVERAGEIFS(Kombiniert[SPD],Kombiniert[Date],"&gt;="&amp;Kombiniert[[#This Row],[Von]],Kombiniert[Date],"&lt;="&amp;Kombiniert[[#This Row],[Date]])</f>
        <v>0.25375000000000003</v>
      </c>
      <c r="O800" s="8">
        <f>AVERAGEIFS(Kombiniert[GRÜNE],Kombiniert[Date],"&gt;="&amp;Kombiniert[[#This Row],[Von]],Kombiniert[Date],"&lt;="&amp;Kombiniert[[#This Row],[Date]])</f>
        <v>9.6250000000000002E-2</v>
      </c>
      <c r="P800" s="8">
        <f>AVERAGEIFS(Kombiniert[FDP],Kombiniert[Date],"&gt;="&amp;Kombiniert[[#This Row],[Von]],Kombiniert[Date],"&lt;="&amp;Kombiniert[[#This Row],[Date]])</f>
        <v>4.2500000000000003E-2</v>
      </c>
      <c r="Q800" s="8">
        <f>AVERAGEIFS(Kombiniert[LINKE],Kombiniert[Date],"&gt;="&amp;Kombiniert[[#This Row],[Von]],Kombiniert[Date],"&lt;="&amp;Kombiniert[[#This Row],[Date]])</f>
        <v>9.0000000000000011E-2</v>
      </c>
      <c r="R800" s="8">
        <f>AVERAGEIFS(Kombiniert[AfD],Kombiniert[Date],"&gt;="&amp;Kombiniert[[#This Row],[Von]],Kombiniert[Date],"&lt;="&amp;Kombiniert[[#This Row],[Date]])</f>
        <v>4.3750000000000004E-2</v>
      </c>
      <c r="S800" s="8">
        <f>AVERAGEIFS(Kombiniert[Sonstige],Kombiniert[Date],"&gt;="&amp;Kombiniert[[#This Row],[Von]],Kombiniert[Date],"&lt;="&amp;Kombiniert[[#This Row],[Date]])</f>
        <v>5.7500000000000002E-2</v>
      </c>
      <c r="T800" s="4">
        <f>SUMIFS(Kombiniert[Befragte],Kombiniert[Date],"&gt;="&amp;Kombiniert[[#This Row],[Von]],Kombiniert[Date],"&lt;="&amp;Kombiniert[[#This Row],[Date]])</f>
        <v>5854</v>
      </c>
      <c r="U800" s="2">
        <f>1/SUMIFS(Kombiniert[[#This Row],[CDU/CSU (14d)]:[AfD (14d)]],Kombiniert[[#This Row],[CDU/CSU (14d)]:[AfD (14d)]],"&gt;="&amp;0.05)</f>
        <v>1.1678832116788322</v>
      </c>
      <c r="V800" s="2">
        <f>1/(SUMIFS(Kombiniert[[#This Row],[CDU/CSU (14d)]:[AfD (14d)]],Kombiniert[[#This Row],[CDU/CSU (14d)]:[AfD (14d)]],"&gt;="&amp;0.05)-Kombiniert[[#This Row],[FDP (14d)]])</f>
        <v>1.2288786482334872</v>
      </c>
    </row>
    <row r="801" spans="1:22" x14ac:dyDescent="0.35">
      <c r="A801" s="1">
        <v>41625</v>
      </c>
      <c r="B801" s="2">
        <v>0.42</v>
      </c>
      <c r="C801" s="2">
        <v>0.24</v>
      </c>
      <c r="D801" s="2">
        <v>0.09</v>
      </c>
      <c r="E801" s="2">
        <v>0.04</v>
      </c>
      <c r="F801" s="2">
        <v>0.1</v>
      </c>
      <c r="G801" s="2">
        <v>0.05</v>
      </c>
      <c r="H801" s="2">
        <v>0.06</v>
      </c>
      <c r="I801" s="2">
        <v>2505</v>
      </c>
      <c r="J801" s="2" t="s">
        <v>453</v>
      </c>
      <c r="K801" t="s">
        <v>417</v>
      </c>
      <c r="L801" s="1">
        <f>Kombiniert[[#This Row],[Date]]-13</f>
        <v>41612</v>
      </c>
      <c r="M801" s="8">
        <f>AVERAGEIFS(Kombiniert[CDU/CSU],Kombiniert[Date],"&gt;="&amp;Kombiniert[[#This Row],[Von]],Kombiniert[Date],"&lt;="&amp;Kombiniert[[#This Row],[Date]])</f>
        <v>0.42249999999999999</v>
      </c>
      <c r="N801" s="3">
        <f>AVERAGEIFS(Kombiniert[SPD],Kombiniert[Date],"&gt;="&amp;Kombiniert[[#This Row],[Von]],Kombiniert[Date],"&lt;="&amp;Kombiniert[[#This Row],[Date]])</f>
        <v>0.24875</v>
      </c>
      <c r="O801" s="8">
        <f>AVERAGEIFS(Kombiniert[GRÜNE],Kombiniert[Date],"&gt;="&amp;Kombiniert[[#This Row],[Von]],Kombiniert[Date],"&lt;="&amp;Kombiniert[[#This Row],[Date]])</f>
        <v>9.3749999999999986E-2</v>
      </c>
      <c r="P801" s="8">
        <f>AVERAGEIFS(Kombiniert[FDP],Kombiniert[Date],"&gt;="&amp;Kombiniert[[#This Row],[Von]],Kombiniert[Date],"&lt;="&amp;Kombiniert[[#This Row],[Date]])</f>
        <v>3.5000000000000003E-2</v>
      </c>
      <c r="Q801" s="8">
        <f>AVERAGEIFS(Kombiniert[LINKE],Kombiniert[Date],"&gt;="&amp;Kombiniert[[#This Row],[Von]],Kombiniert[Date],"&lt;="&amp;Kombiniert[[#This Row],[Date]])</f>
        <v>9.4374999999999987E-2</v>
      </c>
      <c r="R801" s="8">
        <f>AVERAGEIFS(Kombiniert[AfD],Kombiniert[Date],"&gt;="&amp;Kombiniert[[#This Row],[Von]],Kombiniert[Date],"&lt;="&amp;Kombiniert[[#This Row],[Date]])</f>
        <v>4.6874999999999993E-2</v>
      </c>
      <c r="S801" s="8">
        <f>AVERAGEIFS(Kombiniert[Sonstige],Kombiniert[Date],"&gt;="&amp;Kombiniert[[#This Row],[Von]],Kombiniert[Date],"&lt;="&amp;Kombiniert[[#This Row],[Date]])</f>
        <v>5.8749999999999997E-2</v>
      </c>
      <c r="T801" s="4">
        <f>SUMIFS(Kombiniert[Befragte],Kombiniert[Date],"&gt;="&amp;Kombiniert[[#This Row],[Von]],Kombiniert[Date],"&lt;="&amp;Kombiniert[[#This Row],[Date]])</f>
        <v>17421</v>
      </c>
      <c r="U801" s="2">
        <f>1/SUMIFS(Kombiniert[[#This Row],[CDU/CSU (14d)]:[AfD (14d)]],Kombiniert[[#This Row],[CDU/CSU (14d)]:[AfD (14d)]],"&gt;="&amp;0.05)</f>
        <v>1.1636363636363636</v>
      </c>
      <c r="V801" s="2">
        <f>1/(SUMIFS(Kombiniert[[#This Row],[CDU/CSU (14d)]:[AfD (14d)]],Kombiniert[[#This Row],[CDU/CSU (14d)]:[AfD (14d)]],"&gt;="&amp;0.05)-Kombiniert[[#This Row],[FDP (14d)]])</f>
        <v>1.2130401819560273</v>
      </c>
    </row>
    <row r="802" spans="1:22" x14ac:dyDescent="0.35">
      <c r="A802" s="1">
        <v>41619</v>
      </c>
      <c r="B802" s="2">
        <v>0.43</v>
      </c>
      <c r="C802" s="2">
        <v>0.24</v>
      </c>
      <c r="D802" s="2">
        <v>0.09</v>
      </c>
      <c r="E802" s="2">
        <v>0.03</v>
      </c>
      <c r="F802" s="2">
        <v>0.1</v>
      </c>
      <c r="G802" s="2">
        <v>0.05</v>
      </c>
      <c r="H802" s="2">
        <v>0.06</v>
      </c>
      <c r="I802" s="2">
        <v>2504</v>
      </c>
      <c r="J802" s="2" t="s">
        <v>454</v>
      </c>
      <c r="K802" t="s">
        <v>417</v>
      </c>
      <c r="L802" s="1">
        <f>Kombiniert[[#This Row],[Date]]-13</f>
        <v>41606</v>
      </c>
      <c r="M802" s="8">
        <f>AVERAGEIFS(Kombiniert[CDU/CSU],Kombiniert[Date],"&gt;="&amp;Kombiniert[[#This Row],[Von]],Kombiniert[Date],"&lt;="&amp;Kombiniert[[#This Row],[Date]])</f>
        <v>0.4221428571428571</v>
      </c>
      <c r="N802" s="3">
        <f>AVERAGEIFS(Kombiniert[SPD],Kombiniert[Date],"&gt;="&amp;Kombiniert[[#This Row],[Von]],Kombiniert[Date],"&lt;="&amp;Kombiniert[[#This Row],[Date]])</f>
        <v>0.24714285714285714</v>
      </c>
      <c r="O802" s="8">
        <f>AVERAGEIFS(Kombiniert[GRÜNE],Kombiniert[Date],"&gt;="&amp;Kombiniert[[#This Row],[Von]],Kombiniert[Date],"&lt;="&amp;Kombiniert[[#This Row],[Date]])</f>
        <v>9.7142857142857128E-2</v>
      </c>
      <c r="P802" s="8">
        <f>AVERAGEIFS(Kombiniert[FDP],Kombiniert[Date],"&gt;="&amp;Kombiniert[[#This Row],[Von]],Kombiniert[Date],"&lt;="&amp;Kombiniert[[#This Row],[Date]])</f>
        <v>3.3571428571428572E-2</v>
      </c>
      <c r="Q802" s="8">
        <f>AVERAGEIFS(Kombiniert[LINKE],Kombiniert[Date],"&gt;="&amp;Kombiniert[[#This Row],[Von]],Kombiniert[Date],"&lt;="&amp;Kombiniert[[#This Row],[Date]])</f>
        <v>9.4285714285714278E-2</v>
      </c>
      <c r="R802" s="8">
        <f>AVERAGEIFS(Kombiniert[AfD],Kombiniert[Date],"&gt;="&amp;Kombiniert[[#This Row],[Von]],Kombiniert[Date],"&lt;="&amp;Kombiniert[[#This Row],[Date]])</f>
        <v>4.642857142857143E-2</v>
      </c>
      <c r="S802" s="8">
        <f>AVERAGEIFS(Kombiniert[Sonstige],Kombiniert[Date],"&gt;="&amp;Kombiniert[[#This Row],[Von]],Kombiniert[Date],"&lt;="&amp;Kombiniert[[#This Row],[Date]])</f>
        <v>5.9285714285714282E-2</v>
      </c>
      <c r="T802" s="4">
        <f>SUMIFS(Kombiniert[Befragte],Kombiniert[Date],"&gt;="&amp;Kombiniert[[#This Row],[Von]],Kombiniert[Date],"&lt;="&amp;Kombiniert[[#This Row],[Date]])</f>
        <v>15397</v>
      </c>
      <c r="U802" s="2">
        <f>1/SUMIFS(Kombiniert[[#This Row],[CDU/CSU (14d)]:[AfD (14d)]],Kombiniert[[#This Row],[CDU/CSU (14d)]:[AfD (14d)]],"&gt;="&amp;0.05)</f>
        <v>1.1618257261410789</v>
      </c>
      <c r="V802" s="2">
        <f>1/(SUMIFS(Kombiniert[[#This Row],[CDU/CSU (14d)]:[AfD (14d)]],Kombiniert[[#This Row],[CDU/CSU (14d)]:[AfD (14d)]],"&gt;="&amp;0.05)-Kombiniert[[#This Row],[FDP (14d)]])</f>
        <v>1.2089810017271159</v>
      </c>
    </row>
    <row r="803" spans="1:22" x14ac:dyDescent="0.35">
      <c r="A803" s="1">
        <v>41612</v>
      </c>
      <c r="B803" s="2">
        <v>0.42</v>
      </c>
      <c r="C803" s="2">
        <v>0.23</v>
      </c>
      <c r="D803" s="2">
        <v>0.1</v>
      </c>
      <c r="E803" s="2">
        <v>0.03</v>
      </c>
      <c r="F803" s="2">
        <v>0.1</v>
      </c>
      <c r="G803" s="2">
        <v>0.05</v>
      </c>
      <c r="H803" s="2">
        <v>7.0000000000000007E-2</v>
      </c>
      <c r="I803" s="2">
        <v>2507</v>
      </c>
      <c r="J803" s="2" t="s">
        <v>455</v>
      </c>
      <c r="K803" t="s">
        <v>417</v>
      </c>
      <c r="L803" s="1">
        <f>Kombiniert[[#This Row],[Date]]-13</f>
        <v>41599</v>
      </c>
      <c r="M803" s="8">
        <f>AVERAGEIFS(Kombiniert[CDU/CSU],Kombiniert[Date],"&gt;="&amp;Kombiniert[[#This Row],[Von]],Kombiniert[Date],"&lt;="&amp;Kombiniert[[#This Row],[Date]])</f>
        <v>0.41499999999999992</v>
      </c>
      <c r="N803" s="3">
        <f>AVERAGEIFS(Kombiniert[SPD],Kombiniert[Date],"&gt;="&amp;Kombiniert[[#This Row],[Von]],Kombiniert[Date],"&lt;="&amp;Kombiniert[[#This Row],[Date]])</f>
        <v>0.2475</v>
      </c>
      <c r="O803" s="8">
        <f>AVERAGEIFS(Kombiniert[GRÜNE],Kombiniert[Date],"&gt;="&amp;Kombiniert[[#This Row],[Von]],Kombiniert[Date],"&lt;="&amp;Kombiniert[[#This Row],[Date]])</f>
        <v>9.9374999999999991E-2</v>
      </c>
      <c r="P803" s="8">
        <f>AVERAGEIFS(Kombiniert[FDP],Kombiniert[Date],"&gt;="&amp;Kombiniert[[#This Row],[Von]],Kombiniert[Date],"&lt;="&amp;Kombiniert[[#This Row],[Date]])</f>
        <v>3.4375000000000003E-2</v>
      </c>
      <c r="Q803" s="8">
        <f>AVERAGEIFS(Kombiniert[LINKE],Kombiniert[Date],"&gt;="&amp;Kombiniert[[#This Row],[Von]],Kombiniert[Date],"&lt;="&amp;Kombiniert[[#This Row],[Date]])</f>
        <v>9.3749999999999986E-2</v>
      </c>
      <c r="R803" s="8">
        <f>AVERAGEIFS(Kombiniert[AfD],Kombiniert[Date],"&gt;="&amp;Kombiniert[[#This Row],[Von]],Kombiniert[Date],"&lt;="&amp;Kombiniert[[#This Row],[Date]])</f>
        <v>4.6249999999999993E-2</v>
      </c>
      <c r="S803" s="8">
        <f>AVERAGEIFS(Kombiniert[Sonstige],Kombiniert[Date],"&gt;="&amp;Kombiniert[[#This Row],[Von]],Kombiniert[Date],"&lt;="&amp;Kombiniert[[#This Row],[Date]])</f>
        <v>6.142857142857143E-2</v>
      </c>
      <c r="T803" s="4">
        <f>SUMIFS(Kombiniert[Befragte],Kombiniert[Date],"&gt;="&amp;Kombiniert[[#This Row],[Von]],Kombiniert[Date],"&lt;="&amp;Kombiniert[[#This Row],[Date]])</f>
        <v>14794</v>
      </c>
      <c r="U803" s="2">
        <f>1/SUMIFS(Kombiniert[[#This Row],[CDU/CSU (14d)]:[AfD (14d)]],Kombiniert[[#This Row],[CDU/CSU (14d)]:[AfD (14d)]],"&gt;="&amp;0.05)</f>
        <v>1.1687363038714391</v>
      </c>
      <c r="V803" s="2">
        <f>1/(SUMIFS(Kombiniert[[#This Row],[CDU/CSU (14d)]:[AfD (14d)]],Kombiniert[[#This Row],[CDU/CSU (14d)]:[AfD (14d)]],"&gt;="&amp;0.05)-Kombiniert[[#This Row],[FDP (14d)]])</f>
        <v>1.2176560121765605</v>
      </c>
    </row>
    <row r="804" spans="1:22" x14ac:dyDescent="0.35">
      <c r="A804" s="1">
        <v>41605</v>
      </c>
      <c r="B804" s="2">
        <v>0.42</v>
      </c>
      <c r="C804" s="2">
        <v>0.23</v>
      </c>
      <c r="D804" s="2">
        <v>0.09</v>
      </c>
      <c r="E804" s="2">
        <v>0.03</v>
      </c>
      <c r="F804" s="2">
        <v>0.1</v>
      </c>
      <c r="G804" s="2">
        <v>0.05</v>
      </c>
      <c r="H804" s="2"/>
      <c r="I804" s="2">
        <v>2500</v>
      </c>
      <c r="J804" s="2" t="s">
        <v>456</v>
      </c>
      <c r="K804" t="s">
        <v>417</v>
      </c>
      <c r="L804" s="1">
        <f>Kombiniert[[#This Row],[Date]]-13</f>
        <v>41592</v>
      </c>
      <c r="M804" s="8">
        <f>AVERAGEIFS(Kombiniert[CDU/CSU],Kombiniert[Date],"&gt;="&amp;Kombiniert[[#This Row],[Von]],Kombiniert[Date],"&lt;="&amp;Kombiniert[[#This Row],[Date]])</f>
        <v>0.41187499999999999</v>
      </c>
      <c r="N804" s="3">
        <f>AVERAGEIFS(Kombiniert[SPD],Kombiniert[Date],"&gt;="&amp;Kombiniert[[#This Row],[Von]],Kombiniert[Date],"&lt;="&amp;Kombiniert[[#This Row],[Date]])</f>
        <v>0.24874999999999997</v>
      </c>
      <c r="O804" s="8">
        <f>AVERAGEIFS(Kombiniert[GRÜNE],Kombiniert[Date],"&gt;="&amp;Kombiniert[[#This Row],[Von]],Kombiniert[Date],"&lt;="&amp;Kombiniert[[#This Row],[Date]])</f>
        <v>9.9374999999999991E-2</v>
      </c>
      <c r="P804" s="8">
        <f>AVERAGEIFS(Kombiniert[FDP],Kombiniert[Date],"&gt;="&amp;Kombiniert[[#This Row],[Von]],Kombiniert[Date],"&lt;="&amp;Kombiniert[[#This Row],[Date]])</f>
        <v>3.5000000000000003E-2</v>
      </c>
      <c r="Q804" s="8">
        <f>AVERAGEIFS(Kombiniert[LINKE],Kombiniert[Date],"&gt;="&amp;Kombiniert[[#This Row],[Von]],Kombiniert[Date],"&lt;="&amp;Kombiniert[[#This Row],[Date]])</f>
        <v>9.3749999999999986E-2</v>
      </c>
      <c r="R804" s="8">
        <f>AVERAGEIFS(Kombiniert[AfD],Kombiniert[Date],"&gt;="&amp;Kombiniert[[#This Row],[Von]],Kombiniert[Date],"&lt;="&amp;Kombiniert[[#This Row],[Date]])</f>
        <v>4.6874999999999993E-2</v>
      </c>
      <c r="S804" s="8">
        <f>AVERAGEIFS(Kombiniert[Sonstige],Kombiniert[Date],"&gt;="&amp;Kombiniert[[#This Row],[Von]],Kombiniert[Date],"&lt;="&amp;Kombiniert[[#This Row],[Date]])</f>
        <v>6.2142857142857146E-2</v>
      </c>
      <c r="T804" s="4">
        <f>SUMIFS(Kombiniert[Befragte],Kombiniert[Date],"&gt;="&amp;Kombiniert[[#This Row],[Von]],Kombiniert[Date],"&lt;="&amp;Kombiniert[[#This Row],[Date]])</f>
        <v>15164</v>
      </c>
      <c r="U804" s="2">
        <f>1/SUMIFS(Kombiniert[[#This Row],[CDU/CSU (14d)]:[AfD (14d)]],Kombiniert[[#This Row],[CDU/CSU (14d)]:[AfD (14d)]],"&gt;="&amp;0.05)</f>
        <v>1.171303074670571</v>
      </c>
      <c r="V804" s="2">
        <f>1/(SUMIFS(Kombiniert[[#This Row],[CDU/CSU (14d)]:[AfD (14d)]],Kombiniert[[#This Row],[CDU/CSU (14d)]:[AfD (14d)]],"&gt;="&amp;0.05)-Kombiniert[[#This Row],[FDP (14d)]])</f>
        <v>1.2213740458015268</v>
      </c>
    </row>
    <row r="805" spans="1:22" x14ac:dyDescent="0.35">
      <c r="A805" s="1">
        <v>41598</v>
      </c>
      <c r="B805" s="2">
        <v>0.41</v>
      </c>
      <c r="C805" s="2">
        <v>0.24</v>
      </c>
      <c r="D805" s="2">
        <v>0.1</v>
      </c>
      <c r="E805" s="2">
        <v>0.04</v>
      </c>
      <c r="F805" s="2">
        <v>0.1</v>
      </c>
      <c r="G805" s="2">
        <v>0.05</v>
      </c>
      <c r="H805" s="2">
        <v>0.06</v>
      </c>
      <c r="I805" s="2">
        <v>2501</v>
      </c>
      <c r="J805" s="2" t="s">
        <v>457</v>
      </c>
      <c r="K805" t="s">
        <v>417</v>
      </c>
      <c r="L805" s="1">
        <f>Kombiniert[[#This Row],[Date]]-13</f>
        <v>41585</v>
      </c>
      <c r="M805" s="8">
        <f>AVERAGEIFS(Kombiniert[CDU/CSU],Kombiniert[Date],"&gt;="&amp;Kombiniert[[#This Row],[Von]],Kombiniert[Date],"&lt;="&amp;Kombiniert[[#This Row],[Date]])</f>
        <v>0.41285714285714287</v>
      </c>
      <c r="N805" s="3">
        <f>AVERAGEIFS(Kombiniert[SPD],Kombiniert[Date],"&gt;="&amp;Kombiniert[[#This Row],[Von]],Kombiniert[Date],"&lt;="&amp;Kombiniert[[#This Row],[Date]])</f>
        <v>0.25</v>
      </c>
      <c r="O805" s="8">
        <f>AVERAGEIFS(Kombiniert[GRÜNE],Kombiniert[Date],"&gt;="&amp;Kombiniert[[#This Row],[Von]],Kombiniert[Date],"&lt;="&amp;Kombiniert[[#This Row],[Date]])</f>
        <v>9.9999999999999992E-2</v>
      </c>
      <c r="P805" s="8">
        <f>AVERAGEIFS(Kombiniert[FDP],Kombiniert[Date],"&gt;="&amp;Kombiniert[[#This Row],[Von]],Kombiniert[Date],"&lt;="&amp;Kombiniert[[#This Row],[Date]])</f>
        <v>3.5714285714285712E-2</v>
      </c>
      <c r="Q805" s="8">
        <f>AVERAGEIFS(Kombiniert[LINKE],Kombiniert[Date],"&gt;="&amp;Kombiniert[[#This Row],[Von]],Kombiniert[Date],"&lt;="&amp;Kombiniert[[#This Row],[Date]])</f>
        <v>9.2857142857142846E-2</v>
      </c>
      <c r="R805" s="8">
        <f>AVERAGEIFS(Kombiniert[AfD],Kombiniert[Date],"&gt;="&amp;Kombiniert[[#This Row],[Von]],Kombiniert[Date],"&lt;="&amp;Kombiniert[[#This Row],[Date]])</f>
        <v>4.7142857142857146E-2</v>
      </c>
      <c r="S805" s="8">
        <f>AVERAGEIFS(Kombiniert[Sonstige],Kombiniert[Date],"&gt;="&amp;Kombiniert[[#This Row],[Von]],Kombiniert[Date],"&lt;="&amp;Kombiniert[[#This Row],[Date]])</f>
        <v>6.142857142857143E-2</v>
      </c>
      <c r="T805" s="4">
        <f>SUMIFS(Kombiniert[Befragte],Kombiniert[Date],"&gt;="&amp;Kombiniert[[#This Row],[Von]],Kombiniert[Date],"&lt;="&amp;Kombiniert[[#This Row],[Date]])</f>
        <v>15775</v>
      </c>
      <c r="U805" s="2">
        <f>1/SUMIFS(Kombiniert[[#This Row],[CDU/CSU (14d)]:[AfD (14d)]],Kombiniert[[#This Row],[CDU/CSU (14d)]:[AfD (14d)]],"&gt;="&amp;0.05)</f>
        <v>1.1686143572621035</v>
      </c>
      <c r="V805" s="2">
        <f>1/(SUMIFS(Kombiniert[[#This Row],[CDU/CSU (14d)]:[AfD (14d)]],Kombiniert[[#This Row],[CDU/CSU (14d)]:[AfD (14d)]],"&gt;="&amp;0.05)-Kombiniert[[#This Row],[FDP (14d)]])</f>
        <v>1.2195121951219512</v>
      </c>
    </row>
    <row r="806" spans="1:22" x14ac:dyDescent="0.35">
      <c r="A806" s="1">
        <v>41591</v>
      </c>
      <c r="B806" s="2">
        <v>0.41</v>
      </c>
      <c r="C806" s="2">
        <v>0.24</v>
      </c>
      <c r="D806" s="2">
        <v>0.09</v>
      </c>
      <c r="E806" s="2">
        <v>0.04</v>
      </c>
      <c r="F806" s="2">
        <v>0.1</v>
      </c>
      <c r="G806" s="2">
        <v>0.05</v>
      </c>
      <c r="H806" s="2">
        <v>7.0000000000000007E-2</v>
      </c>
      <c r="I806" s="2">
        <v>2501</v>
      </c>
      <c r="J806" s="2" t="s">
        <v>458</v>
      </c>
      <c r="K806" t="s">
        <v>417</v>
      </c>
      <c r="L806" s="1">
        <f>Kombiniert[[#This Row],[Date]]-13</f>
        <v>41578</v>
      </c>
      <c r="M806" s="8">
        <f>AVERAGEIFS(Kombiniert[CDU/CSU],Kombiniert[Date],"&gt;="&amp;Kombiniert[[#This Row],[Von]],Kombiniert[Date],"&lt;="&amp;Kombiniert[[#This Row],[Date]])</f>
        <v>0.41714285714285715</v>
      </c>
      <c r="N806" s="3">
        <f>AVERAGEIFS(Kombiniert[SPD],Kombiniert[Date],"&gt;="&amp;Kombiniert[[#This Row],[Von]],Kombiniert[Date],"&lt;="&amp;Kombiniert[[#This Row],[Date]])</f>
        <v>0.25285714285714284</v>
      </c>
      <c r="O806" s="8">
        <f>AVERAGEIFS(Kombiniert[GRÜNE],Kombiniert[Date],"&gt;="&amp;Kombiniert[[#This Row],[Von]],Kombiniert[Date],"&lt;="&amp;Kombiniert[[#This Row],[Date]])</f>
        <v>9.7857142857142851E-2</v>
      </c>
      <c r="P806" s="8">
        <f>AVERAGEIFS(Kombiniert[FDP],Kombiniert[Date],"&gt;="&amp;Kombiniert[[#This Row],[Von]],Kombiniert[Date],"&lt;="&amp;Kombiniert[[#This Row],[Date]])</f>
        <v>3.3571428571428572E-2</v>
      </c>
      <c r="Q806" s="8">
        <f>AVERAGEIFS(Kombiniert[LINKE],Kombiniert[Date],"&gt;="&amp;Kombiniert[[#This Row],[Von]],Kombiniert[Date],"&lt;="&amp;Kombiniert[[#This Row],[Date]])</f>
        <v>9.0714285714285706E-2</v>
      </c>
      <c r="R806" s="8">
        <f>AVERAGEIFS(Kombiniert[AfD],Kombiniert[Date],"&gt;="&amp;Kombiniert[[#This Row],[Von]],Kombiniert[Date],"&lt;="&amp;Kombiniert[[#This Row],[Date]])</f>
        <v>4.642857142857143E-2</v>
      </c>
      <c r="S806" s="8">
        <f>AVERAGEIFS(Kombiniert[Sonstige],Kombiniert[Date],"&gt;="&amp;Kombiniert[[#This Row],[Von]],Kombiniert[Date],"&lt;="&amp;Kombiniert[[#This Row],[Date]])</f>
        <v>6.142857142857143E-2</v>
      </c>
      <c r="T806" s="4">
        <f>SUMIFS(Kombiniert[Befragte],Kombiniert[Date],"&gt;="&amp;Kombiniert[[#This Row],[Von]],Kombiniert[Date],"&lt;="&amp;Kombiniert[[#This Row],[Date]])</f>
        <v>15770</v>
      </c>
      <c r="U806" s="2">
        <f>1/SUMIFS(Kombiniert[[#This Row],[CDU/CSU (14d)]:[AfD (14d)]],Kombiniert[[#This Row],[CDU/CSU (14d)]:[AfD (14d)]],"&gt;="&amp;0.05)</f>
        <v>1.1647254575707155</v>
      </c>
      <c r="V806" s="2">
        <f>1/(SUMIFS(Kombiniert[[#This Row],[CDU/CSU (14d)]:[AfD (14d)]],Kombiniert[[#This Row],[CDU/CSU (14d)]:[AfD (14d)]],"&gt;="&amp;0.05)-Kombiniert[[#This Row],[FDP (14d)]])</f>
        <v>1.2121212121212122</v>
      </c>
    </row>
    <row r="807" spans="1:22" x14ac:dyDescent="0.35">
      <c r="A807" s="1">
        <v>41584</v>
      </c>
      <c r="B807" s="2">
        <v>0.42</v>
      </c>
      <c r="C807" s="2">
        <v>0.25</v>
      </c>
      <c r="D807" s="2">
        <v>0.09</v>
      </c>
      <c r="E807" s="2">
        <v>0.03</v>
      </c>
      <c r="F807" s="2">
        <v>0.09</v>
      </c>
      <c r="G807" s="2">
        <v>0.05</v>
      </c>
      <c r="H807" s="2">
        <v>7.0000000000000007E-2</v>
      </c>
      <c r="I807" s="2">
        <v>2500</v>
      </c>
      <c r="J807" s="2" t="s">
        <v>459</v>
      </c>
      <c r="K807" t="s">
        <v>417</v>
      </c>
      <c r="L807" s="1">
        <f>Kombiniert[[#This Row],[Date]]-13</f>
        <v>41571</v>
      </c>
      <c r="M807" s="8">
        <f>AVERAGEIFS(Kombiniert[CDU/CSU],Kombiniert[Date],"&gt;="&amp;Kombiniert[[#This Row],[Von]],Kombiniert[Date],"&lt;="&amp;Kombiniert[[#This Row],[Date]])</f>
        <v>0.41571428571428565</v>
      </c>
      <c r="N807" s="3">
        <f>AVERAGEIFS(Kombiniert[SPD],Kombiniert[Date],"&gt;="&amp;Kombiniert[[#This Row],[Von]],Kombiniert[Date],"&lt;="&amp;Kombiniert[[#This Row],[Date]])</f>
        <v>0.25642857142857139</v>
      </c>
      <c r="O807" s="8">
        <f>AVERAGEIFS(Kombiniert[GRÜNE],Kombiniert[Date],"&gt;="&amp;Kombiniert[[#This Row],[Von]],Kombiniert[Date],"&lt;="&amp;Kombiniert[[#This Row],[Date]])</f>
        <v>9.4999999999999987E-2</v>
      </c>
      <c r="P807" s="8">
        <f>AVERAGEIFS(Kombiniert[FDP],Kombiniert[Date],"&gt;="&amp;Kombiniert[[#This Row],[Von]],Kombiniert[Date],"&lt;="&amp;Kombiniert[[#This Row],[Date]])</f>
        <v>3.4285714285714287E-2</v>
      </c>
      <c r="Q807" s="8">
        <f>AVERAGEIFS(Kombiniert[LINKE],Kombiniert[Date],"&gt;="&amp;Kombiniert[[#This Row],[Von]],Kombiniert[Date],"&lt;="&amp;Kombiniert[[#This Row],[Date]])</f>
        <v>8.9999999999999983E-2</v>
      </c>
      <c r="R807" s="8">
        <f>AVERAGEIFS(Kombiniert[AfD],Kombiniert[Date],"&gt;="&amp;Kombiniert[[#This Row],[Von]],Kombiniert[Date],"&lt;="&amp;Kombiniert[[#This Row],[Date]])</f>
        <v>4.7857142857142855E-2</v>
      </c>
      <c r="S807" s="8">
        <f>AVERAGEIFS(Kombiniert[Sonstige],Kombiniert[Date],"&gt;="&amp;Kombiniert[[#This Row],[Von]],Kombiniert[Date],"&lt;="&amp;Kombiniert[[#This Row],[Date]])</f>
        <v>6.0714285714285714E-2</v>
      </c>
      <c r="T807" s="4">
        <f>SUMIFS(Kombiniert[Befragte],Kombiniert[Date],"&gt;="&amp;Kombiniert[[#This Row],[Von]],Kombiniert[Date],"&lt;="&amp;Kombiniert[[#This Row],[Date]])</f>
        <v>16199</v>
      </c>
      <c r="U807" s="2">
        <f>1/SUMIFS(Kombiniert[[#This Row],[CDU/CSU (14d)]:[AfD (14d)]],Kombiniert[[#This Row],[CDU/CSU (14d)]:[AfD (14d)]],"&gt;="&amp;0.05)</f>
        <v>1.166666666666667</v>
      </c>
      <c r="V807" s="2">
        <f>1/(SUMIFS(Kombiniert[[#This Row],[CDU/CSU (14d)]:[AfD (14d)]],Kombiniert[[#This Row],[CDU/CSU (14d)]:[AfD (14d)]],"&gt;="&amp;0.05)-Kombiniert[[#This Row],[FDP (14d)]])</f>
        <v>1.2152777777777779</v>
      </c>
    </row>
    <row r="808" spans="1:22" x14ac:dyDescent="0.35">
      <c r="A808" s="1">
        <v>41577</v>
      </c>
      <c r="B808" s="2">
        <v>0.42</v>
      </c>
      <c r="C808" s="2">
        <v>0.24</v>
      </c>
      <c r="D808" s="2">
        <v>0.09</v>
      </c>
      <c r="E808" s="2">
        <v>0.04</v>
      </c>
      <c r="F808" s="2">
        <v>0.09</v>
      </c>
      <c r="G808" s="2">
        <v>0.05</v>
      </c>
      <c r="H808" s="2">
        <v>7.0000000000000007E-2</v>
      </c>
      <c r="I808" s="2">
        <v>2501</v>
      </c>
      <c r="J808" s="2" t="s">
        <v>460</v>
      </c>
      <c r="K808" t="s">
        <v>417</v>
      </c>
      <c r="L808" s="1">
        <f>Kombiniert[[#This Row],[Date]]-13</f>
        <v>41564</v>
      </c>
      <c r="M808" s="8">
        <f>AVERAGEIFS(Kombiniert[CDU/CSU],Kombiniert[Date],"&gt;="&amp;Kombiniert[[#This Row],[Von]],Kombiniert[Date],"&lt;="&amp;Kombiniert[[#This Row],[Date]])</f>
        <v>0.41749999999999998</v>
      </c>
      <c r="N808" s="3">
        <f>AVERAGEIFS(Kombiniert[SPD],Kombiniert[Date],"&gt;="&amp;Kombiniert[[#This Row],[Von]],Kombiniert[Date],"&lt;="&amp;Kombiniert[[#This Row],[Date]])</f>
        <v>0.25562499999999999</v>
      </c>
      <c r="O808" s="8">
        <f>AVERAGEIFS(Kombiniert[GRÜNE],Kombiniert[Date],"&gt;="&amp;Kombiniert[[#This Row],[Von]],Kombiniert[Date],"&lt;="&amp;Kombiniert[[#This Row],[Date]])</f>
        <v>9.2499999999999999E-2</v>
      </c>
      <c r="P808" s="8">
        <f>AVERAGEIFS(Kombiniert[FDP],Kombiniert[Date],"&gt;="&amp;Kombiniert[[#This Row],[Von]],Kombiniert[Date],"&lt;="&amp;Kombiniert[[#This Row],[Date]])</f>
        <v>3.7500000000000006E-2</v>
      </c>
      <c r="Q808" s="8">
        <f>AVERAGEIFS(Kombiniert[LINKE],Kombiniert[Date],"&gt;="&amp;Kombiniert[[#This Row],[Von]],Kombiniert[Date],"&lt;="&amp;Kombiniert[[#This Row],[Date]])</f>
        <v>9.0624999999999983E-2</v>
      </c>
      <c r="R808" s="8">
        <f>AVERAGEIFS(Kombiniert[AfD],Kombiniert[Date],"&gt;="&amp;Kombiniert[[#This Row],[Von]],Kombiniert[Date],"&lt;="&amp;Kombiniert[[#This Row],[Date]])</f>
        <v>4.8749999999999995E-2</v>
      </c>
      <c r="S808" s="8">
        <f>AVERAGEIFS(Kombiniert[Sonstige],Kombiniert[Date],"&gt;="&amp;Kombiniert[[#This Row],[Von]],Kombiniert[Date],"&lt;="&amp;Kombiniert[[#This Row],[Date]])</f>
        <v>5.7499999999999996E-2</v>
      </c>
      <c r="T808" s="4">
        <f>SUMIFS(Kombiniert[Befragte],Kombiniert[Date],"&gt;="&amp;Kombiniert[[#This Row],[Von]],Kombiniert[Date],"&lt;="&amp;Kombiniert[[#This Row],[Date]])</f>
        <v>15796</v>
      </c>
      <c r="U808" s="2">
        <f>1/SUMIFS(Kombiniert[[#This Row],[CDU/CSU (14d)]:[AfD (14d)]],Kombiniert[[#This Row],[CDU/CSU (14d)]:[AfD (14d)]],"&gt;="&amp;0.05)</f>
        <v>1.1678832116788322</v>
      </c>
      <c r="V808" s="2">
        <f>1/(SUMIFS(Kombiniert[[#This Row],[CDU/CSU (14d)]:[AfD (14d)]],Kombiniert[[#This Row],[CDU/CSU (14d)]:[AfD (14d)]],"&gt;="&amp;0.05)-Kombiniert[[#This Row],[FDP (14d)]])</f>
        <v>1.2213740458015268</v>
      </c>
    </row>
    <row r="809" spans="1:22" x14ac:dyDescent="0.35">
      <c r="A809" s="1">
        <v>41570</v>
      </c>
      <c r="B809" s="2">
        <v>0.43</v>
      </c>
      <c r="C809" s="2">
        <v>0.25</v>
      </c>
      <c r="D809" s="2">
        <v>0.08</v>
      </c>
      <c r="E809" s="2">
        <v>0.04</v>
      </c>
      <c r="F809" s="2">
        <v>0.09</v>
      </c>
      <c r="G809" s="2">
        <v>0.05</v>
      </c>
      <c r="H809" s="2">
        <v>0.06</v>
      </c>
      <c r="I809" s="2">
        <v>2500</v>
      </c>
      <c r="J809" s="2" t="s">
        <v>461</v>
      </c>
      <c r="K809" t="s">
        <v>417</v>
      </c>
      <c r="L809" s="1">
        <f>Kombiniert[[#This Row],[Date]]-13</f>
        <v>41557</v>
      </c>
      <c r="M809" s="8">
        <f>AVERAGEIFS(Kombiniert[CDU/CSU],Kombiniert[Date],"&gt;="&amp;Kombiniert[[#This Row],[Von]],Kombiniert[Date],"&lt;="&amp;Kombiniert[[#This Row],[Date]])</f>
        <v>0.42444444444444446</v>
      </c>
      <c r="N809" s="3">
        <f>AVERAGEIFS(Kombiniert[SPD],Kombiniert[Date],"&gt;="&amp;Kombiniert[[#This Row],[Von]],Kombiniert[Date],"&lt;="&amp;Kombiniert[[#This Row],[Date]])</f>
        <v>0.25222222222222224</v>
      </c>
      <c r="O809" s="8">
        <f>AVERAGEIFS(Kombiniert[GRÜNE],Kombiniert[Date],"&gt;="&amp;Kombiniert[[#This Row],[Von]],Kombiniert[Date],"&lt;="&amp;Kombiniert[[#This Row],[Date]])</f>
        <v>8.7777777777777774E-2</v>
      </c>
      <c r="P809" s="8">
        <f>AVERAGEIFS(Kombiniert[FDP],Kombiniert[Date],"&gt;="&amp;Kombiniert[[#This Row],[Von]],Kombiniert[Date],"&lt;="&amp;Kombiniert[[#This Row],[Date]])</f>
        <v>3.7222222222222219E-2</v>
      </c>
      <c r="Q809" s="8">
        <f>AVERAGEIFS(Kombiniert[LINKE],Kombiniert[Date],"&gt;="&amp;Kombiniert[[#This Row],[Von]],Kombiniert[Date],"&lt;="&amp;Kombiniert[[#This Row],[Date]])</f>
        <v>9.0555555555555556E-2</v>
      </c>
      <c r="R809" s="8">
        <f>AVERAGEIFS(Kombiniert[AfD],Kombiniert[Date],"&gt;="&amp;Kombiniert[[#This Row],[Von]],Kombiniert[Date],"&lt;="&amp;Kombiniert[[#This Row],[Date]])</f>
        <v>5.2222222222222218E-2</v>
      </c>
      <c r="S809" s="8">
        <f>AVERAGEIFS(Kombiniert[Sonstige],Kombiniert[Date],"&gt;="&amp;Kombiniert[[#This Row],[Von]],Kombiniert[Date],"&lt;="&amp;Kombiniert[[#This Row],[Date]])</f>
        <v>5.2222222222222218E-2</v>
      </c>
      <c r="T809" s="4">
        <f>SUMIFS(Kombiniert[Befragte],Kombiniert[Date],"&gt;="&amp;Kombiniert[[#This Row],[Von]],Kombiniert[Date],"&lt;="&amp;Kombiniert[[#This Row],[Date]])</f>
        <v>16816</v>
      </c>
      <c r="U809" s="2">
        <f>1/SUMIFS(Kombiniert[[#This Row],[CDU/CSU (14d)]:[AfD (14d)]],Kombiniert[[#This Row],[CDU/CSU (14d)]:[AfD (14d)]],"&gt;="&amp;0.05)</f>
        <v>1.1022657685241888</v>
      </c>
      <c r="V809" s="2">
        <f>1/(SUMIFS(Kombiniert[[#This Row],[CDU/CSU (14d)]:[AfD (14d)]],Kombiniert[[#This Row],[CDU/CSU (14d)]:[AfD (14d)]],"&gt;="&amp;0.05)-Kombiniert[[#This Row],[FDP (14d)]])</f>
        <v>1.149425287356322</v>
      </c>
    </row>
    <row r="810" spans="1:22" x14ac:dyDescent="0.35">
      <c r="A810" s="1">
        <v>41563</v>
      </c>
      <c r="B810" s="2">
        <v>0.44</v>
      </c>
      <c r="C810" s="2">
        <v>0.24</v>
      </c>
      <c r="D810" s="2">
        <v>0.08</v>
      </c>
      <c r="E810" s="2">
        <v>0.04</v>
      </c>
      <c r="F810" s="2">
        <v>0.08</v>
      </c>
      <c r="G810" s="2">
        <v>0.06</v>
      </c>
      <c r="H810" s="2">
        <v>0.06</v>
      </c>
      <c r="I810" s="2">
        <v>2501</v>
      </c>
      <c r="J810" s="2" t="s">
        <v>462</v>
      </c>
      <c r="K810" t="s">
        <v>417</v>
      </c>
      <c r="L810" s="1">
        <f>Kombiniert[[#This Row],[Date]]-13</f>
        <v>41550</v>
      </c>
      <c r="M810" s="8">
        <f>AVERAGEIFS(Kombiniert[CDU/CSU],Kombiniert[Date],"&gt;="&amp;Kombiniert[[#This Row],[Von]],Kombiniert[Date],"&lt;="&amp;Kombiniert[[#This Row],[Date]])</f>
        <v>0.42857142857142855</v>
      </c>
      <c r="N810" s="3">
        <f>AVERAGEIFS(Kombiniert[SPD],Kombiniert[Date],"&gt;="&amp;Kombiniert[[#This Row],[Von]],Kombiniert[Date],"&lt;="&amp;Kombiniert[[#This Row],[Date]])</f>
        <v>0.25</v>
      </c>
      <c r="O810" s="8">
        <f>AVERAGEIFS(Kombiniert[GRÜNE],Kombiniert[Date],"&gt;="&amp;Kombiniert[[#This Row],[Von]],Kombiniert[Date],"&lt;="&amp;Kombiniert[[#This Row],[Date]])</f>
        <v>8.4285714285714283E-2</v>
      </c>
      <c r="P810" s="8">
        <f>AVERAGEIFS(Kombiniert[FDP],Kombiniert[Date],"&gt;="&amp;Kombiniert[[#This Row],[Von]],Kombiniert[Date],"&lt;="&amp;Kombiniert[[#This Row],[Date]])</f>
        <v>3.5714285714285712E-2</v>
      </c>
      <c r="Q810" s="8">
        <f>AVERAGEIFS(Kombiniert[LINKE],Kombiniert[Date],"&gt;="&amp;Kombiniert[[#This Row],[Von]],Kombiniert[Date],"&lt;="&amp;Kombiniert[[#This Row],[Date]])</f>
        <v>8.8571428571428565E-2</v>
      </c>
      <c r="R810" s="8">
        <f>AVERAGEIFS(Kombiniert[AfD],Kombiniert[Date],"&gt;="&amp;Kombiniert[[#This Row],[Von]],Kombiniert[Date],"&lt;="&amp;Kombiniert[[#This Row],[Date]])</f>
        <v>5.6428571428571425E-2</v>
      </c>
      <c r="S810" s="8">
        <f>AVERAGEIFS(Kombiniert[Sonstige],Kombiniert[Date],"&gt;="&amp;Kombiniert[[#This Row],[Von]],Kombiniert[Date],"&lt;="&amp;Kombiniert[[#This Row],[Date]])</f>
        <v>5.2142857142857144E-2</v>
      </c>
      <c r="T810" s="4">
        <f>SUMIFS(Kombiniert[Befragte],Kombiniert[Date],"&gt;="&amp;Kombiniert[[#This Row],[Von]],Kombiniert[Date],"&lt;="&amp;Kombiniert[[#This Row],[Date]])</f>
        <v>13714</v>
      </c>
      <c r="U810" s="2">
        <f>1/SUMIFS(Kombiniert[[#This Row],[CDU/CSU (14d)]:[AfD (14d)]],Kombiniert[[#This Row],[CDU/CSU (14d)]:[AfD (14d)]],"&gt;="&amp;0.05)</f>
        <v>1.1014948859166012</v>
      </c>
      <c r="V810" s="2">
        <f>1/(SUMIFS(Kombiniert[[#This Row],[CDU/CSU (14d)]:[AfD (14d)]],Kombiniert[[#This Row],[CDU/CSU (14d)]:[AfD (14d)]],"&gt;="&amp;0.05)-Kombiniert[[#This Row],[FDP (14d)]])</f>
        <v>1.1466011466011465</v>
      </c>
    </row>
    <row r="811" spans="1:22" x14ac:dyDescent="0.35">
      <c r="A811" s="1">
        <v>41556</v>
      </c>
      <c r="B811" s="2">
        <v>0.45</v>
      </c>
      <c r="C811" s="2">
        <v>0.24</v>
      </c>
      <c r="D811" s="2">
        <v>0.08</v>
      </c>
      <c r="E811" s="2">
        <v>0.03</v>
      </c>
      <c r="F811" s="2">
        <v>0.08</v>
      </c>
      <c r="G811" s="2">
        <v>0.06</v>
      </c>
      <c r="H811" s="2">
        <v>0.06</v>
      </c>
      <c r="I811" s="2">
        <v>2000</v>
      </c>
      <c r="J811" s="2" t="s">
        <v>463</v>
      </c>
      <c r="K811" t="s">
        <v>417</v>
      </c>
      <c r="L811" s="1">
        <f>Kombiniert[[#This Row],[Date]]-13</f>
        <v>41543</v>
      </c>
      <c r="M811" s="8">
        <f>AVERAGEIFS(Kombiniert[CDU/CSU],Kombiniert[Date],"&gt;="&amp;Kombiniert[[#This Row],[Von]],Kombiniert[Date],"&lt;="&amp;Kombiniert[[#This Row],[Date]])</f>
        <v>0.43</v>
      </c>
      <c r="N811" s="3">
        <f>AVERAGEIFS(Kombiniert[SPD],Kombiniert[Date],"&gt;="&amp;Kombiniert[[#This Row],[Von]],Kombiniert[Date],"&lt;="&amp;Kombiniert[[#This Row],[Date]])</f>
        <v>0.25</v>
      </c>
      <c r="O811" s="8">
        <f>AVERAGEIFS(Kombiniert[GRÜNE],Kombiniert[Date],"&gt;="&amp;Kombiniert[[#This Row],[Von]],Kombiniert[Date],"&lt;="&amp;Kombiniert[[#This Row],[Date]])</f>
        <v>7.7500000000000013E-2</v>
      </c>
      <c r="P811" s="8">
        <f>AVERAGEIFS(Kombiniert[FDP],Kombiniert[Date],"&gt;="&amp;Kombiniert[[#This Row],[Von]],Kombiniert[Date],"&lt;="&amp;Kombiniert[[#This Row],[Date]])</f>
        <v>3.5000000000000003E-2</v>
      </c>
      <c r="Q811" s="8">
        <f>AVERAGEIFS(Kombiniert[LINKE],Kombiniert[Date],"&gt;="&amp;Kombiniert[[#This Row],[Von]],Kombiniert[Date],"&lt;="&amp;Kombiniert[[#This Row],[Date]])</f>
        <v>8.7499999999999994E-2</v>
      </c>
      <c r="R811" s="8">
        <f>AVERAGEIFS(Kombiniert[AfD],Kombiniert[Date],"&gt;="&amp;Kombiniert[[#This Row],[Von]],Kombiniert[Date],"&lt;="&amp;Kombiniert[[#This Row],[Date]])</f>
        <v>5.7499999999999996E-2</v>
      </c>
      <c r="S811" s="8">
        <f>AVERAGEIFS(Kombiniert[Sonstige],Kombiniert[Date],"&gt;="&amp;Kombiniert[[#This Row],[Von]],Kombiniert[Date],"&lt;="&amp;Kombiniert[[#This Row],[Date]])</f>
        <v>6.25E-2</v>
      </c>
      <c r="T811" s="4">
        <f>SUMIFS(Kombiniert[Befragte],Kombiniert[Date],"&gt;="&amp;Kombiniert[[#This Row],[Von]],Kombiniert[Date],"&lt;="&amp;Kombiniert[[#This Row],[Date]])</f>
        <v>7730</v>
      </c>
      <c r="U811" s="2">
        <f>1/SUMIFS(Kombiniert[[#This Row],[CDU/CSU (14d)]:[AfD (14d)]],Kombiniert[[#This Row],[CDU/CSU (14d)]:[AfD (14d)]],"&gt;="&amp;0.05)</f>
        <v>1.10803324099723</v>
      </c>
      <c r="V811" s="2">
        <f>1/(SUMIFS(Kombiniert[[#This Row],[CDU/CSU (14d)]:[AfD (14d)]],Kombiniert[[#This Row],[CDU/CSU (14d)]:[AfD (14d)]],"&gt;="&amp;0.05)-Kombiniert[[#This Row],[FDP (14d)]])</f>
        <v>1.1527377521613833</v>
      </c>
    </row>
    <row r="812" spans="1:22" x14ac:dyDescent="0.35">
      <c r="A812" s="1">
        <v>41548</v>
      </c>
      <c r="B812" s="2">
        <v>0.42</v>
      </c>
      <c r="C812" s="2">
        <v>0.25</v>
      </c>
      <c r="D812" s="2">
        <v>0.08</v>
      </c>
      <c r="E812" s="2">
        <v>0.04</v>
      </c>
      <c r="F812" s="2">
        <v>0.09</v>
      </c>
      <c r="G812" s="2">
        <v>0.05</v>
      </c>
      <c r="H812" s="2">
        <v>7.0000000000000007E-2</v>
      </c>
      <c r="I812" s="2">
        <v>2499</v>
      </c>
      <c r="J812" s="2" t="s">
        <v>464</v>
      </c>
      <c r="K812" t="s">
        <v>417</v>
      </c>
      <c r="L812" s="1">
        <f>Kombiniert[[#This Row],[Date]]-13</f>
        <v>41535</v>
      </c>
      <c r="M812" s="8">
        <f>AVERAGEIFS(Kombiniert[CDU/CSU],Kombiniert[Date],"&gt;="&amp;Kombiniert[[#This Row],[Von]],Kombiniert[Date],"&lt;="&amp;Kombiniert[[#This Row],[Date]])</f>
        <v>0.41</v>
      </c>
      <c r="N812" s="3">
        <f>AVERAGEIFS(Kombiniert[SPD],Kombiniert[Date],"&gt;="&amp;Kombiniert[[#This Row],[Von]],Kombiniert[Date],"&lt;="&amp;Kombiniert[[#This Row],[Date]])</f>
        <v>0.26333333333333336</v>
      </c>
      <c r="O812" s="8">
        <f>AVERAGEIFS(Kombiniert[GRÜNE],Kombiniert[Date],"&gt;="&amp;Kombiniert[[#This Row],[Von]],Kombiniert[Date],"&lt;="&amp;Kombiniert[[#This Row],[Date]])</f>
        <v>7.6666666666666675E-2</v>
      </c>
      <c r="P812" s="8">
        <f>AVERAGEIFS(Kombiniert[FDP],Kombiniert[Date],"&gt;="&amp;Kombiniert[[#This Row],[Von]],Kombiniert[Date],"&lt;="&amp;Kombiniert[[#This Row],[Date]])</f>
        <v>4.3333333333333335E-2</v>
      </c>
      <c r="Q812" s="8">
        <f>AVERAGEIFS(Kombiniert[LINKE],Kombiniert[Date],"&gt;="&amp;Kombiniert[[#This Row],[Von]],Kombiniert[Date],"&lt;="&amp;Kombiniert[[#This Row],[Date]])</f>
        <v>9.0000000000000011E-2</v>
      </c>
      <c r="R812" s="8">
        <f>AVERAGEIFS(Kombiniert[AfD],Kombiniert[Date],"&gt;="&amp;Kombiniert[[#This Row],[Von]],Kombiniert[Date],"&lt;="&amp;Kombiniert[[#This Row],[Date]])</f>
        <v>5.3333333333333337E-2</v>
      </c>
      <c r="S812" s="8">
        <f>AVERAGEIFS(Kombiniert[Sonstige],Kombiniert[Date],"&gt;="&amp;Kombiniert[[#This Row],[Von]],Kombiniert[Date],"&lt;="&amp;Kombiniert[[#This Row],[Date]])</f>
        <v>5.3333333333333337E-2</v>
      </c>
      <c r="T812" s="4">
        <f>SUMIFS(Kombiniert[Befragte],Kombiniert[Date],"&gt;="&amp;Kombiniert[[#This Row],[Von]],Kombiniert[Date],"&lt;="&amp;Kombiniert[[#This Row],[Date]])</f>
        <v>6129</v>
      </c>
      <c r="U812" s="2">
        <f>1/SUMIFS(Kombiniert[[#This Row],[CDU/CSU (14d)]:[AfD (14d)]],Kombiniert[[#This Row],[CDU/CSU (14d)]:[AfD (14d)]],"&gt;="&amp;0.05)</f>
        <v>1.119402985074627</v>
      </c>
      <c r="V812" s="2">
        <f>1/(SUMIFS(Kombiniert[[#This Row],[CDU/CSU (14d)]:[AfD (14d)]],Kombiniert[[#This Row],[CDU/CSU (14d)]:[AfD (14d)]],"&gt;="&amp;0.05)-Kombiniert[[#This Row],[FDP (14d)]])</f>
        <v>1.1764705882352942</v>
      </c>
    </row>
    <row r="813" spans="1:22" x14ac:dyDescent="0.35">
      <c r="A813" s="1">
        <v>44091</v>
      </c>
      <c r="B813" s="2">
        <v>0.37</v>
      </c>
      <c r="C813" s="2">
        <v>0.17</v>
      </c>
      <c r="D813" s="2">
        <v>0.19</v>
      </c>
      <c r="E813" s="2">
        <v>0.05</v>
      </c>
      <c r="F813" s="2">
        <v>7.0000000000000007E-2</v>
      </c>
      <c r="G813" s="2">
        <v>0.1</v>
      </c>
      <c r="H813" s="2">
        <v>0.05</v>
      </c>
      <c r="I813" s="2">
        <v>1241</v>
      </c>
      <c r="J813" s="2" t="s">
        <v>1425</v>
      </c>
      <c r="K813" t="s">
        <v>736</v>
      </c>
      <c r="L813" s="1">
        <f>Kombiniert[[#This Row],[Date]]-13</f>
        <v>44078</v>
      </c>
      <c r="M813" s="8">
        <f>AVERAGEIFS(Kombiniert[CDU/CSU],Kombiniert[Date],"&gt;="&amp;Kombiniert[[#This Row],[Von]],Kombiniert[Date],"&lt;="&amp;Kombiniert[[#This Row],[Date]])</f>
        <v>0.359375</v>
      </c>
      <c r="N813" s="3">
        <f>AVERAGEIFS(Kombiniert[SPD],Kombiniert[Date],"&gt;="&amp;Kombiniert[[#This Row],[Von]],Kombiniert[Date],"&lt;="&amp;Kombiniert[[#This Row],[Date]])</f>
        <v>0.16375000000000001</v>
      </c>
      <c r="O813" s="8">
        <f>AVERAGEIFS(Kombiniert[GRÜNE],Kombiniert[Date],"&gt;="&amp;Kombiniert[[#This Row],[Von]],Kombiniert[Date],"&lt;="&amp;Kombiniert[[#This Row],[Date]])</f>
        <v>0.18249999999999997</v>
      </c>
      <c r="P813" s="8">
        <f>AVERAGEIFS(Kombiniert[FDP],Kombiniert[Date],"&gt;="&amp;Kombiniert[[#This Row],[Von]],Kombiniert[Date],"&lt;="&amp;Kombiniert[[#This Row],[Date]])</f>
        <v>5.6874999999999995E-2</v>
      </c>
      <c r="Q813" s="8">
        <f>AVERAGEIFS(Kombiniert[LINKE],Kombiniert[Date],"&gt;="&amp;Kombiniert[[#This Row],[Von]],Kombiniert[Date],"&lt;="&amp;Kombiniert[[#This Row],[Date]])</f>
        <v>7.9375000000000001E-2</v>
      </c>
      <c r="R813" s="8">
        <f>AVERAGEIFS(Kombiniert[AfD],Kombiniert[Date],"&gt;="&amp;Kombiniert[[#This Row],[Von]],Kombiniert[Date],"&lt;="&amp;Kombiniert[[#This Row],[Date]])</f>
        <v>0.10187499999999999</v>
      </c>
      <c r="S813" s="8">
        <f>AVERAGEIFS(Kombiniert[Sonstige],Kombiniert[Date],"&gt;="&amp;Kombiniert[[#This Row],[Von]],Kombiniert[Date],"&lt;="&amp;Kombiniert[[#This Row],[Date]])</f>
        <v>5.6250000000000001E-2</v>
      </c>
      <c r="T813" s="4">
        <f>SUMIFS(Kombiniert[Befragte],Kombiniert[Date],"&gt;="&amp;Kombiniert[[#This Row],[Von]],Kombiniert[Date],"&lt;="&amp;Kombiniert[[#This Row],[Date]])</f>
        <v>14293</v>
      </c>
      <c r="U813" s="2">
        <f>1/SUMIFS(Kombiniert[[#This Row],[CDU/CSU (14d)]:[AfD (14d)]],Kombiniert[[#This Row],[CDU/CSU (14d)]:[AfD (14d)]],"&gt;="&amp;0.05)</f>
        <v>1.0596026490066224</v>
      </c>
      <c r="V813" s="2">
        <f>1/(SUMIFS(Kombiniert[[#This Row],[CDU/CSU (14d)]:[AfD (14d)]],Kombiniert[[#This Row],[CDU/CSU (14d)]:[AfD (14d)]],"&gt;="&amp;0.05)-Kombiniert[[#This Row],[FDP (14d)]])</f>
        <v>1.1275546159267089</v>
      </c>
    </row>
    <row r="814" spans="1:22" x14ac:dyDescent="0.35">
      <c r="A814" s="1">
        <v>44071</v>
      </c>
      <c r="B814" s="2">
        <v>0.38</v>
      </c>
      <c r="C814" s="2">
        <v>0.16</v>
      </c>
      <c r="D814" s="2">
        <v>0.19</v>
      </c>
      <c r="E814" s="2">
        <v>0.05</v>
      </c>
      <c r="F814" s="2">
        <v>0.08</v>
      </c>
      <c r="G814" s="2">
        <v>0.09</v>
      </c>
      <c r="H814" s="2">
        <v>0.05</v>
      </c>
      <c r="I814" s="2">
        <v>1303</v>
      </c>
      <c r="J814" s="2" t="s">
        <v>735</v>
      </c>
      <c r="K814" t="s">
        <v>736</v>
      </c>
      <c r="L814" s="1">
        <f>Kombiniert[[#This Row],[Date]]-13</f>
        <v>44058</v>
      </c>
      <c r="M814" s="8">
        <f>AVERAGEIFS(Kombiniert[CDU/CSU],Kombiniert[Date],"&gt;="&amp;Kombiniert[[#This Row],[Von]],Kombiniert[Date],"&lt;="&amp;Kombiniert[[#This Row],[Date]])</f>
        <v>0.36449999999999994</v>
      </c>
      <c r="N814" s="3">
        <f>AVERAGEIFS(Kombiniert[SPD],Kombiniert[Date],"&gt;="&amp;Kombiniert[[#This Row],[Von]],Kombiniert[Date],"&lt;="&amp;Kombiniert[[#This Row],[Date]])</f>
        <v>0.16699999999999998</v>
      </c>
      <c r="O814" s="8">
        <f>AVERAGEIFS(Kombiniert[GRÜNE],Kombiniert[Date],"&gt;="&amp;Kombiniert[[#This Row],[Von]],Kombiniert[Date],"&lt;="&amp;Kombiniert[[#This Row],[Date]])</f>
        <v>0.17599999999999996</v>
      </c>
      <c r="P814" s="8">
        <f>AVERAGEIFS(Kombiniert[FDP],Kombiniert[Date],"&gt;="&amp;Kombiniert[[#This Row],[Von]],Kombiniert[Date],"&lt;="&amp;Kombiniert[[#This Row],[Date]])</f>
        <v>5.800000000000001E-2</v>
      </c>
      <c r="Q814" s="8">
        <f>AVERAGEIFS(Kombiniert[LINKE],Kombiniert[Date],"&gt;="&amp;Kombiniert[[#This Row],[Von]],Kombiniert[Date],"&lt;="&amp;Kombiniert[[#This Row],[Date]])</f>
        <v>7.6999999999999985E-2</v>
      </c>
      <c r="R814" s="8">
        <f>AVERAGEIFS(Kombiniert[AfD],Kombiniert[Date],"&gt;="&amp;Kombiniert[[#This Row],[Von]],Kombiniert[Date],"&lt;="&amp;Kombiniert[[#This Row],[Date]])</f>
        <v>9.9999999999999992E-2</v>
      </c>
      <c r="S814" s="8">
        <f>AVERAGEIFS(Kombiniert[Sonstige],Kombiniert[Date],"&gt;="&amp;Kombiniert[[#This Row],[Von]],Kombiniert[Date],"&lt;="&amp;Kombiniert[[#This Row],[Date]])</f>
        <v>5.7499999999999996E-2</v>
      </c>
      <c r="T814" s="4">
        <f>SUMIFS(Kombiniert[Befragte],Kombiniert[Date],"&gt;="&amp;Kombiniert[[#This Row],[Von]],Kombiniert[Date],"&lt;="&amp;Kombiniert[[#This Row],[Date]])</f>
        <v>18402</v>
      </c>
      <c r="U814" s="2">
        <f>1/SUMIFS(Kombiniert[[#This Row],[CDU/CSU (14d)]:[AfD (14d)]],Kombiniert[[#This Row],[CDU/CSU (14d)]:[AfD (14d)]],"&gt;="&amp;0.05)</f>
        <v>1.061007957559682</v>
      </c>
      <c r="V814" s="2">
        <f>1/(SUMIFS(Kombiniert[[#This Row],[CDU/CSU (14d)]:[AfD (14d)]],Kombiniert[[#This Row],[CDU/CSU (14d)]:[AfD (14d)]],"&gt;="&amp;0.05)-Kombiniert[[#This Row],[FDP (14d)]])</f>
        <v>1.1305822498586775</v>
      </c>
    </row>
    <row r="815" spans="1:22" x14ac:dyDescent="0.35">
      <c r="A815" s="1">
        <v>44043</v>
      </c>
      <c r="B815" s="2">
        <v>0.38</v>
      </c>
      <c r="C815" s="2">
        <v>0.14000000000000001</v>
      </c>
      <c r="D815" s="2">
        <v>0.21</v>
      </c>
      <c r="E815" s="2">
        <v>0.05</v>
      </c>
      <c r="F815" s="2">
        <v>0.08</v>
      </c>
      <c r="G815" s="2">
        <v>0.09</v>
      </c>
      <c r="H815" s="2">
        <v>0.05</v>
      </c>
      <c r="I815" s="2">
        <v>1249</v>
      </c>
      <c r="J815" s="2" t="s">
        <v>737</v>
      </c>
      <c r="K815" t="s">
        <v>736</v>
      </c>
      <c r="L815" s="1">
        <f>Kombiniert[[#This Row],[Date]]-13</f>
        <v>44030</v>
      </c>
      <c r="M815" s="8">
        <f>AVERAGEIFS(Kombiniert[CDU/CSU],Kombiniert[Date],"&gt;="&amp;Kombiniert[[#This Row],[Von]],Kombiniert[Date],"&lt;="&amp;Kombiniert[[#This Row],[Date]])</f>
        <v>0.375</v>
      </c>
      <c r="N815" s="3">
        <f>AVERAGEIFS(Kombiniert[SPD],Kombiniert[Date],"&gt;="&amp;Kombiniert[[#This Row],[Von]],Kombiniert[Date],"&lt;="&amp;Kombiniert[[#This Row],[Date]])</f>
        <v>0.14749999999999999</v>
      </c>
      <c r="O815" s="8">
        <f>AVERAGEIFS(Kombiniert[GRÜNE],Kombiniert[Date],"&gt;="&amp;Kombiniert[[#This Row],[Von]],Kombiniert[Date],"&lt;="&amp;Kombiniert[[#This Row],[Date]])</f>
        <v>0.18299999999999997</v>
      </c>
      <c r="P815" s="8">
        <f>AVERAGEIFS(Kombiniert[FDP],Kombiniert[Date],"&gt;="&amp;Kombiniert[[#This Row],[Von]],Kombiniert[Date],"&lt;="&amp;Kombiniert[[#This Row],[Date]])</f>
        <v>5.9999999999999984E-2</v>
      </c>
      <c r="Q815" s="8">
        <f>AVERAGEIFS(Kombiniert[LINKE],Kombiniert[Date],"&gt;="&amp;Kombiniert[[#This Row],[Von]],Kombiniert[Date],"&lt;="&amp;Kombiniert[[#This Row],[Date]])</f>
        <v>7.5999999999999984E-2</v>
      </c>
      <c r="R815" s="8">
        <f>AVERAGEIFS(Kombiniert[AfD],Kombiniert[Date],"&gt;="&amp;Kombiniert[[#This Row],[Von]],Kombiniert[Date],"&lt;="&amp;Kombiniert[[#This Row],[Date]])</f>
        <v>9.8999999999999991E-2</v>
      </c>
      <c r="S815" s="8">
        <f>AVERAGEIFS(Kombiniert[Sonstige],Kombiniert[Date],"&gt;="&amp;Kombiniert[[#This Row],[Von]],Kombiniert[Date],"&lt;="&amp;Kombiniert[[#This Row],[Date]])</f>
        <v>5.9499999999999997E-2</v>
      </c>
      <c r="T815" s="4">
        <f>SUMIFS(Kombiniert[Befragte],Kombiniert[Date],"&gt;="&amp;Kombiniert[[#This Row],[Von]],Kombiniert[Date],"&lt;="&amp;Kombiniert[[#This Row],[Date]])</f>
        <v>17126</v>
      </c>
      <c r="U815" s="2">
        <f>1/SUMIFS(Kombiniert[[#This Row],[CDU/CSU (14d)]:[AfD (14d)]],Kombiniert[[#This Row],[CDU/CSU (14d)]:[AfD (14d)]],"&gt;="&amp;0.05)</f>
        <v>1.0632642211589582</v>
      </c>
      <c r="V815" s="2">
        <f>1/(SUMIFS(Kombiniert[[#This Row],[CDU/CSU (14d)]:[AfD (14d)]],Kombiniert[[#This Row],[CDU/CSU (14d)]:[AfD (14d)]],"&gt;="&amp;0.05)-Kombiniert[[#This Row],[FDP (14d)]])</f>
        <v>1.1357183418512211</v>
      </c>
    </row>
    <row r="816" spans="1:22" x14ac:dyDescent="0.35">
      <c r="A816" s="1">
        <v>44022</v>
      </c>
      <c r="B816" s="2">
        <v>0.39</v>
      </c>
      <c r="C816" s="2">
        <v>0.15</v>
      </c>
      <c r="D816" s="2">
        <v>0.2</v>
      </c>
      <c r="E816" s="2">
        <v>0.05</v>
      </c>
      <c r="F816" s="2">
        <v>7.0000000000000007E-2</v>
      </c>
      <c r="G816" s="2">
        <v>0.09</v>
      </c>
      <c r="H816" s="2">
        <v>0.05</v>
      </c>
      <c r="I816" s="2">
        <v>1226</v>
      </c>
      <c r="J816" s="2" t="s">
        <v>738</v>
      </c>
      <c r="K816" t="s">
        <v>736</v>
      </c>
      <c r="L816" s="1">
        <f>Kombiniert[[#This Row],[Date]]-13</f>
        <v>44009</v>
      </c>
      <c r="M816" s="8">
        <f>AVERAGEIFS(Kombiniert[CDU/CSU],Kombiniert[Date],"&gt;="&amp;Kombiniert[[#This Row],[Von]],Kombiniert[Date],"&lt;="&amp;Kombiniert[[#This Row],[Date]])</f>
        <v>0.37312500000000004</v>
      </c>
      <c r="N816" s="3">
        <f>AVERAGEIFS(Kombiniert[SPD],Kombiniert[Date],"&gt;="&amp;Kombiniert[[#This Row],[Von]],Kombiniert[Date],"&lt;="&amp;Kombiniert[[#This Row],[Date]])</f>
        <v>0.1525</v>
      </c>
      <c r="O816" s="8">
        <f>AVERAGEIFS(Kombiniert[GRÜNE],Kombiniert[Date],"&gt;="&amp;Kombiniert[[#This Row],[Von]],Kombiniert[Date],"&lt;="&amp;Kombiniert[[#This Row],[Date]])</f>
        <v>0.1825</v>
      </c>
      <c r="P816" s="8">
        <f>AVERAGEIFS(Kombiniert[FDP],Kombiniert[Date],"&gt;="&amp;Kombiniert[[#This Row],[Von]],Kombiniert[Date],"&lt;="&amp;Kombiniert[[#This Row],[Date]])</f>
        <v>5.8749999999999997E-2</v>
      </c>
      <c r="Q816" s="8">
        <f>AVERAGEIFS(Kombiniert[LINKE],Kombiniert[Date],"&gt;="&amp;Kombiniert[[#This Row],[Von]],Kombiniert[Date],"&lt;="&amp;Kombiniert[[#This Row],[Date]])</f>
        <v>7.7499999999999999E-2</v>
      </c>
      <c r="R816" s="8">
        <f>AVERAGEIFS(Kombiniert[AfD],Kombiniert[Date],"&gt;="&amp;Kombiniert[[#This Row],[Von]],Kombiniert[Date],"&lt;="&amp;Kombiniert[[#This Row],[Date]])</f>
        <v>0.10062499999999999</v>
      </c>
      <c r="S816" s="8">
        <f>AVERAGEIFS(Kombiniert[Sonstige],Kombiniert[Date],"&gt;="&amp;Kombiniert[[#This Row],[Von]],Kombiniert[Date],"&lt;="&amp;Kombiniert[[#This Row],[Date]])</f>
        <v>5.5E-2</v>
      </c>
      <c r="T816" s="4">
        <f>SUMIFS(Kombiniert[Befragte],Kombiniert[Date],"&gt;="&amp;Kombiniert[[#This Row],[Von]],Kombiniert[Date],"&lt;="&amp;Kombiniert[[#This Row],[Date]])</f>
        <v>14810</v>
      </c>
      <c r="U816" s="2">
        <f>1/SUMIFS(Kombiniert[[#This Row],[CDU/CSU (14d)]:[AfD (14d)]],Kombiniert[[#This Row],[CDU/CSU (14d)]:[AfD (14d)]],"&gt;="&amp;0.05)</f>
        <v>1.0582010582010584</v>
      </c>
      <c r="V816" s="2">
        <f>1/(SUMIFS(Kombiniert[[#This Row],[CDU/CSU (14d)]:[AfD (14d)]],Kombiniert[[#This Row],[CDU/CSU (14d)]:[AfD (14d)]],"&gt;="&amp;0.05)-Kombiniert[[#This Row],[FDP (14d)]])</f>
        <v>1.1283497884344147</v>
      </c>
    </row>
    <row r="817" spans="1:22" x14ac:dyDescent="0.35">
      <c r="A817" s="1">
        <v>44008</v>
      </c>
      <c r="B817" s="2">
        <v>0.4</v>
      </c>
      <c r="C817" s="2">
        <v>0.15</v>
      </c>
      <c r="D817" s="2">
        <v>0.19</v>
      </c>
      <c r="E817" s="2">
        <v>0.05</v>
      </c>
      <c r="F817" s="2">
        <v>7.0000000000000007E-2</v>
      </c>
      <c r="G817" s="2">
        <v>0.09</v>
      </c>
      <c r="H817" s="2">
        <v>0.05</v>
      </c>
      <c r="I817" s="2">
        <v>1227</v>
      </c>
      <c r="J817" s="2" t="s">
        <v>739</v>
      </c>
      <c r="K817" t="s">
        <v>736</v>
      </c>
      <c r="L817" s="1">
        <f>Kombiniert[[#This Row],[Date]]-13</f>
        <v>43995</v>
      </c>
      <c r="M817" s="8">
        <f>AVERAGEIFS(Kombiniert[CDU/CSU],Kombiniert[Date],"&gt;="&amp;Kombiniert[[#This Row],[Von]],Kombiniert[Date],"&lt;="&amp;Kombiniert[[#This Row],[Date]])</f>
        <v>0.38409090909090915</v>
      </c>
      <c r="N817" s="3">
        <f>AVERAGEIFS(Kombiniert[SPD],Kombiniert[Date],"&gt;="&amp;Kombiniert[[#This Row],[Von]],Kombiniert[Date],"&lt;="&amp;Kombiniert[[#This Row],[Date]])</f>
        <v>0.14999999999999997</v>
      </c>
      <c r="O817" s="8">
        <f>AVERAGEIFS(Kombiniert[GRÜNE],Kombiniert[Date],"&gt;="&amp;Kombiniert[[#This Row],[Von]],Kombiniert[Date],"&lt;="&amp;Kombiniert[[#This Row],[Date]])</f>
        <v>0.17909090909090908</v>
      </c>
      <c r="P817" s="8">
        <f>AVERAGEIFS(Kombiniert[FDP],Kombiniert[Date],"&gt;="&amp;Kombiniert[[#This Row],[Von]],Kombiniert[Date],"&lt;="&amp;Kombiniert[[#This Row],[Date]])</f>
        <v>5.7727272727272731E-2</v>
      </c>
      <c r="Q817" s="8">
        <f>AVERAGEIFS(Kombiniert[LINKE],Kombiniert[Date],"&gt;="&amp;Kombiniert[[#This Row],[Von]],Kombiniert[Date],"&lt;="&amp;Kombiniert[[#This Row],[Date]])</f>
        <v>7.7727272727272728E-2</v>
      </c>
      <c r="R817" s="8">
        <f>AVERAGEIFS(Kombiniert[AfD],Kombiniert[Date],"&gt;="&amp;Kombiniert[[#This Row],[Von]],Kombiniert[Date],"&lt;="&amp;Kombiniert[[#This Row],[Date]])</f>
        <v>9.4999999999999987E-2</v>
      </c>
      <c r="S817" s="8">
        <f>AVERAGEIFS(Kombiniert[Sonstige],Kombiniert[Date],"&gt;="&amp;Kombiniert[[#This Row],[Von]],Kombiniert[Date],"&lt;="&amp;Kombiniert[[#This Row],[Date]])</f>
        <v>5.6363636363636373E-2</v>
      </c>
      <c r="T817" s="4">
        <f>SUMIFS(Kombiniert[Befragte],Kombiniert[Date],"&gt;="&amp;Kombiniert[[#This Row],[Von]],Kombiniert[Date],"&lt;="&amp;Kombiniert[[#This Row],[Date]])</f>
        <v>19716</v>
      </c>
      <c r="U817" s="2">
        <f>1/SUMIFS(Kombiniert[[#This Row],[CDU/CSU (14d)]:[AfD (14d)]],Kombiniert[[#This Row],[CDU/CSU (14d)]:[AfD (14d)]],"&gt;="&amp;0.05)</f>
        <v>1.0597302504816954</v>
      </c>
      <c r="V817" s="2">
        <f>1/(SUMIFS(Kombiniert[[#This Row],[CDU/CSU (14d)]:[AfD (14d)]],Kombiniert[[#This Row],[CDU/CSU (14d)]:[AfD (14d)]],"&gt;="&amp;0.05)-Kombiniert[[#This Row],[FDP (14d)]])</f>
        <v>1.1287839917906617</v>
      </c>
    </row>
    <row r="818" spans="1:22" x14ac:dyDescent="0.35">
      <c r="A818" s="1">
        <v>43994</v>
      </c>
      <c r="B818" s="2">
        <v>0.39</v>
      </c>
      <c r="C818" s="2">
        <v>0.15</v>
      </c>
      <c r="D818" s="2">
        <v>0.2</v>
      </c>
      <c r="E818" s="2">
        <v>0.04</v>
      </c>
      <c r="F818" s="2">
        <v>7.0000000000000007E-2</v>
      </c>
      <c r="G818" s="2">
        <v>0.09</v>
      </c>
      <c r="H818" s="2">
        <v>0.06</v>
      </c>
      <c r="I818" s="2">
        <v>1270</v>
      </c>
      <c r="J818" s="2" t="s">
        <v>740</v>
      </c>
      <c r="K818" t="s">
        <v>736</v>
      </c>
      <c r="L818" s="1">
        <f>Kombiniert[[#This Row],[Date]]-13</f>
        <v>43981</v>
      </c>
      <c r="M818" s="8">
        <f>AVERAGEIFS(Kombiniert[CDU/CSU],Kombiniert[Date],"&gt;="&amp;Kombiniert[[#This Row],[Von]],Kombiniert[Date],"&lt;="&amp;Kombiniert[[#This Row],[Date]])</f>
        <v>0.38937500000000003</v>
      </c>
      <c r="N818" s="3">
        <f>AVERAGEIFS(Kombiniert[SPD],Kombiniert[Date],"&gt;="&amp;Kombiniert[[#This Row],[Von]],Kombiniert[Date],"&lt;="&amp;Kombiniert[[#This Row],[Date]])</f>
        <v>0.15000000000000002</v>
      </c>
      <c r="O818" s="8">
        <f>AVERAGEIFS(Kombiniert[GRÜNE],Kombiniert[Date],"&gt;="&amp;Kombiniert[[#This Row],[Von]],Kombiniert[Date],"&lt;="&amp;Kombiniert[[#This Row],[Date]])</f>
        <v>0.170625</v>
      </c>
      <c r="P818" s="8">
        <f>AVERAGEIFS(Kombiniert[FDP],Kombiniert[Date],"&gt;="&amp;Kombiniert[[#This Row],[Von]],Kombiniert[Date],"&lt;="&amp;Kombiniert[[#This Row],[Date]])</f>
        <v>0.06</v>
      </c>
      <c r="Q818" s="8">
        <f>AVERAGEIFS(Kombiniert[LINKE],Kombiniert[Date],"&gt;="&amp;Kombiniert[[#This Row],[Von]],Kombiniert[Date],"&lt;="&amp;Kombiniert[[#This Row],[Date]])</f>
        <v>7.8125E-2</v>
      </c>
      <c r="R818" s="8">
        <f>AVERAGEIFS(Kombiniert[AfD],Kombiniert[Date],"&gt;="&amp;Kombiniert[[#This Row],[Von]],Kombiniert[Date],"&lt;="&amp;Kombiniert[[#This Row],[Date]])</f>
        <v>8.9999999999999983E-2</v>
      </c>
      <c r="S818" s="8">
        <f>AVERAGEIFS(Kombiniert[Sonstige],Kombiniert[Date],"&gt;="&amp;Kombiniert[[#This Row],[Von]],Kombiniert[Date],"&lt;="&amp;Kombiniert[[#This Row],[Date]])</f>
        <v>6.1874999999999999E-2</v>
      </c>
      <c r="T818" s="4">
        <f>SUMIFS(Kombiniert[Befragte],Kombiniert[Date],"&gt;="&amp;Kombiniert[[#This Row],[Von]],Kombiniert[Date],"&lt;="&amp;Kombiniert[[#This Row],[Date]])</f>
        <v>14737</v>
      </c>
      <c r="U818" s="2">
        <f>1/SUMIFS(Kombiniert[[#This Row],[CDU/CSU (14d)]:[AfD (14d)]],Kombiniert[[#This Row],[CDU/CSU (14d)]:[AfD (14d)]],"&gt;="&amp;0.05)</f>
        <v>1.0659560293137909</v>
      </c>
      <c r="V818" s="2">
        <f>1/(SUMIFS(Kombiniert[[#This Row],[CDU/CSU (14d)]:[AfD (14d)]],Kombiniert[[#This Row],[CDU/CSU (14d)]:[AfD (14d)]],"&gt;="&amp;0.05)-Kombiniert[[#This Row],[FDP (14d)]])</f>
        <v>1.1387900355871885</v>
      </c>
    </row>
    <row r="819" spans="1:22" x14ac:dyDescent="0.35">
      <c r="A819" s="1">
        <v>43980</v>
      </c>
      <c r="B819" s="2">
        <v>0.39</v>
      </c>
      <c r="C819" s="2">
        <v>0.15</v>
      </c>
      <c r="D819" s="2">
        <v>0.19</v>
      </c>
      <c r="E819" s="2">
        <v>0.04</v>
      </c>
      <c r="F819" s="2">
        <v>0.08</v>
      </c>
      <c r="G819" s="2">
        <v>0.09</v>
      </c>
      <c r="H819" s="2">
        <v>0.06</v>
      </c>
      <c r="I819" s="2">
        <v>1377</v>
      </c>
      <c r="J819" s="2" t="s">
        <v>741</v>
      </c>
      <c r="K819" t="s">
        <v>736</v>
      </c>
      <c r="L819" s="1">
        <f>Kombiniert[[#This Row],[Date]]-13</f>
        <v>43967</v>
      </c>
      <c r="M819" s="8">
        <f>AVERAGEIFS(Kombiniert[CDU/CSU],Kombiniert[Date],"&gt;="&amp;Kombiniert[[#This Row],[Von]],Kombiniert[Date],"&lt;="&amp;Kombiniert[[#This Row],[Date]])</f>
        <v>0.38222222222222224</v>
      </c>
      <c r="N819" s="3">
        <f>AVERAGEIFS(Kombiniert[SPD],Kombiniert[Date],"&gt;="&amp;Kombiniert[[#This Row],[Von]],Kombiniert[Date],"&lt;="&amp;Kombiniert[[#This Row],[Date]])</f>
        <v>0.15166666666666664</v>
      </c>
      <c r="O819" s="8">
        <f>AVERAGEIFS(Kombiniert[GRÜNE],Kombiniert[Date],"&gt;="&amp;Kombiniert[[#This Row],[Von]],Kombiniert[Date],"&lt;="&amp;Kombiniert[[#This Row],[Date]])</f>
        <v>0.16777777777777775</v>
      </c>
      <c r="P819" s="8">
        <f>AVERAGEIFS(Kombiniert[FDP],Kombiniert[Date],"&gt;="&amp;Kombiniert[[#This Row],[Von]],Kombiniert[Date],"&lt;="&amp;Kombiniert[[#This Row],[Date]])</f>
        <v>5.6111111111111112E-2</v>
      </c>
      <c r="Q819" s="8">
        <f>AVERAGEIFS(Kombiniert[LINKE],Kombiniert[Date],"&gt;="&amp;Kombiniert[[#This Row],[Von]],Kombiniert[Date],"&lt;="&amp;Kombiniert[[#This Row],[Date]])</f>
        <v>7.9444444444444443E-2</v>
      </c>
      <c r="R819" s="8">
        <f>AVERAGEIFS(Kombiniert[AfD],Kombiniert[Date],"&gt;="&amp;Kombiniert[[#This Row],[Von]],Kombiniert[Date],"&lt;="&amp;Kombiniert[[#This Row],[Date]])</f>
        <v>9.7777777777777769E-2</v>
      </c>
      <c r="S819" s="8">
        <f>AVERAGEIFS(Kombiniert[Sonstige],Kombiniert[Date],"&gt;="&amp;Kombiniert[[#This Row],[Von]],Kombiniert[Date],"&lt;="&amp;Kombiniert[[#This Row],[Date]])</f>
        <v>6.5000000000000002E-2</v>
      </c>
      <c r="T819" s="4">
        <f>SUMIFS(Kombiniert[Befragte],Kombiniert[Date],"&gt;="&amp;Kombiniert[[#This Row],[Von]],Kombiniert[Date],"&lt;="&amp;Kombiniert[[#This Row],[Date]])</f>
        <v>16112</v>
      </c>
      <c r="U819" s="2">
        <f>1/SUMIFS(Kombiniert[[#This Row],[CDU/CSU (14d)]:[AfD (14d)]],Kombiniert[[#This Row],[CDU/CSU (14d)]:[AfD (14d)]],"&gt;="&amp;0.05)</f>
        <v>1.0695187165775402</v>
      </c>
      <c r="V819" s="2">
        <f>1/(SUMIFS(Kombiniert[[#This Row],[CDU/CSU (14d)]:[AfD (14d)]],Kombiniert[[#This Row],[CDU/CSU (14d)]:[AfD (14d)]],"&gt;="&amp;0.05)-Kombiniert[[#This Row],[FDP (14d)]])</f>
        <v>1.1378002528445008</v>
      </c>
    </row>
    <row r="820" spans="1:22" x14ac:dyDescent="0.35">
      <c r="A820" s="1">
        <v>43966</v>
      </c>
      <c r="B820" s="2">
        <v>0.38</v>
      </c>
      <c r="C820" s="2">
        <v>0.15</v>
      </c>
      <c r="D820" s="2">
        <v>0.18</v>
      </c>
      <c r="E820" s="2">
        <v>0.05</v>
      </c>
      <c r="F820" s="2">
        <v>0.08</v>
      </c>
      <c r="G820" s="2">
        <v>0.1</v>
      </c>
      <c r="H820" s="2">
        <v>0.06</v>
      </c>
      <c r="I820" s="2">
        <v>1282</v>
      </c>
      <c r="J820" s="2" t="s">
        <v>742</v>
      </c>
      <c r="K820" t="s">
        <v>736</v>
      </c>
      <c r="L820" s="1">
        <f>Kombiniert[[#This Row],[Date]]-13</f>
        <v>43953</v>
      </c>
      <c r="M820" s="8">
        <f>AVERAGEIFS(Kombiniert[CDU/CSU],Kombiniert[Date],"&gt;="&amp;Kombiniert[[#This Row],[Von]],Kombiniert[Date],"&lt;="&amp;Kombiniert[[#This Row],[Date]])</f>
        <v>0.38111111111111107</v>
      </c>
      <c r="N820" s="3">
        <f>AVERAGEIFS(Kombiniert[SPD],Kombiniert[Date],"&gt;="&amp;Kombiniert[[#This Row],[Von]],Kombiniert[Date],"&lt;="&amp;Kombiniert[[#This Row],[Date]])</f>
        <v>0.15444444444444447</v>
      </c>
      <c r="O820" s="8">
        <f>AVERAGEIFS(Kombiniert[GRÜNE],Kombiniert[Date],"&gt;="&amp;Kombiniert[[#This Row],[Von]],Kombiniert[Date],"&lt;="&amp;Kombiniert[[#This Row],[Date]])</f>
        <v>0.16166666666666665</v>
      </c>
      <c r="P820" s="8">
        <f>AVERAGEIFS(Kombiniert[FDP],Kombiniert[Date],"&gt;="&amp;Kombiniert[[#This Row],[Von]],Kombiniert[Date],"&lt;="&amp;Kombiniert[[#This Row],[Date]])</f>
        <v>5.7222222222222209E-2</v>
      </c>
      <c r="Q820" s="8">
        <f>AVERAGEIFS(Kombiniert[LINKE],Kombiniert[Date],"&gt;="&amp;Kombiniert[[#This Row],[Von]],Kombiniert[Date],"&lt;="&amp;Kombiniert[[#This Row],[Date]])</f>
        <v>7.7777777777777779E-2</v>
      </c>
      <c r="R820" s="8">
        <f>AVERAGEIFS(Kombiniert[AfD],Kombiniert[Date],"&gt;="&amp;Kombiniert[[#This Row],[Von]],Kombiniert[Date],"&lt;="&amp;Kombiniert[[#This Row],[Date]])</f>
        <v>0.10555555555555554</v>
      </c>
      <c r="S820" s="8">
        <f>AVERAGEIFS(Kombiniert[Sonstige],Kombiniert[Date],"&gt;="&amp;Kombiniert[[#This Row],[Von]],Kombiniert[Date],"&lt;="&amp;Kombiniert[[#This Row],[Date]])</f>
        <v>6.2222222222222227E-2</v>
      </c>
      <c r="T820" s="4">
        <f>SUMIFS(Kombiniert[Befragte],Kombiniert[Date],"&gt;="&amp;Kombiniert[[#This Row],[Von]],Kombiniert[Date],"&lt;="&amp;Kombiniert[[#This Row],[Date]])</f>
        <v>15397</v>
      </c>
      <c r="U820" s="2">
        <f>1/SUMIFS(Kombiniert[[#This Row],[CDU/CSU (14d)]:[AfD (14d)]],Kombiniert[[#This Row],[CDU/CSU (14d)]:[AfD (14d)]],"&gt;="&amp;0.05)</f>
        <v>1.066350710900474</v>
      </c>
      <c r="V820" s="2">
        <f>1/(SUMIFS(Kombiniert[[#This Row],[CDU/CSU (14d)]:[AfD (14d)]],Kombiniert[[#This Row],[CDU/CSU (14d)]:[AfD (14d)]],"&gt;="&amp;0.05)-Kombiniert[[#This Row],[FDP (14d)]])</f>
        <v>1.1356466876971609</v>
      </c>
    </row>
    <row r="821" spans="1:22" x14ac:dyDescent="0.35">
      <c r="A821" s="1">
        <v>43945</v>
      </c>
      <c r="B821" s="2">
        <v>0.39</v>
      </c>
      <c r="C821" s="2">
        <v>0.16</v>
      </c>
      <c r="D821" s="2">
        <v>0.18</v>
      </c>
      <c r="E821" s="2">
        <v>0.05</v>
      </c>
      <c r="F821" s="2">
        <v>7.0000000000000007E-2</v>
      </c>
      <c r="G821" s="2">
        <v>0.09</v>
      </c>
      <c r="H821" s="2">
        <v>0.06</v>
      </c>
      <c r="I821" s="2">
        <v>1323</v>
      </c>
      <c r="J821" s="2" t="s">
        <v>743</v>
      </c>
      <c r="K821" t="s">
        <v>736</v>
      </c>
      <c r="L821" s="1">
        <f>Kombiniert[[#This Row],[Date]]-13</f>
        <v>43932</v>
      </c>
      <c r="M821" s="8">
        <f>AVERAGEIFS(Kombiniert[CDU/CSU],Kombiniert[Date],"&gt;="&amp;Kombiniert[[#This Row],[Von]],Kombiniert[Date],"&lt;="&amp;Kombiniert[[#This Row],[Date]])</f>
        <v>0.37888888888888889</v>
      </c>
      <c r="N821" s="3">
        <f>AVERAGEIFS(Kombiniert[SPD],Kombiniert[Date],"&gt;="&amp;Kombiniert[[#This Row],[Von]],Kombiniert[Date],"&lt;="&amp;Kombiniert[[#This Row],[Date]])</f>
        <v>0.16444444444444442</v>
      </c>
      <c r="O821" s="8">
        <f>AVERAGEIFS(Kombiniert[GRÜNE],Kombiniert[Date],"&gt;="&amp;Kombiniert[[#This Row],[Von]],Kombiniert[Date],"&lt;="&amp;Kombiniert[[#This Row],[Date]])</f>
        <v>0.16777777777777775</v>
      </c>
      <c r="P821" s="8">
        <f>AVERAGEIFS(Kombiniert[FDP],Kombiniert[Date],"&gt;="&amp;Kombiniert[[#This Row],[Von]],Kombiniert[Date],"&lt;="&amp;Kombiniert[[#This Row],[Date]])</f>
        <v>5.8888888888888893E-2</v>
      </c>
      <c r="Q821" s="8">
        <f>AVERAGEIFS(Kombiniert[LINKE],Kombiniert[Date],"&gt;="&amp;Kombiniert[[#This Row],[Von]],Kombiniert[Date],"&lt;="&amp;Kombiniert[[#This Row],[Date]])</f>
        <v>7.6666666666666661E-2</v>
      </c>
      <c r="R821" s="8">
        <f>AVERAGEIFS(Kombiniert[AfD],Kombiniert[Date],"&gt;="&amp;Kombiniert[[#This Row],[Von]],Kombiniert[Date],"&lt;="&amp;Kombiniert[[#This Row],[Date]])</f>
        <v>9.6666666666666651E-2</v>
      </c>
      <c r="S821" s="8">
        <f>AVERAGEIFS(Kombiniert[Sonstige],Kombiniert[Date],"&gt;="&amp;Kombiniert[[#This Row],[Von]],Kombiniert[Date],"&lt;="&amp;Kombiniert[[#This Row],[Date]])</f>
        <v>5.6666666666666671E-2</v>
      </c>
      <c r="T821" s="4">
        <f>SUMIFS(Kombiniert[Befragte],Kombiniert[Date],"&gt;="&amp;Kombiniert[[#This Row],[Von]],Kombiniert[Date],"&lt;="&amp;Kombiniert[[#This Row],[Date]])</f>
        <v>15143</v>
      </c>
      <c r="U821" s="2">
        <f>1/SUMIFS(Kombiniert[[#This Row],[CDU/CSU (14d)]:[AfD (14d)]],Kombiniert[[#This Row],[CDU/CSU (14d)]:[AfD (14d)]],"&gt;="&amp;0.05)</f>
        <v>1.0600706713780921</v>
      </c>
      <c r="V821" s="2">
        <f>1/(SUMIFS(Kombiniert[[#This Row],[CDU/CSU (14d)]:[AfD (14d)]],Kombiniert[[#This Row],[CDU/CSU (14d)]:[AfD (14d)]],"&gt;="&amp;0.05)-Kombiniert[[#This Row],[FDP (14d)]])</f>
        <v>1.1306532663316584</v>
      </c>
    </row>
    <row r="822" spans="1:22" x14ac:dyDescent="0.35">
      <c r="A822" s="1">
        <v>43930</v>
      </c>
      <c r="B822" s="2">
        <v>0.35</v>
      </c>
      <c r="C822" s="2">
        <v>0.17</v>
      </c>
      <c r="D822" s="2">
        <v>0.2</v>
      </c>
      <c r="E822" s="2">
        <v>0.05</v>
      </c>
      <c r="F822" s="2">
        <v>7.0000000000000007E-2</v>
      </c>
      <c r="G822" s="2">
        <v>0.1</v>
      </c>
      <c r="H822" s="2">
        <v>0.06</v>
      </c>
      <c r="I822" s="2">
        <v>1175</v>
      </c>
      <c r="J822" s="2" t="s">
        <v>744</v>
      </c>
      <c r="K822" t="s">
        <v>736</v>
      </c>
      <c r="L822" s="1">
        <f>Kombiniert[[#This Row],[Date]]-13</f>
        <v>43917</v>
      </c>
      <c r="M822" s="8">
        <f>AVERAGEIFS(Kombiniert[CDU/CSU],Kombiniert[Date],"&gt;="&amp;Kombiniert[[#This Row],[Von]],Kombiniert[Date],"&lt;="&amp;Kombiniert[[#This Row],[Date]])</f>
        <v>0.34699999999999998</v>
      </c>
      <c r="N822" s="3">
        <f>AVERAGEIFS(Kombiniert[SPD],Kombiniert[Date],"&gt;="&amp;Kombiniert[[#This Row],[Von]],Kombiniert[Date],"&lt;="&amp;Kombiniert[[#This Row],[Date]])</f>
        <v>0.16399999999999998</v>
      </c>
      <c r="O822" s="8">
        <f>AVERAGEIFS(Kombiniert[GRÜNE],Kombiniert[Date],"&gt;="&amp;Kombiniert[[#This Row],[Von]],Kombiniert[Date],"&lt;="&amp;Kombiniert[[#This Row],[Date]])</f>
        <v>0.188</v>
      </c>
      <c r="P822" s="8">
        <f>AVERAGEIFS(Kombiniert[FDP],Kombiniert[Date],"&gt;="&amp;Kombiniert[[#This Row],[Von]],Kombiniert[Date],"&lt;="&amp;Kombiniert[[#This Row],[Date]])</f>
        <v>5.800000000000001E-2</v>
      </c>
      <c r="Q822" s="8">
        <f>AVERAGEIFS(Kombiniert[LINKE],Kombiniert[Date],"&gt;="&amp;Kombiniert[[#This Row],[Von]],Kombiniert[Date],"&lt;="&amp;Kombiniert[[#This Row],[Date]])</f>
        <v>7.9500000000000001E-2</v>
      </c>
      <c r="R822" s="8">
        <f>AVERAGEIFS(Kombiniert[AfD],Kombiniert[Date],"&gt;="&amp;Kombiniert[[#This Row],[Von]],Kombiniert[Date],"&lt;="&amp;Kombiniert[[#This Row],[Date]])</f>
        <v>0.10400000000000001</v>
      </c>
      <c r="S822" s="8">
        <f>AVERAGEIFS(Kombiniert[Sonstige],Kombiniert[Date],"&gt;="&amp;Kombiniert[[#This Row],[Von]],Kombiniert[Date],"&lt;="&amp;Kombiniert[[#This Row],[Date]])</f>
        <v>5.9499999999999997E-2</v>
      </c>
      <c r="T822" s="4">
        <f>SUMIFS(Kombiniert[Befragte],Kombiniert[Date],"&gt;="&amp;Kombiniert[[#This Row],[Von]],Kombiniert[Date],"&lt;="&amp;Kombiniert[[#This Row],[Date]])</f>
        <v>17772</v>
      </c>
      <c r="U822" s="2">
        <f>1/SUMIFS(Kombiniert[[#This Row],[CDU/CSU (14d)]:[AfD (14d)]],Kombiniert[[#This Row],[CDU/CSU (14d)]:[AfD (14d)]],"&gt;="&amp;0.05)</f>
        <v>1.063264221158958</v>
      </c>
      <c r="V822" s="2">
        <f>1/(SUMIFS(Kombiniert[[#This Row],[CDU/CSU (14d)]:[AfD (14d)]],Kombiniert[[#This Row],[CDU/CSU (14d)]:[AfD (14d)]],"&gt;="&amp;0.05)-Kombiniert[[#This Row],[FDP (14d)]])</f>
        <v>1.1331444759206801</v>
      </c>
    </row>
    <row r="823" spans="1:22" x14ac:dyDescent="0.35">
      <c r="A823" s="1">
        <v>43917</v>
      </c>
      <c r="B823" s="2">
        <v>0.33</v>
      </c>
      <c r="C823" s="2">
        <v>0.15</v>
      </c>
      <c r="D823" s="2">
        <v>0.22</v>
      </c>
      <c r="E823" s="2">
        <v>0.06</v>
      </c>
      <c r="F823" s="2">
        <v>0.08</v>
      </c>
      <c r="G823" s="2">
        <v>0.1</v>
      </c>
      <c r="H823" s="2">
        <v>0.06</v>
      </c>
      <c r="I823" s="2">
        <v>1473</v>
      </c>
      <c r="J823" s="2" t="s">
        <v>745</v>
      </c>
      <c r="K823" t="s">
        <v>736</v>
      </c>
      <c r="L823" s="1">
        <f>Kombiniert[[#This Row],[Date]]-13</f>
        <v>43904</v>
      </c>
      <c r="M823" s="8">
        <f>AVERAGEIFS(Kombiniert[CDU/CSU],Kombiniert[Date],"&gt;="&amp;Kombiniert[[#This Row],[Von]],Kombiniert[Date],"&lt;="&amp;Kombiniert[[#This Row],[Date]])</f>
        <v>0.30499999999999999</v>
      </c>
      <c r="N823" s="3">
        <f>AVERAGEIFS(Kombiniert[SPD],Kombiniert[Date],"&gt;="&amp;Kombiniert[[#This Row],[Von]],Kombiniert[Date],"&lt;="&amp;Kombiniert[[#This Row],[Date]])</f>
        <v>0.15299999999999997</v>
      </c>
      <c r="O823" s="8">
        <f>AVERAGEIFS(Kombiniert[GRÜNE],Kombiniert[Date],"&gt;="&amp;Kombiniert[[#This Row],[Von]],Kombiniert[Date],"&lt;="&amp;Kombiniert[[#This Row],[Date]])</f>
        <v>0.21200000000000002</v>
      </c>
      <c r="P823" s="8">
        <f>AVERAGEIFS(Kombiniert[FDP],Kombiniert[Date],"&gt;="&amp;Kombiniert[[#This Row],[Von]],Kombiniert[Date],"&lt;="&amp;Kombiniert[[#This Row],[Date]])</f>
        <v>6.5999999999999989E-2</v>
      </c>
      <c r="Q823" s="8">
        <f>AVERAGEIFS(Kombiniert[LINKE],Kombiniert[Date],"&gt;="&amp;Kombiniert[[#This Row],[Von]],Kombiniert[Date],"&lt;="&amp;Kombiniert[[#This Row],[Date]])</f>
        <v>8.5499999999999993E-2</v>
      </c>
      <c r="R823" s="8">
        <f>AVERAGEIFS(Kombiniert[AfD],Kombiniert[Date],"&gt;="&amp;Kombiniert[[#This Row],[Von]],Kombiniert[Date],"&lt;="&amp;Kombiniert[[#This Row],[Date]])</f>
        <v>0.1125</v>
      </c>
      <c r="S823" s="8">
        <f>AVERAGEIFS(Kombiniert[Sonstige],Kombiniert[Date],"&gt;="&amp;Kombiniert[[#This Row],[Von]],Kombiniert[Date],"&lt;="&amp;Kombiniert[[#This Row],[Date]])</f>
        <v>6.6000000000000017E-2</v>
      </c>
      <c r="T823" s="4">
        <f>SUMIFS(Kombiniert[Befragte],Kombiniert[Date],"&gt;="&amp;Kombiniert[[#This Row],[Von]],Kombiniert[Date],"&lt;="&amp;Kombiniert[[#This Row],[Date]])</f>
        <v>17372</v>
      </c>
      <c r="U823" s="2">
        <f>1/SUMIFS(Kombiniert[[#This Row],[CDU/CSU (14d)]:[AfD (14d)]],Kombiniert[[#This Row],[CDU/CSU (14d)]:[AfD (14d)]],"&gt;="&amp;0.05)</f>
        <v>1.0706638115631693</v>
      </c>
      <c r="V823" s="2">
        <f>1/(SUMIFS(Kombiniert[[#This Row],[CDU/CSU (14d)]:[AfD (14d)]],Kombiniert[[#This Row],[CDU/CSU (14d)]:[AfD (14d)]],"&gt;="&amp;0.05)-Kombiniert[[#This Row],[FDP (14d)]])</f>
        <v>1.1520737327188941</v>
      </c>
    </row>
    <row r="824" spans="1:22" x14ac:dyDescent="0.35">
      <c r="A824" s="1">
        <v>43896</v>
      </c>
      <c r="B824" s="2">
        <v>0.26</v>
      </c>
      <c r="C824" s="2">
        <v>0.16</v>
      </c>
      <c r="D824" s="2">
        <v>0.23</v>
      </c>
      <c r="E824" s="2">
        <v>0.06</v>
      </c>
      <c r="F824" s="2">
        <v>0.08</v>
      </c>
      <c r="G824" s="2">
        <v>0.14000000000000001</v>
      </c>
      <c r="H824" s="2">
        <v>7.0000000000000007E-2</v>
      </c>
      <c r="I824" s="2">
        <v>1276</v>
      </c>
      <c r="J824" s="2" t="s">
        <v>746</v>
      </c>
      <c r="K824" t="s">
        <v>736</v>
      </c>
      <c r="L824" s="1">
        <f>Kombiniert[[#This Row],[Date]]-13</f>
        <v>43883</v>
      </c>
      <c r="M824" s="8">
        <f>AVERAGEIFS(Kombiniert[CDU/CSU],Kombiniert[Date],"&gt;="&amp;Kombiniert[[#This Row],[Von]],Kombiniert[Date],"&lt;="&amp;Kombiniert[[#This Row],[Date]])</f>
        <v>0.26555555555555554</v>
      </c>
      <c r="N824" s="3">
        <f>AVERAGEIFS(Kombiniert[SPD],Kombiniert[Date],"&gt;="&amp;Kombiniert[[#This Row],[Von]],Kombiniert[Date],"&lt;="&amp;Kombiniert[[#This Row],[Date]])</f>
        <v>0.15388888888888888</v>
      </c>
      <c r="O824" s="8">
        <f>AVERAGEIFS(Kombiniert[GRÜNE],Kombiniert[Date],"&gt;="&amp;Kombiniert[[#This Row],[Von]],Kombiniert[Date],"&lt;="&amp;Kombiniert[[#This Row],[Date]])</f>
        <v>0.22444444444444445</v>
      </c>
      <c r="P824" s="8">
        <f>AVERAGEIFS(Kombiniert[FDP],Kombiniert[Date],"&gt;="&amp;Kombiniert[[#This Row],[Von]],Kombiniert[Date],"&lt;="&amp;Kombiniert[[#This Row],[Date]])</f>
        <v>6.2222222222222227E-2</v>
      </c>
      <c r="Q824" s="8">
        <f>AVERAGEIFS(Kombiniert[LINKE],Kombiniert[Date],"&gt;="&amp;Kombiniert[[#This Row],[Von]],Kombiniert[Date],"&lt;="&amp;Kombiniert[[#This Row],[Date]])</f>
        <v>9.7222222222222224E-2</v>
      </c>
      <c r="R824" s="8">
        <f>AVERAGEIFS(Kombiniert[AfD],Kombiniert[Date],"&gt;="&amp;Kombiniert[[#This Row],[Von]],Kombiniert[Date],"&lt;="&amp;Kombiniert[[#This Row],[Date]])</f>
        <v>0.12722222222222224</v>
      </c>
      <c r="S824" s="8">
        <f>AVERAGEIFS(Kombiniert[Sonstige],Kombiniert[Date],"&gt;="&amp;Kombiniert[[#This Row],[Von]],Kombiniert[Date],"&lt;="&amp;Kombiniert[[#This Row],[Date]])</f>
        <v>6.9444444444444448E-2</v>
      </c>
      <c r="T824" s="4">
        <f>SUMIFS(Kombiniert[Befragte],Kombiniert[Date],"&gt;="&amp;Kombiniert[[#This Row],[Von]],Kombiniert[Date],"&lt;="&amp;Kombiniert[[#This Row],[Date]])</f>
        <v>16439</v>
      </c>
      <c r="U824" s="2">
        <f>1/SUMIFS(Kombiniert[[#This Row],[CDU/CSU (14d)]:[AfD (14d)]],Kombiniert[[#This Row],[CDU/CSU (14d)]:[AfD (14d)]],"&gt;="&amp;0.05)</f>
        <v>1.0746268656716418</v>
      </c>
      <c r="V824" s="2">
        <f>1/(SUMIFS(Kombiniert[[#This Row],[CDU/CSU (14d)]:[AfD (14d)]],Kombiniert[[#This Row],[CDU/CSU (14d)]:[AfD (14d)]],"&gt;="&amp;0.05)-Kombiniert[[#This Row],[FDP (14d)]])</f>
        <v>1.1516314779270633</v>
      </c>
    </row>
    <row r="825" spans="1:22" x14ac:dyDescent="0.35">
      <c r="A825" s="1">
        <v>43868</v>
      </c>
      <c r="B825" s="2">
        <v>0.27</v>
      </c>
      <c r="C825" s="2">
        <v>0.14000000000000001</v>
      </c>
      <c r="D825" s="2">
        <v>0.22</v>
      </c>
      <c r="E825" s="2">
        <v>0.06</v>
      </c>
      <c r="F825" s="2">
        <v>0.1</v>
      </c>
      <c r="G825" s="2">
        <v>0.14000000000000001</v>
      </c>
      <c r="H825" s="2">
        <v>7.0000000000000007E-2</v>
      </c>
      <c r="I825" s="2">
        <v>1067</v>
      </c>
      <c r="J825" s="2" t="s">
        <v>747</v>
      </c>
      <c r="K825" t="s">
        <v>736</v>
      </c>
      <c r="L825" s="1">
        <f>Kombiniert[[#This Row],[Date]]-13</f>
        <v>43855</v>
      </c>
      <c r="M825" s="8">
        <f>AVERAGEIFS(Kombiniert[CDU/CSU],Kombiniert[Date],"&gt;="&amp;Kombiniert[[#This Row],[Von]],Kombiniert[Date],"&lt;="&amp;Kombiniert[[#This Row],[Date]])</f>
        <v>0.2738888888888889</v>
      </c>
      <c r="N825" s="3">
        <f>AVERAGEIFS(Kombiniert[SPD],Kombiniert[Date],"&gt;="&amp;Kombiniert[[#This Row],[Von]],Kombiniert[Date],"&lt;="&amp;Kombiniert[[#This Row],[Date]])</f>
        <v>0.13555555555555557</v>
      </c>
      <c r="O825" s="8">
        <f>AVERAGEIFS(Kombiniert[GRÜNE],Kombiniert[Date],"&gt;="&amp;Kombiniert[[#This Row],[Von]],Kombiniert[Date],"&lt;="&amp;Kombiniert[[#This Row],[Date]])</f>
        <v>0.22</v>
      </c>
      <c r="P825" s="8">
        <f>AVERAGEIFS(Kombiniert[FDP],Kombiniert[Date],"&gt;="&amp;Kombiniert[[#This Row],[Von]],Kombiniert[Date],"&lt;="&amp;Kombiniert[[#This Row],[Date]])</f>
        <v>8.3333333333333315E-2</v>
      </c>
      <c r="Q825" s="8">
        <f>AVERAGEIFS(Kombiniert[LINKE],Kombiniert[Date],"&gt;="&amp;Kombiniert[[#This Row],[Von]],Kombiniert[Date],"&lt;="&amp;Kombiniert[[#This Row],[Date]])</f>
        <v>8.9444444444444424E-2</v>
      </c>
      <c r="R825" s="8">
        <f>AVERAGEIFS(Kombiniert[AfD],Kombiniert[Date],"&gt;="&amp;Kombiniert[[#This Row],[Von]],Kombiniert[Date],"&lt;="&amp;Kombiniert[[#This Row],[Date]])</f>
        <v>0.13555555555555554</v>
      </c>
      <c r="S825" s="8">
        <f>AVERAGEIFS(Kombiniert[Sonstige],Kombiniert[Date],"&gt;="&amp;Kombiniert[[#This Row],[Von]],Kombiniert[Date],"&lt;="&amp;Kombiniert[[#This Row],[Date]])</f>
        <v>6.2222222222222227E-2</v>
      </c>
      <c r="T825" s="4">
        <f>SUMIFS(Kombiniert[Befragte],Kombiniert[Date],"&gt;="&amp;Kombiniert[[#This Row],[Von]],Kombiniert[Date],"&lt;="&amp;Kombiniert[[#This Row],[Date]])</f>
        <v>16536</v>
      </c>
      <c r="U825" s="2">
        <f>1/SUMIFS(Kombiniert[[#This Row],[CDU/CSU (14d)]:[AfD (14d)]],Kombiniert[[#This Row],[CDU/CSU (14d)]:[AfD (14d)]],"&gt;="&amp;0.05)</f>
        <v>1.066350710900474</v>
      </c>
      <c r="V825" s="2">
        <f>1/(SUMIFS(Kombiniert[[#This Row],[CDU/CSU (14d)]:[AfD (14d)]],Kombiniert[[#This Row],[CDU/CSU (14d)]:[AfD (14d)]],"&gt;="&amp;0.05)-Kombiniert[[#This Row],[FDP (14d)]])</f>
        <v>1.1703511053315996</v>
      </c>
    </row>
    <row r="826" spans="1:22" x14ac:dyDescent="0.35">
      <c r="A826" s="1">
        <v>43846</v>
      </c>
      <c r="B826" s="2">
        <v>0.27</v>
      </c>
      <c r="C826" s="2">
        <v>0.14000000000000001</v>
      </c>
      <c r="D826" s="2">
        <v>0.23</v>
      </c>
      <c r="E826" s="2">
        <v>7.0000000000000007E-2</v>
      </c>
      <c r="F826" s="2">
        <v>0.09</v>
      </c>
      <c r="G826" s="2">
        <v>0.14000000000000001</v>
      </c>
      <c r="H826" s="2">
        <v>0.06</v>
      </c>
      <c r="I826" s="2">
        <v>1282</v>
      </c>
      <c r="J826" s="2" t="s">
        <v>748</v>
      </c>
      <c r="K826" t="s">
        <v>736</v>
      </c>
      <c r="L826" s="1">
        <f>Kombiniert[[#This Row],[Date]]-13</f>
        <v>43833</v>
      </c>
      <c r="M826" s="8">
        <f>AVERAGEIFS(Kombiniert[CDU/CSU],Kombiniert[Date],"&gt;="&amp;Kombiniert[[#This Row],[Von]],Kombiniert[Date],"&lt;="&amp;Kombiniert[[#This Row],[Date]])</f>
        <v>0.27571428571428575</v>
      </c>
      <c r="N826" s="3">
        <f>AVERAGEIFS(Kombiniert[SPD],Kombiniert[Date],"&gt;="&amp;Kombiniert[[#This Row],[Von]],Kombiniert[Date],"&lt;="&amp;Kombiniert[[#This Row],[Date]])</f>
        <v>0.13071428571428573</v>
      </c>
      <c r="O826" s="8">
        <f>AVERAGEIFS(Kombiniert[GRÜNE],Kombiniert[Date],"&gt;="&amp;Kombiniert[[#This Row],[Von]],Kombiniert[Date],"&lt;="&amp;Kombiniert[[#This Row],[Date]])</f>
        <v>0.21785714285714289</v>
      </c>
      <c r="P826" s="8">
        <f>AVERAGEIFS(Kombiniert[FDP],Kombiniert[Date],"&gt;="&amp;Kombiniert[[#This Row],[Von]],Kombiniert[Date],"&lt;="&amp;Kombiniert[[#This Row],[Date]])</f>
        <v>8.7857142857142842E-2</v>
      </c>
      <c r="Q826" s="8">
        <f>AVERAGEIFS(Kombiniert[LINKE],Kombiniert[Date],"&gt;="&amp;Kombiniert[[#This Row],[Von]],Kombiniert[Date],"&lt;="&amp;Kombiniert[[#This Row],[Date]])</f>
        <v>8.4999999999999992E-2</v>
      </c>
      <c r="R826" s="8">
        <f>AVERAGEIFS(Kombiniert[AfD],Kombiniert[Date],"&gt;="&amp;Kombiniert[[#This Row],[Von]],Kombiniert[Date],"&lt;="&amp;Kombiniert[[#This Row],[Date]])</f>
        <v>0.14000000000000001</v>
      </c>
      <c r="S826" s="8">
        <f>AVERAGEIFS(Kombiniert[Sonstige],Kombiniert[Date],"&gt;="&amp;Kombiniert[[#This Row],[Von]],Kombiniert[Date],"&lt;="&amp;Kombiniert[[#This Row],[Date]])</f>
        <v>6.2857142857142861E-2</v>
      </c>
      <c r="T826" s="4">
        <f>SUMIFS(Kombiniert[Befragte],Kombiniert[Date],"&gt;="&amp;Kombiniert[[#This Row],[Von]],Kombiniert[Date],"&lt;="&amp;Kombiniert[[#This Row],[Date]])</f>
        <v>12213</v>
      </c>
      <c r="U826" s="2">
        <f>1/SUMIFS(Kombiniert[[#This Row],[CDU/CSU (14d)]:[AfD (14d)]],Kombiniert[[#This Row],[CDU/CSU (14d)]:[AfD (14d)]],"&gt;="&amp;0.05)</f>
        <v>1.0670731707317074</v>
      </c>
      <c r="V826" s="2">
        <f>1/(SUMIFS(Kombiniert[[#This Row],[CDU/CSU (14d)]:[AfD (14d)]],Kombiniert[[#This Row],[CDU/CSU (14d)]:[AfD (14d)]],"&gt;="&amp;0.05)-Kombiniert[[#This Row],[FDP (14d)]])</f>
        <v>1.1774600504625736</v>
      </c>
    </row>
    <row r="827" spans="1:22" x14ac:dyDescent="0.35">
      <c r="A827" s="1">
        <v>43812</v>
      </c>
      <c r="B827" s="2">
        <v>0.27</v>
      </c>
      <c r="C827" s="2">
        <v>0.13</v>
      </c>
      <c r="D827" s="2">
        <v>0.23</v>
      </c>
      <c r="E827" s="2">
        <v>0.08</v>
      </c>
      <c r="F827" s="2">
        <v>0.09</v>
      </c>
      <c r="G827" s="2">
        <v>0.14000000000000001</v>
      </c>
      <c r="H827" s="2">
        <v>0.06</v>
      </c>
      <c r="I827" s="2">
        <v>1366</v>
      </c>
      <c r="J827" s="2" t="s">
        <v>749</v>
      </c>
      <c r="K827" t="s">
        <v>736</v>
      </c>
      <c r="L827" s="1">
        <f>Kombiniert[[#This Row],[Date]]-13</f>
        <v>43799</v>
      </c>
      <c r="M827" s="8">
        <f>AVERAGEIFS(Kombiniert[CDU/CSU],Kombiniert[Date],"&gt;="&amp;Kombiniert[[#This Row],[Von]],Kombiniert[Date],"&lt;="&amp;Kombiniert[[#This Row],[Date]])</f>
        <v>0.27150000000000002</v>
      </c>
      <c r="N827" s="3">
        <f>AVERAGEIFS(Kombiniert[SPD],Kombiniert[Date],"&gt;="&amp;Kombiniert[[#This Row],[Von]],Kombiniert[Date],"&lt;="&amp;Kombiniert[[#This Row],[Date]])</f>
        <v>0.13750000000000001</v>
      </c>
      <c r="O827" s="8">
        <f>AVERAGEIFS(Kombiniert[GRÜNE],Kombiniert[Date],"&gt;="&amp;Kombiniert[[#This Row],[Von]],Kombiniert[Date],"&lt;="&amp;Kombiniert[[#This Row],[Date]])</f>
        <v>0.21400000000000002</v>
      </c>
      <c r="P827" s="8">
        <f>AVERAGEIFS(Kombiniert[FDP],Kombiniert[Date],"&gt;="&amp;Kombiniert[[#This Row],[Von]],Kombiniert[Date],"&lt;="&amp;Kombiniert[[#This Row],[Date]])</f>
        <v>8.4999999999999992E-2</v>
      </c>
      <c r="Q827" s="8">
        <f>AVERAGEIFS(Kombiniert[LINKE],Kombiniert[Date],"&gt;="&amp;Kombiniert[[#This Row],[Von]],Kombiniert[Date],"&lt;="&amp;Kombiniert[[#This Row],[Date]])</f>
        <v>8.3499999999999991E-2</v>
      </c>
      <c r="R827" s="8">
        <f>AVERAGEIFS(Kombiniert[AfD],Kombiniert[Date],"&gt;="&amp;Kombiniert[[#This Row],[Von]],Kombiniert[Date],"&lt;="&amp;Kombiniert[[#This Row],[Date]])</f>
        <v>0.14299999999999999</v>
      </c>
      <c r="S827" s="8">
        <f>AVERAGEIFS(Kombiniert[Sonstige],Kombiniert[Date],"&gt;="&amp;Kombiniert[[#This Row],[Von]],Kombiniert[Date],"&lt;="&amp;Kombiniert[[#This Row],[Date]])</f>
        <v>6.5500000000000003E-2</v>
      </c>
      <c r="T827" s="4">
        <f>SUMIFS(Kombiniert[Befragte],Kombiniert[Date],"&gt;="&amp;Kombiniert[[#This Row],[Von]],Kombiniert[Date],"&lt;="&amp;Kombiniert[[#This Row],[Date]])</f>
        <v>17815</v>
      </c>
      <c r="U827" s="2">
        <f>1/SUMIFS(Kombiniert[[#This Row],[CDU/CSU (14d)]:[AfD (14d)]],Kombiniert[[#This Row],[CDU/CSU (14d)]:[AfD (14d)]],"&gt;="&amp;0.05)</f>
        <v>1.0700909577314073</v>
      </c>
      <c r="V827" s="2">
        <f>1/(SUMIFS(Kombiniert[[#This Row],[CDU/CSU (14d)]:[AfD (14d)]],Kombiniert[[#This Row],[CDU/CSU (14d)]:[AfD (14d)]],"&gt;="&amp;0.05)-Kombiniert[[#This Row],[FDP (14d)]])</f>
        <v>1.1771630370806356</v>
      </c>
    </row>
    <row r="828" spans="1:22" x14ac:dyDescent="0.35">
      <c r="A828" s="1">
        <v>43798</v>
      </c>
      <c r="B828" s="2">
        <v>0.27</v>
      </c>
      <c r="C828" s="2">
        <v>0.13</v>
      </c>
      <c r="D828" s="2">
        <v>0.23</v>
      </c>
      <c r="E828" s="2">
        <v>7.0000000000000007E-2</v>
      </c>
      <c r="F828" s="2">
        <v>0.1</v>
      </c>
      <c r="G828" s="2">
        <v>0.14000000000000001</v>
      </c>
      <c r="H828" s="2">
        <v>0.06</v>
      </c>
      <c r="I828" s="2">
        <v>1340</v>
      </c>
      <c r="J828" s="2" t="s">
        <v>750</v>
      </c>
      <c r="K828" t="s">
        <v>736</v>
      </c>
      <c r="L828" s="1">
        <f>Kombiniert[[#This Row],[Date]]-13</f>
        <v>43785</v>
      </c>
      <c r="M828" s="8">
        <f>AVERAGEIFS(Kombiniert[CDU/CSU],Kombiniert[Date],"&gt;="&amp;Kombiniert[[#This Row],[Von]],Kombiniert[Date],"&lt;="&amp;Kombiniert[[#This Row],[Date]])</f>
        <v>0.26777777777777778</v>
      </c>
      <c r="N828" s="3">
        <f>AVERAGEIFS(Kombiniert[SPD],Kombiniert[Date],"&gt;="&amp;Kombiniert[[#This Row],[Von]],Kombiniert[Date],"&lt;="&amp;Kombiniert[[#This Row],[Date]])</f>
        <v>0.14555555555555555</v>
      </c>
      <c r="O828" s="8">
        <f>AVERAGEIFS(Kombiniert[GRÜNE],Kombiniert[Date],"&gt;="&amp;Kombiniert[[#This Row],[Von]],Kombiniert[Date],"&lt;="&amp;Kombiniert[[#This Row],[Date]])</f>
        <v>0.20833333333333331</v>
      </c>
      <c r="P828" s="8">
        <f>AVERAGEIFS(Kombiniert[FDP],Kombiniert[Date],"&gt;="&amp;Kombiniert[[#This Row],[Von]],Kombiniert[Date],"&lt;="&amp;Kombiniert[[#This Row],[Date]])</f>
        <v>8.1666666666666651E-2</v>
      </c>
      <c r="Q828" s="8">
        <f>AVERAGEIFS(Kombiniert[LINKE],Kombiniert[Date],"&gt;="&amp;Kombiniert[[#This Row],[Von]],Kombiniert[Date],"&lt;="&amp;Kombiniert[[#This Row],[Date]])</f>
        <v>9.4999999999999987E-2</v>
      </c>
      <c r="R828" s="8">
        <f>AVERAGEIFS(Kombiniert[AfD],Kombiniert[Date],"&gt;="&amp;Kombiniert[[#This Row],[Von]],Kombiniert[Date],"&lt;="&amp;Kombiniert[[#This Row],[Date]])</f>
        <v>0.13944444444444443</v>
      </c>
      <c r="S828" s="8">
        <f>AVERAGEIFS(Kombiniert[Sonstige],Kombiniert[Date],"&gt;="&amp;Kombiniert[[#This Row],[Von]],Kombiniert[Date],"&lt;="&amp;Kombiniert[[#This Row],[Date]])</f>
        <v>6.2222222222222227E-2</v>
      </c>
      <c r="T828" s="4">
        <f>SUMIFS(Kombiniert[Befragte],Kombiniert[Date],"&gt;="&amp;Kombiniert[[#This Row],[Von]],Kombiniert[Date],"&lt;="&amp;Kombiniert[[#This Row],[Date]])</f>
        <v>18902</v>
      </c>
      <c r="U828" s="2">
        <f>1/SUMIFS(Kombiniert[[#This Row],[CDU/CSU (14d)]:[AfD (14d)]],Kombiniert[[#This Row],[CDU/CSU (14d)]:[AfD (14d)]],"&gt;="&amp;0.05)</f>
        <v>1.0663507109004742</v>
      </c>
      <c r="V828" s="2">
        <f>1/(SUMIFS(Kombiniert[[#This Row],[CDU/CSU (14d)]:[AfD (14d)]],Kombiniert[[#This Row],[CDU/CSU (14d)]:[AfD (14d)]],"&gt;="&amp;0.05)-Kombiniert[[#This Row],[FDP (14d)]])</f>
        <v>1.1680726800778718</v>
      </c>
    </row>
    <row r="829" spans="1:22" x14ac:dyDescent="0.35">
      <c r="A829" s="1">
        <v>43777</v>
      </c>
      <c r="B829" s="2">
        <v>0.27</v>
      </c>
      <c r="C829" s="2">
        <v>0.14000000000000001</v>
      </c>
      <c r="D829" s="2">
        <v>0.22</v>
      </c>
      <c r="E829" s="2">
        <v>7.0000000000000007E-2</v>
      </c>
      <c r="F829" s="2">
        <v>0.1</v>
      </c>
      <c r="G829" s="2">
        <v>0.14000000000000001</v>
      </c>
      <c r="H829" s="2">
        <v>0.06</v>
      </c>
      <c r="I829" s="2">
        <v>1264</v>
      </c>
      <c r="J829" s="2" t="s">
        <v>180</v>
      </c>
      <c r="K829" t="s">
        <v>736</v>
      </c>
      <c r="L829" s="1">
        <f>Kombiniert[[#This Row],[Date]]-13</f>
        <v>43764</v>
      </c>
      <c r="M829" s="8">
        <f>AVERAGEIFS(Kombiniert[CDU/CSU],Kombiniert[Date],"&gt;="&amp;Kombiniert[[#This Row],[Von]],Kombiniert[Date],"&lt;="&amp;Kombiniert[[#This Row],[Date]])</f>
        <v>0.27166666666666667</v>
      </c>
      <c r="N829" s="3">
        <f>AVERAGEIFS(Kombiniert[SPD],Kombiniert[Date],"&gt;="&amp;Kombiniert[[#This Row],[Von]],Kombiniert[Date],"&lt;="&amp;Kombiniert[[#This Row],[Date]])</f>
        <v>0.14000000000000001</v>
      </c>
      <c r="O829" s="8">
        <f>AVERAGEIFS(Kombiniert[GRÜNE],Kombiniert[Date],"&gt;="&amp;Kombiniert[[#This Row],[Von]],Kombiniert[Date],"&lt;="&amp;Kombiniert[[#This Row],[Date]])</f>
        <v>0.20888888888888887</v>
      </c>
      <c r="P829" s="8">
        <f>AVERAGEIFS(Kombiniert[FDP],Kombiniert[Date],"&gt;="&amp;Kombiniert[[#This Row],[Von]],Kombiniert[Date],"&lt;="&amp;Kombiniert[[#This Row],[Date]])</f>
        <v>7.8333333333333338E-2</v>
      </c>
      <c r="Q829" s="8">
        <f>AVERAGEIFS(Kombiniert[LINKE],Kombiniert[Date],"&gt;="&amp;Kombiniert[[#This Row],[Von]],Kombiniert[Date],"&lt;="&amp;Kombiniert[[#This Row],[Date]])</f>
        <v>9.3333333333333324E-2</v>
      </c>
      <c r="R829" s="8">
        <f>AVERAGEIFS(Kombiniert[AfD],Kombiniert[Date],"&gt;="&amp;Kombiniert[[#This Row],[Von]],Kombiniert[Date],"&lt;="&amp;Kombiniert[[#This Row],[Date]])</f>
        <v>0.14277777777777778</v>
      </c>
      <c r="S829" s="8">
        <f>AVERAGEIFS(Kombiniert[Sonstige],Kombiniert[Date],"&gt;="&amp;Kombiniert[[#This Row],[Von]],Kombiniert[Date],"&lt;="&amp;Kombiniert[[#This Row],[Date]])</f>
        <v>6.5000000000000002E-2</v>
      </c>
      <c r="T829" s="4">
        <f>SUMIFS(Kombiniert[Befragte],Kombiniert[Date],"&gt;="&amp;Kombiniert[[#This Row],[Von]],Kombiniert[Date],"&lt;="&amp;Kombiniert[[#This Row],[Date]])</f>
        <v>16807</v>
      </c>
      <c r="U829" s="2">
        <f>1/SUMIFS(Kombiniert[[#This Row],[CDU/CSU (14d)]:[AfD (14d)]],Kombiniert[[#This Row],[CDU/CSU (14d)]:[AfD (14d)]],"&gt;="&amp;0.05)</f>
        <v>1.0695187165775402</v>
      </c>
      <c r="V829" s="2">
        <f>1/(SUMIFS(Kombiniert[[#This Row],[CDU/CSU (14d)]:[AfD (14d)]],Kombiniert[[#This Row],[CDU/CSU (14d)]:[AfD (14d)]],"&gt;="&amp;0.05)-Kombiniert[[#This Row],[FDP (14d)]])</f>
        <v>1.1673151750972763</v>
      </c>
    </row>
    <row r="830" spans="1:22" x14ac:dyDescent="0.35">
      <c r="A830" s="1">
        <v>43756</v>
      </c>
      <c r="B830" s="2">
        <v>0.28999999999999998</v>
      </c>
      <c r="C830" s="2">
        <v>0.14000000000000001</v>
      </c>
      <c r="D830" s="2">
        <v>0.24</v>
      </c>
      <c r="E830" s="2">
        <v>0.06</v>
      </c>
      <c r="F830" s="2">
        <v>0.08</v>
      </c>
      <c r="G830" s="2">
        <v>0.13</v>
      </c>
      <c r="H830" s="2">
        <v>0.06</v>
      </c>
      <c r="I830" s="2">
        <v>1226</v>
      </c>
      <c r="J830" s="2" t="s">
        <v>751</v>
      </c>
      <c r="K830" t="s">
        <v>736</v>
      </c>
      <c r="L830" s="1">
        <f>Kombiniert[[#This Row],[Date]]-13</f>
        <v>43743</v>
      </c>
      <c r="M830" s="8">
        <f>AVERAGEIFS(Kombiniert[CDU/CSU],Kombiniert[Date],"&gt;="&amp;Kombiniert[[#This Row],[Von]],Kombiniert[Date],"&lt;="&amp;Kombiniert[[#This Row],[Date]])</f>
        <v>0.27863636363636374</v>
      </c>
      <c r="N830" s="3">
        <f>AVERAGEIFS(Kombiniert[SPD],Kombiniert[Date],"&gt;="&amp;Kombiniert[[#This Row],[Von]],Kombiniert[Date],"&lt;="&amp;Kombiniert[[#This Row],[Date]])</f>
        <v>0.14090909090909093</v>
      </c>
      <c r="O830" s="8">
        <f>AVERAGEIFS(Kombiniert[GRÜNE],Kombiniert[Date],"&gt;="&amp;Kombiniert[[#This Row],[Von]],Kombiniert[Date],"&lt;="&amp;Kombiniert[[#This Row],[Date]])</f>
        <v>0.22272727272727269</v>
      </c>
      <c r="P830" s="8">
        <f>AVERAGEIFS(Kombiniert[FDP],Kombiniert[Date],"&gt;="&amp;Kombiniert[[#This Row],[Von]],Kombiniert[Date],"&lt;="&amp;Kombiniert[[#This Row],[Date]])</f>
        <v>7.4090909090909082E-2</v>
      </c>
      <c r="Q830" s="8">
        <f>AVERAGEIFS(Kombiniert[LINKE],Kombiniert[Date],"&gt;="&amp;Kombiniert[[#This Row],[Von]],Kombiniert[Date],"&lt;="&amp;Kombiniert[[#This Row],[Date]])</f>
        <v>7.8181818181818172E-2</v>
      </c>
      <c r="R830" s="8">
        <f>AVERAGEIFS(Kombiniert[AfD],Kombiniert[Date],"&gt;="&amp;Kombiniert[[#This Row],[Von]],Kombiniert[Date],"&lt;="&amp;Kombiniert[[#This Row],[Date]])</f>
        <v>0.1409090909090909</v>
      </c>
      <c r="S830" s="8">
        <f>AVERAGEIFS(Kombiniert[Sonstige],Kombiniert[Date],"&gt;="&amp;Kombiniert[[#This Row],[Von]],Kombiniert[Date],"&lt;="&amp;Kombiniert[[#This Row],[Date]])</f>
        <v>6.4545454545454559E-2</v>
      </c>
      <c r="T830" s="4">
        <f>SUMIFS(Kombiniert[Befragte],Kombiniert[Date],"&gt;="&amp;Kombiniert[[#This Row],[Von]],Kombiniert[Date],"&lt;="&amp;Kombiniert[[#This Row],[Date]])</f>
        <v>18513</v>
      </c>
      <c r="U830" s="2">
        <f>1/SUMIFS(Kombiniert[[#This Row],[CDU/CSU (14d)]:[AfD (14d)]],Kombiniert[[#This Row],[CDU/CSU (14d)]:[AfD (14d)]],"&gt;="&amp;0.05)</f>
        <v>1.0689990281827018</v>
      </c>
      <c r="V830" s="2">
        <f>1/(SUMIFS(Kombiniert[[#This Row],[CDU/CSU (14d)]:[AfD (14d)]],Kombiniert[[#This Row],[CDU/CSU (14d)]:[AfD (14d)]],"&gt;="&amp;0.05)-Kombiniert[[#This Row],[FDP (14d)]])</f>
        <v>1.1609498680738786</v>
      </c>
    </row>
    <row r="831" spans="1:22" x14ac:dyDescent="0.35">
      <c r="A831" s="1">
        <v>43735</v>
      </c>
      <c r="B831" s="2">
        <v>0.27</v>
      </c>
      <c r="C831" s="2">
        <v>0.13</v>
      </c>
      <c r="D831" s="2">
        <v>0.27</v>
      </c>
      <c r="E831" s="2">
        <v>0.06</v>
      </c>
      <c r="F831" s="2">
        <v>7.0000000000000007E-2</v>
      </c>
      <c r="G831" s="2">
        <v>0.14000000000000001</v>
      </c>
      <c r="H831" s="2">
        <v>0.06</v>
      </c>
      <c r="I831" s="2">
        <v>1325</v>
      </c>
      <c r="J831" s="2" t="s">
        <v>415</v>
      </c>
      <c r="K831" t="s">
        <v>736</v>
      </c>
      <c r="L831" s="1">
        <f>Kombiniert[[#This Row],[Date]]-13</f>
        <v>43722</v>
      </c>
      <c r="M831" s="8">
        <f>AVERAGEIFS(Kombiniert[CDU/CSU],Kombiniert[Date],"&gt;="&amp;Kombiniert[[#This Row],[Von]],Kombiniert[Date],"&lt;="&amp;Kombiniert[[#This Row],[Date]])</f>
        <v>0.2738888888888889</v>
      </c>
      <c r="N831" s="3">
        <f>AVERAGEIFS(Kombiniert[SPD],Kombiniert[Date],"&gt;="&amp;Kombiniert[[#This Row],[Von]],Kombiniert[Date],"&lt;="&amp;Kombiniert[[#This Row],[Date]])</f>
        <v>0.14499999999999999</v>
      </c>
      <c r="O831" s="8">
        <f>AVERAGEIFS(Kombiniert[GRÜNE],Kombiniert[Date],"&gt;="&amp;Kombiniert[[#This Row],[Von]],Kombiniert[Date],"&lt;="&amp;Kombiniert[[#This Row],[Date]])</f>
        <v>0.22499999999999998</v>
      </c>
      <c r="P831" s="8">
        <f>AVERAGEIFS(Kombiniert[FDP],Kombiniert[Date],"&gt;="&amp;Kombiniert[[#This Row],[Von]],Kombiniert[Date],"&lt;="&amp;Kombiniert[[#This Row],[Date]])</f>
        <v>7.6111111111111102E-2</v>
      </c>
      <c r="Q831" s="8">
        <f>AVERAGEIFS(Kombiniert[LINKE],Kombiniert[Date],"&gt;="&amp;Kombiniert[[#This Row],[Von]],Kombiniert[Date],"&lt;="&amp;Kombiniert[[#This Row],[Date]])</f>
        <v>7.4999999999999997E-2</v>
      </c>
      <c r="R831" s="8">
        <f>AVERAGEIFS(Kombiniert[AfD],Kombiniert[Date],"&gt;="&amp;Kombiniert[[#This Row],[Von]],Kombiniert[Date],"&lt;="&amp;Kombiniert[[#This Row],[Date]])</f>
        <v>0.14444444444444446</v>
      </c>
      <c r="S831" s="8">
        <f>AVERAGEIFS(Kombiniert[Sonstige],Kombiniert[Date],"&gt;="&amp;Kombiniert[[#This Row],[Von]],Kombiniert[Date],"&lt;="&amp;Kombiniert[[#This Row],[Date]])</f>
        <v>6.0555555555555557E-2</v>
      </c>
      <c r="T831" s="4">
        <f>SUMIFS(Kombiniert[Befragte],Kombiniert[Date],"&gt;="&amp;Kombiniert[[#This Row],[Von]],Kombiniert[Date],"&lt;="&amp;Kombiniert[[#This Row],[Date]])</f>
        <v>17229</v>
      </c>
      <c r="U831" s="2">
        <f>1/SUMIFS(Kombiniert[[#This Row],[CDU/CSU (14d)]:[AfD (14d)]],Kombiniert[[#This Row],[CDU/CSU (14d)]:[AfD (14d)]],"&gt;="&amp;0.05)</f>
        <v>1.0644589000591367</v>
      </c>
      <c r="V831" s="2">
        <f>1/(SUMIFS(Kombiniert[[#This Row],[CDU/CSU (14d)]:[AfD (14d)]],Kombiniert[[#This Row],[CDU/CSU (14d)]:[AfD (14d)]],"&gt;="&amp;0.05)-Kombiniert[[#This Row],[FDP (14d)]])</f>
        <v>1.1583011583011584</v>
      </c>
    </row>
    <row r="832" spans="1:22" x14ac:dyDescent="0.35">
      <c r="A832" s="1">
        <v>43713</v>
      </c>
      <c r="B832" s="2">
        <v>0.28000000000000003</v>
      </c>
      <c r="C832" s="2">
        <v>0.15</v>
      </c>
      <c r="D832" s="2">
        <v>0.24</v>
      </c>
      <c r="E832" s="2">
        <v>0.06</v>
      </c>
      <c r="F832" s="2">
        <v>7.0000000000000007E-2</v>
      </c>
      <c r="G832" s="2">
        <v>0.13</v>
      </c>
      <c r="H832" s="2">
        <v>7.0000000000000007E-2</v>
      </c>
      <c r="I832" s="2">
        <v>1270</v>
      </c>
      <c r="J832" s="2" t="s">
        <v>752</v>
      </c>
      <c r="K832" t="s">
        <v>736</v>
      </c>
      <c r="L832" s="1">
        <f>Kombiniert[[#This Row],[Date]]-13</f>
        <v>43700</v>
      </c>
      <c r="M832" s="8">
        <f>AVERAGEIFS(Kombiniert[CDU/CSU],Kombiniert[Date],"&gt;="&amp;Kombiniert[[#This Row],[Von]],Kombiniert[Date],"&lt;="&amp;Kombiniert[[#This Row],[Date]])</f>
        <v>0.27</v>
      </c>
      <c r="N832" s="3">
        <f>AVERAGEIFS(Kombiniert[SPD],Kombiniert[Date],"&gt;="&amp;Kombiniert[[#This Row],[Von]],Kombiniert[Date],"&lt;="&amp;Kombiniert[[#This Row],[Date]])</f>
        <v>0.14437499999999998</v>
      </c>
      <c r="O832" s="8">
        <f>AVERAGEIFS(Kombiniert[GRÜNE],Kombiniert[Date],"&gt;="&amp;Kombiniert[[#This Row],[Von]],Kombiniert[Date],"&lt;="&amp;Kombiniert[[#This Row],[Date]])</f>
        <v>0.23187499999999997</v>
      </c>
      <c r="P832" s="8">
        <f>AVERAGEIFS(Kombiniert[FDP],Kombiniert[Date],"&gt;="&amp;Kombiniert[[#This Row],[Von]],Kombiniert[Date],"&lt;="&amp;Kombiniert[[#This Row],[Date]])</f>
        <v>7.8125E-2</v>
      </c>
      <c r="Q832" s="8">
        <f>AVERAGEIFS(Kombiniert[LINKE],Kombiniert[Date],"&gt;="&amp;Kombiniert[[#This Row],[Von]],Kombiniert[Date],"&lt;="&amp;Kombiniert[[#This Row],[Date]])</f>
        <v>7.3749999999999996E-2</v>
      </c>
      <c r="R832" s="8">
        <f>AVERAGEIFS(Kombiniert[AfD],Kombiniert[Date],"&gt;="&amp;Kombiniert[[#This Row],[Von]],Kombiniert[Date],"&lt;="&amp;Kombiniert[[#This Row],[Date]])</f>
        <v>0.13875000000000001</v>
      </c>
      <c r="S832" s="8">
        <f>AVERAGEIFS(Kombiniert[Sonstige],Kombiniert[Date],"&gt;="&amp;Kombiniert[[#This Row],[Von]],Kombiniert[Date],"&lt;="&amp;Kombiniert[[#This Row],[Date]])</f>
        <v>6.3125000000000001E-2</v>
      </c>
      <c r="T832" s="4">
        <f>SUMIFS(Kombiniert[Befragte],Kombiniert[Date],"&gt;="&amp;Kombiniert[[#This Row],[Von]],Kombiniert[Date],"&lt;="&amp;Kombiniert[[#This Row],[Date]])</f>
        <v>14853</v>
      </c>
      <c r="U832" s="2">
        <f>1/SUMIFS(Kombiniert[[#This Row],[CDU/CSU (14d)]:[AfD (14d)]],Kombiniert[[#This Row],[CDU/CSU (14d)]:[AfD (14d)]],"&gt;="&amp;0.05)</f>
        <v>1.0673782521681121</v>
      </c>
      <c r="V832" s="2">
        <f>1/(SUMIFS(Kombiniert[[#This Row],[CDU/CSU (14d)]:[AfD (14d)]],Kombiniert[[#This Row],[CDU/CSU (14d)]:[AfD (14d)]],"&gt;="&amp;0.05)-Kombiniert[[#This Row],[FDP (14d)]])</f>
        <v>1.1644832605531295</v>
      </c>
    </row>
    <row r="833" spans="1:22" x14ac:dyDescent="0.35">
      <c r="A833" s="1">
        <v>43686</v>
      </c>
      <c r="B833" s="2">
        <v>0.28000000000000003</v>
      </c>
      <c r="C833" s="2">
        <v>0.13</v>
      </c>
      <c r="D833" s="2">
        <v>0.25</v>
      </c>
      <c r="E833" s="2">
        <v>7.0000000000000007E-2</v>
      </c>
      <c r="F833" s="2">
        <v>7.0000000000000007E-2</v>
      </c>
      <c r="G833" s="2">
        <v>0.13</v>
      </c>
      <c r="H833" s="2">
        <v>7.0000000000000007E-2</v>
      </c>
      <c r="I833" s="2">
        <v>1307</v>
      </c>
      <c r="J833" s="2" t="s">
        <v>753</v>
      </c>
      <c r="K833" t="s">
        <v>736</v>
      </c>
      <c r="L833" s="1">
        <f>Kombiniert[[#This Row],[Date]]-13</f>
        <v>43673</v>
      </c>
      <c r="M833" s="8">
        <f>AVERAGEIFS(Kombiniert[CDU/CSU],Kombiniert[Date],"&gt;="&amp;Kombiniert[[#This Row],[Von]],Kombiniert[Date],"&lt;="&amp;Kombiniert[[#This Row],[Date]])</f>
        <v>0.26722222222222225</v>
      </c>
      <c r="N833" s="3">
        <f>AVERAGEIFS(Kombiniert[SPD],Kombiniert[Date],"&gt;="&amp;Kombiniert[[#This Row],[Von]],Kombiniert[Date],"&lt;="&amp;Kombiniert[[#This Row],[Date]])</f>
        <v>0.12777777777777777</v>
      </c>
      <c r="O833" s="8">
        <f>AVERAGEIFS(Kombiniert[GRÜNE],Kombiniert[Date],"&gt;="&amp;Kombiniert[[#This Row],[Von]],Kombiniert[Date],"&lt;="&amp;Kombiniert[[#This Row],[Date]])</f>
        <v>0.24000000000000002</v>
      </c>
      <c r="P833" s="8">
        <f>AVERAGEIFS(Kombiniert[FDP],Kombiniert[Date],"&gt;="&amp;Kombiniert[[#This Row],[Von]],Kombiniert[Date],"&lt;="&amp;Kombiniert[[#This Row],[Date]])</f>
        <v>8.5555555555555551E-2</v>
      </c>
      <c r="Q833" s="8">
        <f>AVERAGEIFS(Kombiniert[LINKE],Kombiniert[Date],"&gt;="&amp;Kombiniert[[#This Row],[Von]],Kombiniert[Date],"&lt;="&amp;Kombiniert[[#This Row],[Date]])</f>
        <v>7.7777777777777779E-2</v>
      </c>
      <c r="R833" s="8">
        <f>AVERAGEIFS(Kombiniert[AfD],Kombiniert[Date],"&gt;="&amp;Kombiniert[[#This Row],[Von]],Kombiniert[Date],"&lt;="&amp;Kombiniert[[#This Row],[Date]])</f>
        <v>0.13722222222222222</v>
      </c>
      <c r="S833" s="8">
        <f>AVERAGEIFS(Kombiniert[Sonstige],Kombiniert[Date],"&gt;="&amp;Kombiniert[[#This Row],[Von]],Kombiniert[Date],"&lt;="&amp;Kombiniert[[#This Row],[Date]])</f>
        <v>6.4444444444444457E-2</v>
      </c>
      <c r="T833" s="4">
        <f>SUMIFS(Kombiniert[Befragte],Kombiniert[Date],"&gt;="&amp;Kombiniert[[#This Row],[Von]],Kombiniert[Date],"&lt;="&amp;Kombiniert[[#This Row],[Date]])</f>
        <v>16431</v>
      </c>
      <c r="U833" s="2">
        <f>1/SUMIFS(Kombiniert[[#This Row],[CDU/CSU (14d)]:[AfD (14d)]],Kombiniert[[#This Row],[CDU/CSU (14d)]:[AfD (14d)]],"&gt;="&amp;0.05)</f>
        <v>1.0688836104513064</v>
      </c>
      <c r="V833" s="2">
        <f>1/(SUMIFS(Kombiniert[[#This Row],[CDU/CSU (14d)]:[AfD (14d)]],Kombiniert[[#This Row],[CDU/CSU (14d)]:[AfD (14d)]],"&gt;="&amp;0.05)-Kombiniert[[#This Row],[FDP (14d)]])</f>
        <v>1.1764705882352939</v>
      </c>
    </row>
    <row r="834" spans="1:22" x14ac:dyDescent="0.35">
      <c r="A834" s="1">
        <v>43665</v>
      </c>
      <c r="B834" s="2">
        <v>0.28000000000000003</v>
      </c>
      <c r="C834" s="2">
        <v>0.13</v>
      </c>
      <c r="D834" s="2">
        <v>0.25</v>
      </c>
      <c r="E834" s="2">
        <v>0.08</v>
      </c>
      <c r="F834" s="2">
        <v>0.08</v>
      </c>
      <c r="G834" s="2">
        <v>0.12</v>
      </c>
      <c r="H834" s="2">
        <v>0.06</v>
      </c>
      <c r="I834" s="2">
        <v>1290</v>
      </c>
      <c r="J834" s="2" t="s">
        <v>754</v>
      </c>
      <c r="K834" t="s">
        <v>736</v>
      </c>
      <c r="L834" s="1">
        <f>Kombiniert[[#This Row],[Date]]-13</f>
        <v>43652</v>
      </c>
      <c r="M834" s="8">
        <f>AVERAGEIFS(Kombiniert[CDU/CSU],Kombiniert[Date],"&gt;="&amp;Kombiniert[[#This Row],[Von]],Kombiniert[Date],"&lt;="&amp;Kombiniert[[#This Row],[Date]])</f>
        <v>0.26428571428571429</v>
      </c>
      <c r="N834" s="3">
        <f>AVERAGEIFS(Kombiniert[SPD],Kombiniert[Date],"&gt;="&amp;Kombiniert[[#This Row],[Von]],Kombiniert[Date],"&lt;="&amp;Kombiniert[[#This Row],[Date]])</f>
        <v>0.13357142857142859</v>
      </c>
      <c r="O834" s="8">
        <f>AVERAGEIFS(Kombiniert[GRÜNE],Kombiniert[Date],"&gt;="&amp;Kombiniert[[#This Row],[Von]],Kombiniert[Date],"&lt;="&amp;Kombiniert[[#This Row],[Date]])</f>
        <v>0.24428571428571427</v>
      </c>
      <c r="P834" s="8">
        <f>AVERAGEIFS(Kombiniert[FDP],Kombiniert[Date],"&gt;="&amp;Kombiniert[[#This Row],[Von]],Kombiniert[Date],"&lt;="&amp;Kombiniert[[#This Row],[Date]])</f>
        <v>7.8571428571428584E-2</v>
      </c>
      <c r="Q834" s="8">
        <f>AVERAGEIFS(Kombiniert[LINKE],Kombiniert[Date],"&gt;="&amp;Kombiniert[[#This Row],[Von]],Kombiniert[Date],"&lt;="&amp;Kombiniert[[#This Row],[Date]])</f>
        <v>8.4999999999999992E-2</v>
      </c>
      <c r="R834" s="8">
        <f>AVERAGEIFS(Kombiniert[AfD],Kombiniert[Date],"&gt;="&amp;Kombiniert[[#This Row],[Von]],Kombiniert[Date],"&lt;="&amp;Kombiniert[[#This Row],[Date]])</f>
        <v>0.13142857142857142</v>
      </c>
      <c r="S834" s="8">
        <f>AVERAGEIFS(Kombiniert[Sonstige],Kombiniert[Date],"&gt;="&amp;Kombiniert[[#This Row],[Von]],Kombiniert[Date],"&lt;="&amp;Kombiniert[[#This Row],[Date]])</f>
        <v>6.2857142857142861E-2</v>
      </c>
      <c r="T834" s="4">
        <f>SUMIFS(Kombiniert[Befragte],Kombiniert[Date],"&gt;="&amp;Kombiniert[[#This Row],[Von]],Kombiniert[Date],"&lt;="&amp;Kombiniert[[#This Row],[Date]])</f>
        <v>15169</v>
      </c>
      <c r="U834" s="2">
        <f>1/SUMIFS(Kombiniert[[#This Row],[CDU/CSU (14d)]:[AfD (14d)]],Kombiniert[[#This Row],[CDU/CSU (14d)]:[AfD (14d)]],"&gt;="&amp;0.05)</f>
        <v>1.0670731707317074</v>
      </c>
      <c r="V834" s="2">
        <f>1/(SUMIFS(Kombiniert[[#This Row],[CDU/CSU (14d)]:[AfD (14d)]],Kombiniert[[#This Row],[CDU/CSU (14d)]:[AfD (14d)]],"&gt;="&amp;0.05)-Kombiniert[[#This Row],[FDP (14d)]])</f>
        <v>1.1647254575707155</v>
      </c>
    </row>
    <row r="835" spans="1:22" x14ac:dyDescent="0.35">
      <c r="A835" s="1">
        <v>43637</v>
      </c>
      <c r="B835" s="2">
        <v>0.27</v>
      </c>
      <c r="C835" s="2">
        <v>0.14000000000000001</v>
      </c>
      <c r="D835" s="2">
        <v>0.26</v>
      </c>
      <c r="E835" s="2">
        <v>7.0000000000000007E-2</v>
      </c>
      <c r="F835" s="2">
        <v>7.0000000000000007E-2</v>
      </c>
      <c r="G835" s="2">
        <v>0.13</v>
      </c>
      <c r="H835" s="2">
        <v>0.06</v>
      </c>
      <c r="I835" s="2">
        <v>1291</v>
      </c>
      <c r="J835" s="2" t="s">
        <v>755</v>
      </c>
      <c r="K835" t="s">
        <v>736</v>
      </c>
      <c r="L835" s="1">
        <f>Kombiniert[[#This Row],[Date]]-13</f>
        <v>43624</v>
      </c>
      <c r="M835" s="8">
        <f>AVERAGEIFS(Kombiniert[CDU/CSU],Kombiniert[Date],"&gt;="&amp;Kombiniert[[#This Row],[Von]],Kombiniert[Date],"&lt;="&amp;Kombiniert[[#This Row],[Date]])</f>
        <v>0.25624999999999998</v>
      </c>
      <c r="N835" s="3">
        <f>AVERAGEIFS(Kombiniert[SPD],Kombiniert[Date],"&gt;="&amp;Kombiniert[[#This Row],[Von]],Kombiniert[Date],"&lt;="&amp;Kombiniert[[#This Row],[Date]])</f>
        <v>0.12375</v>
      </c>
      <c r="O835" s="8">
        <f>AVERAGEIFS(Kombiniert[GRÜNE],Kombiniert[Date],"&gt;="&amp;Kombiniert[[#This Row],[Von]],Kombiniert[Date],"&lt;="&amp;Kombiniert[[#This Row],[Date]])</f>
        <v>0.263125</v>
      </c>
      <c r="P835" s="8">
        <f>AVERAGEIFS(Kombiniert[FDP],Kombiniert[Date],"&gt;="&amp;Kombiniert[[#This Row],[Von]],Kombiniert[Date],"&lt;="&amp;Kombiniert[[#This Row],[Date]])</f>
        <v>8.249999999999999E-2</v>
      </c>
      <c r="Q835" s="8">
        <f>AVERAGEIFS(Kombiniert[LINKE],Kombiniert[Date],"&gt;="&amp;Kombiniert[[#This Row],[Von]],Kombiniert[Date],"&lt;="&amp;Kombiniert[[#This Row],[Date]])</f>
        <v>7.8125E-2</v>
      </c>
      <c r="R835" s="8">
        <f>AVERAGEIFS(Kombiniert[AfD],Kombiniert[Date],"&gt;="&amp;Kombiniert[[#This Row],[Von]],Kombiniert[Date],"&lt;="&amp;Kombiniert[[#This Row],[Date]])</f>
        <v>0.1275</v>
      </c>
      <c r="S835" s="8">
        <f>AVERAGEIFS(Kombiniert[Sonstige],Kombiniert[Date],"&gt;="&amp;Kombiniert[[#This Row],[Von]],Kombiniert[Date],"&lt;="&amp;Kombiniert[[#This Row],[Date]])</f>
        <v>6.8750000000000006E-2</v>
      </c>
      <c r="T835" s="4">
        <f>SUMIFS(Kombiniert[Befragte],Kombiniert[Date],"&gt;="&amp;Kombiniert[[#This Row],[Von]],Kombiniert[Date],"&lt;="&amp;Kombiniert[[#This Row],[Date]])</f>
        <v>15480</v>
      </c>
      <c r="U835" s="2">
        <f>1/SUMIFS(Kombiniert[[#This Row],[CDU/CSU (14d)]:[AfD (14d)]],Kombiniert[[#This Row],[CDU/CSU (14d)]:[AfD (14d)]],"&gt;="&amp;0.05)</f>
        <v>1.0738255033557047</v>
      </c>
      <c r="V835" s="2">
        <f>1/(SUMIFS(Kombiniert[[#This Row],[CDU/CSU (14d)]:[AfD (14d)]],Kombiniert[[#This Row],[CDU/CSU (14d)]:[AfD (14d)]],"&gt;="&amp;0.05)-Kombiniert[[#This Row],[FDP (14d)]])</f>
        <v>1.1782032400589104</v>
      </c>
    </row>
    <row r="836" spans="1:22" x14ac:dyDescent="0.35">
      <c r="A836" s="1">
        <v>43622</v>
      </c>
      <c r="B836" s="2">
        <v>0.27</v>
      </c>
      <c r="C836" s="2">
        <v>0.13</v>
      </c>
      <c r="D836" s="2">
        <v>0.26</v>
      </c>
      <c r="E836" s="2">
        <v>7.0000000000000007E-2</v>
      </c>
      <c r="F836" s="2">
        <v>7.0000000000000007E-2</v>
      </c>
      <c r="G836" s="2">
        <v>0.13</v>
      </c>
      <c r="H836" s="2">
        <v>7.0000000000000007E-2</v>
      </c>
      <c r="I836" s="2">
        <v>1297</v>
      </c>
      <c r="J836" s="2" t="s">
        <v>756</v>
      </c>
      <c r="K836" t="s">
        <v>736</v>
      </c>
      <c r="L836" s="1">
        <f>Kombiniert[[#This Row],[Date]]-13</f>
        <v>43609</v>
      </c>
      <c r="M836" s="8">
        <f>AVERAGEIFS(Kombiniert[CDU/CSU],Kombiniert[Date],"&gt;="&amp;Kombiniert[[#This Row],[Von]],Kombiniert[Date],"&lt;="&amp;Kombiniert[[#This Row],[Date]])</f>
        <v>0.270625</v>
      </c>
      <c r="N836" s="3">
        <f>AVERAGEIFS(Kombiniert[SPD],Kombiniert[Date],"&gt;="&amp;Kombiniert[[#This Row],[Von]],Kombiniert[Date],"&lt;="&amp;Kombiniert[[#This Row],[Date]])</f>
        <v>0.145625</v>
      </c>
      <c r="O836" s="8">
        <f>AVERAGEIFS(Kombiniert[GRÜNE],Kombiniert[Date],"&gt;="&amp;Kombiniert[[#This Row],[Von]],Kombiniert[Date],"&lt;="&amp;Kombiniert[[#This Row],[Date]])</f>
        <v>0.2225</v>
      </c>
      <c r="P836" s="8">
        <f>AVERAGEIFS(Kombiniert[FDP],Kombiniert[Date],"&gt;="&amp;Kombiniert[[#This Row],[Von]],Kombiniert[Date],"&lt;="&amp;Kombiniert[[#This Row],[Date]])</f>
        <v>8.1875000000000003E-2</v>
      </c>
      <c r="Q836" s="8">
        <f>AVERAGEIFS(Kombiniert[LINKE],Kombiniert[Date],"&gt;="&amp;Kombiniert[[#This Row],[Von]],Kombiniert[Date],"&lt;="&amp;Kombiniert[[#This Row],[Date]])</f>
        <v>7.8750000000000001E-2</v>
      </c>
      <c r="R836" s="8">
        <f>AVERAGEIFS(Kombiniert[AfD],Kombiniert[Date],"&gt;="&amp;Kombiniert[[#This Row],[Von]],Kombiniert[Date],"&lt;="&amp;Kombiniert[[#This Row],[Date]])</f>
        <v>0.12812499999999999</v>
      </c>
      <c r="S836" s="8">
        <f>AVERAGEIFS(Kombiniert[Sonstige],Kombiniert[Date],"&gt;="&amp;Kombiniert[[#This Row],[Von]],Kombiniert[Date],"&lt;="&amp;Kombiniert[[#This Row],[Date]])</f>
        <v>7.2500000000000009E-2</v>
      </c>
      <c r="T836" s="4">
        <f>SUMIFS(Kombiniert[Befragte],Kombiniert[Date],"&gt;="&amp;Kombiniert[[#This Row],[Von]],Kombiniert[Date],"&lt;="&amp;Kombiniert[[#This Row],[Date]])</f>
        <v>13645</v>
      </c>
      <c r="U836" s="2">
        <f>1/SUMIFS(Kombiniert[[#This Row],[CDU/CSU (14d)]:[AfD (14d)]],Kombiniert[[#This Row],[CDU/CSU (14d)]:[AfD (14d)]],"&gt;="&amp;0.05)</f>
        <v>1.0781671159029649</v>
      </c>
      <c r="V836" s="2">
        <f>1/(SUMIFS(Kombiniert[[#This Row],[CDU/CSU (14d)]:[AfD (14d)]],Kombiniert[[#This Row],[CDU/CSU (14d)]:[AfD (14d)]],"&gt;="&amp;0.05)-Kombiniert[[#This Row],[FDP (14d)]])</f>
        <v>1.1825572801182558</v>
      </c>
    </row>
    <row r="837" spans="1:22" x14ac:dyDescent="0.35">
      <c r="A837" s="1">
        <v>43595</v>
      </c>
      <c r="B837" s="2">
        <v>0.3</v>
      </c>
      <c r="C837" s="2">
        <v>0.16</v>
      </c>
      <c r="D837" s="2">
        <v>0.2</v>
      </c>
      <c r="E837" s="2">
        <v>7.0000000000000007E-2</v>
      </c>
      <c r="F837" s="2">
        <v>0.08</v>
      </c>
      <c r="G837" s="2">
        <v>0.14000000000000001</v>
      </c>
      <c r="H837" s="2">
        <v>0.05</v>
      </c>
      <c r="I837" s="2">
        <v>1357</v>
      </c>
      <c r="J837" s="2" t="s">
        <v>757</v>
      </c>
      <c r="K837" t="s">
        <v>736</v>
      </c>
      <c r="L837" s="1">
        <f>Kombiniert[[#This Row],[Date]]-13</f>
        <v>43582</v>
      </c>
      <c r="M837" s="8">
        <f>AVERAGEIFS(Kombiniert[CDU/CSU],Kombiniert[Date],"&gt;="&amp;Kombiniert[[#This Row],[Von]],Kombiniert[Date],"&lt;="&amp;Kombiniert[[#This Row],[Date]])</f>
        <v>0.28450000000000009</v>
      </c>
      <c r="N837" s="3">
        <f>AVERAGEIFS(Kombiniert[SPD],Kombiniert[Date],"&gt;="&amp;Kombiniert[[#This Row],[Von]],Kombiniert[Date],"&lt;="&amp;Kombiniert[[#This Row],[Date]])</f>
        <v>0.16699999999999998</v>
      </c>
      <c r="O837" s="8">
        <f>AVERAGEIFS(Kombiniert[GRÜNE],Kombiniert[Date],"&gt;="&amp;Kombiniert[[#This Row],[Von]],Kombiniert[Date],"&lt;="&amp;Kombiniert[[#This Row],[Date]])</f>
        <v>0.19199999999999998</v>
      </c>
      <c r="P837" s="8">
        <f>AVERAGEIFS(Kombiniert[FDP],Kombiniert[Date],"&gt;="&amp;Kombiniert[[#This Row],[Von]],Kombiniert[Date],"&lt;="&amp;Kombiniert[[#This Row],[Date]])</f>
        <v>8.4999999999999992E-2</v>
      </c>
      <c r="Q837" s="8">
        <f>AVERAGEIFS(Kombiniert[LINKE],Kombiniert[Date],"&gt;="&amp;Kombiniert[[#This Row],[Von]],Kombiniert[Date],"&lt;="&amp;Kombiniert[[#This Row],[Date]])</f>
        <v>8.9499999999999996E-2</v>
      </c>
      <c r="R837" s="8">
        <f>AVERAGEIFS(Kombiniert[AfD],Kombiniert[Date],"&gt;="&amp;Kombiniert[[#This Row],[Von]],Kombiniert[Date],"&lt;="&amp;Kombiniert[[#This Row],[Date]])</f>
        <v>0.13199999999999998</v>
      </c>
      <c r="S837" s="8">
        <f>AVERAGEIFS(Kombiniert[Sonstige],Kombiniert[Date],"&gt;="&amp;Kombiniert[[#This Row],[Von]],Kombiniert[Date],"&lt;="&amp;Kombiniert[[#This Row],[Date]])</f>
        <v>4.9999999999999996E-2</v>
      </c>
      <c r="T837" s="4">
        <f>SUMIFS(Kombiniert[Befragte],Kombiniert[Date],"&gt;="&amp;Kombiniert[[#This Row],[Von]],Kombiniert[Date],"&lt;="&amp;Kombiniert[[#This Row],[Date]])</f>
        <v>16951</v>
      </c>
      <c r="U837" s="2">
        <f>1/SUMIFS(Kombiniert[[#This Row],[CDU/CSU (14d)]:[AfD (14d)]],Kombiniert[[#This Row],[CDU/CSU (14d)]:[AfD (14d)]],"&gt;="&amp;0.05)</f>
        <v>1.0526315789473684</v>
      </c>
      <c r="V837" s="2">
        <f>1/(SUMIFS(Kombiniert[[#This Row],[CDU/CSU (14d)]:[AfD (14d)]],Kombiniert[[#This Row],[CDU/CSU (14d)]:[AfD (14d)]],"&gt;="&amp;0.05)-Kombiniert[[#This Row],[FDP (14d)]])</f>
        <v>1.1560693641618496</v>
      </c>
    </row>
    <row r="838" spans="1:22" x14ac:dyDescent="0.35">
      <c r="A838" s="1">
        <v>43567</v>
      </c>
      <c r="B838" s="2">
        <v>0.28000000000000003</v>
      </c>
      <c r="C838" s="2">
        <v>0.17</v>
      </c>
      <c r="D838" s="2">
        <v>0.2</v>
      </c>
      <c r="E838" s="2">
        <v>0.08</v>
      </c>
      <c r="F838" s="2">
        <v>0.09</v>
      </c>
      <c r="G838" s="2">
        <v>0.13</v>
      </c>
      <c r="H838" s="2">
        <v>0.05</v>
      </c>
      <c r="I838" s="2">
        <v>1282</v>
      </c>
      <c r="J838" s="2" t="s">
        <v>758</v>
      </c>
      <c r="K838" t="s">
        <v>736</v>
      </c>
      <c r="L838" s="1">
        <f>Kombiniert[[#This Row],[Date]]-13</f>
        <v>43554</v>
      </c>
      <c r="M838" s="8">
        <f>AVERAGEIFS(Kombiniert[CDU/CSU],Kombiniert[Date],"&gt;="&amp;Kombiniert[[#This Row],[Von]],Kombiniert[Date],"&lt;="&amp;Kombiniert[[#This Row],[Date]])</f>
        <v>0.29277777777777775</v>
      </c>
      <c r="N838" s="3">
        <f>AVERAGEIFS(Kombiniert[SPD],Kombiniert[Date],"&gt;="&amp;Kombiniert[[#This Row],[Von]],Kombiniert[Date],"&lt;="&amp;Kombiniert[[#This Row],[Date]])</f>
        <v>0.16222222222222224</v>
      </c>
      <c r="O838" s="8">
        <f>AVERAGEIFS(Kombiniert[GRÜNE],Kombiniert[Date],"&gt;="&amp;Kombiniert[[#This Row],[Von]],Kombiniert[Date],"&lt;="&amp;Kombiniert[[#This Row],[Date]])</f>
        <v>0.18833333333333332</v>
      </c>
      <c r="P838" s="8">
        <f>AVERAGEIFS(Kombiniert[FDP],Kombiniert[Date],"&gt;="&amp;Kombiniert[[#This Row],[Von]],Kombiniert[Date],"&lt;="&amp;Kombiniert[[#This Row],[Date]])</f>
        <v>9.3333333333333324E-2</v>
      </c>
      <c r="Q838" s="8">
        <f>AVERAGEIFS(Kombiniert[LINKE],Kombiniert[Date],"&gt;="&amp;Kombiniert[[#This Row],[Von]],Kombiniert[Date],"&lt;="&amp;Kombiniert[[#This Row],[Date]])</f>
        <v>8.5555555555555551E-2</v>
      </c>
      <c r="R838" s="8">
        <f>AVERAGEIFS(Kombiniert[AfD],Kombiniert[Date],"&gt;="&amp;Kombiniert[[#This Row],[Von]],Kombiniert[Date],"&lt;="&amp;Kombiniert[[#This Row],[Date]])</f>
        <v>0.12722222222222224</v>
      </c>
      <c r="S838" s="8">
        <f>AVERAGEIFS(Kombiniert[Sonstige],Kombiniert[Date],"&gt;="&amp;Kombiniert[[#This Row],[Von]],Kombiniert[Date],"&lt;="&amp;Kombiniert[[#This Row],[Date]])</f>
        <v>5.0555555555555548E-2</v>
      </c>
      <c r="T838" s="4">
        <f>SUMIFS(Kombiniert[Befragte],Kombiniert[Date],"&gt;="&amp;Kombiniert[[#This Row],[Von]],Kombiniert[Date],"&lt;="&amp;Kombiniert[[#This Row],[Date]])</f>
        <v>19529</v>
      </c>
      <c r="U838" s="2">
        <f>1/SUMIFS(Kombiniert[[#This Row],[CDU/CSU (14d)]:[AfD (14d)]],Kombiniert[[#This Row],[CDU/CSU (14d)]:[AfD (14d)]],"&gt;="&amp;0.05)</f>
        <v>1.0532475131655938</v>
      </c>
      <c r="V838" s="2">
        <f>1/(SUMIFS(Kombiniert[[#This Row],[CDU/CSU (14d)]:[AfD (14d)]],Kombiniert[[#This Row],[CDU/CSU (14d)]:[AfD (14d)]],"&gt;="&amp;0.05)-Kombiniert[[#This Row],[FDP (14d)]])</f>
        <v>1.1680726800778716</v>
      </c>
    </row>
    <row r="839" spans="1:22" x14ac:dyDescent="0.35">
      <c r="A839" s="1">
        <v>43552</v>
      </c>
      <c r="B839" s="2">
        <v>0.3</v>
      </c>
      <c r="C839" s="2">
        <v>0.15</v>
      </c>
      <c r="D839" s="2">
        <v>0.19</v>
      </c>
      <c r="E839" s="2">
        <v>0.09</v>
      </c>
      <c r="F839" s="2">
        <v>0.09</v>
      </c>
      <c r="G839" s="2">
        <v>0.13</v>
      </c>
      <c r="H839" s="2">
        <v>0.05</v>
      </c>
      <c r="I839" s="2">
        <v>1325</v>
      </c>
      <c r="J839" s="2" t="s">
        <v>759</v>
      </c>
      <c r="K839" t="s">
        <v>736</v>
      </c>
      <c r="L839" s="1">
        <f>Kombiniert[[#This Row],[Date]]-13</f>
        <v>43539</v>
      </c>
      <c r="M839" s="8">
        <f>AVERAGEIFS(Kombiniert[CDU/CSU],Kombiniert[Date],"&gt;="&amp;Kombiniert[[#This Row],[Von]],Kombiniert[Date],"&lt;="&amp;Kombiniert[[#This Row],[Date]])</f>
        <v>0.30272727272727273</v>
      </c>
      <c r="N839" s="3">
        <f>AVERAGEIFS(Kombiniert[SPD],Kombiniert[Date],"&gt;="&amp;Kombiniert[[#This Row],[Von]],Kombiniert[Date],"&lt;="&amp;Kombiniert[[#This Row],[Date]])</f>
        <v>0.16409090909090909</v>
      </c>
      <c r="O839" s="8">
        <f>AVERAGEIFS(Kombiniert[GRÜNE],Kombiniert[Date],"&gt;="&amp;Kombiniert[[#This Row],[Von]],Kombiniert[Date],"&lt;="&amp;Kombiniert[[#This Row],[Date]])</f>
        <v>0.18272727272727271</v>
      </c>
      <c r="P839" s="8">
        <f>AVERAGEIFS(Kombiniert[FDP],Kombiniert[Date],"&gt;="&amp;Kombiniert[[#This Row],[Von]],Kombiniert[Date],"&lt;="&amp;Kombiniert[[#This Row],[Date]])</f>
        <v>8.7727272727272709E-2</v>
      </c>
      <c r="Q839" s="8">
        <f>AVERAGEIFS(Kombiniert[LINKE],Kombiniert[Date],"&gt;="&amp;Kombiniert[[#This Row],[Von]],Kombiniert[Date],"&lt;="&amp;Kombiniert[[#This Row],[Date]])</f>
        <v>8.4090909090909077E-2</v>
      </c>
      <c r="R839" s="8">
        <f>AVERAGEIFS(Kombiniert[AfD],Kombiniert[Date],"&gt;="&amp;Kombiniert[[#This Row],[Von]],Kombiniert[Date],"&lt;="&amp;Kombiniert[[#This Row],[Date]])</f>
        <v>0.12636363636363637</v>
      </c>
      <c r="S839" s="8">
        <f>AVERAGEIFS(Kombiniert[Sonstige],Kombiniert[Date],"&gt;="&amp;Kombiniert[[#This Row],[Von]],Kombiniert[Date],"&lt;="&amp;Kombiniert[[#This Row],[Date]])</f>
        <v>5.2272727272727276E-2</v>
      </c>
      <c r="T839" s="4">
        <f>SUMIFS(Kombiniert[Befragte],Kombiniert[Date],"&gt;="&amp;Kombiniert[[#This Row],[Von]],Kombiniert[Date],"&lt;="&amp;Kombiniert[[#This Row],[Date]])</f>
        <v>18957</v>
      </c>
      <c r="U839" s="2">
        <f>1/SUMIFS(Kombiniert[[#This Row],[CDU/CSU (14d)]:[AfD (14d)]],Kombiniert[[#This Row],[CDU/CSU (14d)]:[AfD (14d)]],"&gt;="&amp;0.05)</f>
        <v>1.0551558752997601</v>
      </c>
      <c r="V839" s="2">
        <f>1/(SUMIFS(Kombiniert[[#This Row],[CDU/CSU (14d)]:[AfD (14d)]],Kombiniert[[#This Row],[CDU/CSU (14d)]:[AfD (14d)]],"&gt;="&amp;0.05)-Kombiniert[[#This Row],[FDP (14d)]])</f>
        <v>1.1627906976744184</v>
      </c>
    </row>
    <row r="840" spans="1:22" x14ac:dyDescent="0.35">
      <c r="A840" s="1">
        <v>43539</v>
      </c>
      <c r="B840" s="2">
        <v>0.31</v>
      </c>
      <c r="C840" s="2">
        <v>0.16</v>
      </c>
      <c r="D840" s="2">
        <v>0.19</v>
      </c>
      <c r="E840" s="2">
        <v>0.08</v>
      </c>
      <c r="F840" s="2">
        <v>0.08</v>
      </c>
      <c r="G840" s="2">
        <v>0.12</v>
      </c>
      <c r="H840" s="2">
        <v>0.06</v>
      </c>
      <c r="I840" s="2">
        <v>1290</v>
      </c>
      <c r="J840" s="2" t="s">
        <v>760</v>
      </c>
      <c r="K840" t="s">
        <v>736</v>
      </c>
      <c r="L840" s="1">
        <f>Kombiniert[[#This Row],[Date]]-13</f>
        <v>43526</v>
      </c>
      <c r="M840" s="8">
        <f>AVERAGEIFS(Kombiniert[CDU/CSU],Kombiniert[Date],"&gt;="&amp;Kombiniert[[#This Row],[Von]],Kombiniert[Date],"&lt;="&amp;Kombiniert[[#This Row],[Date]])</f>
        <v>0.30062500000000003</v>
      </c>
      <c r="N840" s="3">
        <f>AVERAGEIFS(Kombiniert[SPD],Kombiniert[Date],"&gt;="&amp;Kombiniert[[#This Row],[Von]],Kombiniert[Date],"&lt;="&amp;Kombiniert[[#This Row],[Date]])</f>
        <v>0.16375000000000001</v>
      </c>
      <c r="O840" s="8">
        <f>AVERAGEIFS(Kombiniert[GRÜNE],Kombiniert[Date],"&gt;="&amp;Kombiniert[[#This Row],[Von]],Kombiniert[Date],"&lt;="&amp;Kombiniert[[#This Row],[Date]])</f>
        <v>0.17749999999999999</v>
      </c>
      <c r="P840" s="8">
        <f>AVERAGEIFS(Kombiniert[FDP],Kombiniert[Date],"&gt;="&amp;Kombiniert[[#This Row],[Von]],Kombiniert[Date],"&lt;="&amp;Kombiniert[[#This Row],[Date]])</f>
        <v>8.7499999999999994E-2</v>
      </c>
      <c r="Q840" s="8">
        <f>AVERAGEIFS(Kombiniert[LINKE],Kombiniert[Date],"&gt;="&amp;Kombiniert[[#This Row],[Von]],Kombiniert[Date],"&lt;="&amp;Kombiniert[[#This Row],[Date]])</f>
        <v>8.8749999999999996E-2</v>
      </c>
      <c r="R840" s="8">
        <f>AVERAGEIFS(Kombiniert[AfD],Kombiniert[Date],"&gt;="&amp;Kombiniert[[#This Row],[Von]],Kombiniert[Date],"&lt;="&amp;Kombiniert[[#This Row],[Date]])</f>
        <v>0.13125000000000001</v>
      </c>
      <c r="S840" s="8">
        <f>AVERAGEIFS(Kombiniert[Sonstige],Kombiniert[Date],"&gt;="&amp;Kombiniert[[#This Row],[Von]],Kombiniert[Date],"&lt;="&amp;Kombiniert[[#This Row],[Date]])</f>
        <v>5.0624999999999996E-2</v>
      </c>
      <c r="T840" s="4">
        <f>SUMIFS(Kombiniert[Befragte],Kombiniert[Date],"&gt;="&amp;Kombiniert[[#This Row],[Von]],Kombiniert[Date],"&lt;="&amp;Kombiniert[[#This Row],[Date]])</f>
        <v>17132</v>
      </c>
      <c r="U840" s="2">
        <f>1/SUMIFS(Kombiniert[[#This Row],[CDU/CSU (14d)]:[AfD (14d)]],Kombiniert[[#This Row],[CDU/CSU (14d)]:[AfD (14d)]],"&gt;="&amp;0.05)</f>
        <v>1.0533245556287032</v>
      </c>
      <c r="V840" s="2">
        <f>1/(SUMIFS(Kombiniert[[#This Row],[CDU/CSU (14d)]:[AfD (14d)]],Kombiniert[[#This Row],[CDU/CSU (14d)]:[AfD (14d)]],"&gt;="&amp;0.05)-Kombiniert[[#This Row],[FDP (14d)]])</f>
        <v>1.1602610587382163</v>
      </c>
    </row>
    <row r="841" spans="1:22" x14ac:dyDescent="0.35">
      <c r="A841" s="1">
        <v>43518</v>
      </c>
      <c r="B841" s="2">
        <v>0.31</v>
      </c>
      <c r="C841" s="2">
        <v>0.15</v>
      </c>
      <c r="D841" s="2">
        <v>0.2</v>
      </c>
      <c r="E841" s="2">
        <v>7.0000000000000007E-2</v>
      </c>
      <c r="F841" s="2">
        <v>0.09</v>
      </c>
      <c r="G841" s="2">
        <v>0.13</v>
      </c>
      <c r="H841" s="2">
        <v>0.05</v>
      </c>
      <c r="I841" s="2">
        <v>1266</v>
      </c>
      <c r="J841" s="2" t="s">
        <v>761</v>
      </c>
      <c r="K841" t="s">
        <v>736</v>
      </c>
      <c r="L841" s="1">
        <f>Kombiniert[[#This Row],[Date]]-13</f>
        <v>43505</v>
      </c>
      <c r="M841" s="8">
        <f>AVERAGEIFS(Kombiniert[CDU/CSU],Kombiniert[Date],"&gt;="&amp;Kombiniert[[#This Row],[Von]],Kombiniert[Date],"&lt;="&amp;Kombiniert[[#This Row],[Date]])</f>
        <v>0.29949999999999999</v>
      </c>
      <c r="N841" s="3">
        <f>AVERAGEIFS(Kombiniert[SPD],Kombiniert[Date],"&gt;="&amp;Kombiniert[[#This Row],[Von]],Kombiniert[Date],"&lt;="&amp;Kombiniert[[#This Row],[Date]])</f>
        <v>0.16949999999999998</v>
      </c>
      <c r="O841" s="8">
        <f>AVERAGEIFS(Kombiniert[GRÜNE],Kombiniert[Date],"&gt;="&amp;Kombiniert[[#This Row],[Von]],Kombiniert[Date],"&lt;="&amp;Kombiniert[[#This Row],[Date]])</f>
        <v>0.18099999999999999</v>
      </c>
      <c r="P841" s="8">
        <f>AVERAGEIFS(Kombiniert[FDP],Kombiniert[Date],"&gt;="&amp;Kombiniert[[#This Row],[Von]],Kombiniert[Date],"&lt;="&amp;Kombiniert[[#This Row],[Date]])</f>
        <v>8.6499999999999994E-2</v>
      </c>
      <c r="Q841" s="8">
        <f>AVERAGEIFS(Kombiniert[LINKE],Kombiniert[Date],"&gt;="&amp;Kombiniert[[#This Row],[Von]],Kombiniert[Date],"&lt;="&amp;Kombiniert[[#This Row],[Date]])</f>
        <v>8.5999999999999993E-2</v>
      </c>
      <c r="R841" s="8">
        <f>AVERAGEIFS(Kombiniert[AfD],Kombiniert[Date],"&gt;="&amp;Kombiniert[[#This Row],[Von]],Kombiniert[Date],"&lt;="&amp;Kombiniert[[#This Row],[Date]])</f>
        <v>0.12950000000000003</v>
      </c>
      <c r="S841" s="8">
        <f>AVERAGEIFS(Kombiniert[Sonstige],Kombiniert[Date],"&gt;="&amp;Kombiniert[[#This Row],[Von]],Kombiniert[Date],"&lt;="&amp;Kombiniert[[#This Row],[Date]])</f>
        <v>4.8000000000000001E-2</v>
      </c>
      <c r="T841" s="4">
        <f>SUMIFS(Kombiniert[Befragte],Kombiniert[Date],"&gt;="&amp;Kombiniert[[#This Row],[Von]],Kombiniert[Date],"&lt;="&amp;Kombiniert[[#This Row],[Date]])</f>
        <v>17909</v>
      </c>
      <c r="U841" s="2">
        <f>1/SUMIFS(Kombiniert[[#This Row],[CDU/CSU (14d)]:[AfD (14d)]],Kombiniert[[#This Row],[CDU/CSU (14d)]:[AfD (14d)]],"&gt;="&amp;0.05)</f>
        <v>1.0504201680672269</v>
      </c>
      <c r="V841" s="2">
        <f>1/(SUMIFS(Kombiniert[[#This Row],[CDU/CSU (14d)]:[AfD (14d)]],Kombiniert[[#This Row],[CDU/CSU (14d)]:[AfD (14d)]],"&gt;="&amp;0.05)-Kombiniert[[#This Row],[FDP (14d)]])</f>
        <v>1.1554015020219528</v>
      </c>
    </row>
    <row r="842" spans="1:22" x14ac:dyDescent="0.35">
      <c r="A842" s="1">
        <v>43504</v>
      </c>
      <c r="B842" s="2">
        <v>0.3</v>
      </c>
      <c r="C842" s="2">
        <v>0.16</v>
      </c>
      <c r="D842" s="2">
        <v>0.2</v>
      </c>
      <c r="E842" s="2">
        <v>0.08</v>
      </c>
      <c r="F842" s="2">
        <v>0.09</v>
      </c>
      <c r="G842" s="2">
        <v>0.12</v>
      </c>
      <c r="H842" s="2">
        <v>0.05</v>
      </c>
      <c r="I842" s="2">
        <v>1350</v>
      </c>
      <c r="J842" s="2" t="s">
        <v>762</v>
      </c>
      <c r="K842" t="s">
        <v>736</v>
      </c>
      <c r="L842" s="1">
        <f>Kombiniert[[#This Row],[Date]]-13</f>
        <v>43491</v>
      </c>
      <c r="M842" s="8">
        <f>AVERAGEIFS(Kombiniert[CDU/CSU],Kombiniert[Date],"&gt;="&amp;Kombiniert[[#This Row],[Von]],Kombiniert[Date],"&lt;="&amp;Kombiniert[[#This Row],[Date]])</f>
        <v>0.30499999999999999</v>
      </c>
      <c r="N842" s="3">
        <f>AVERAGEIFS(Kombiniert[SPD],Kombiniert[Date],"&gt;="&amp;Kombiniert[[#This Row],[Von]],Kombiniert[Date],"&lt;="&amp;Kombiniert[[#This Row],[Date]])</f>
        <v>0.15187499999999998</v>
      </c>
      <c r="O842" s="8">
        <f>AVERAGEIFS(Kombiniert[GRÜNE],Kombiniert[Date],"&gt;="&amp;Kombiniert[[#This Row],[Von]],Kombiniert[Date],"&lt;="&amp;Kombiniert[[#This Row],[Date]])</f>
        <v>0.18812499999999999</v>
      </c>
      <c r="P842" s="8">
        <f>AVERAGEIFS(Kombiniert[FDP],Kombiniert[Date],"&gt;="&amp;Kombiniert[[#This Row],[Von]],Kombiniert[Date],"&lt;="&amp;Kombiniert[[#This Row],[Date]])</f>
        <v>8.8124999999999995E-2</v>
      </c>
      <c r="Q842" s="8">
        <f>AVERAGEIFS(Kombiniert[LINKE],Kombiniert[Date],"&gt;="&amp;Kombiniert[[#This Row],[Von]],Kombiniert[Date],"&lt;="&amp;Kombiniert[[#This Row],[Date]])</f>
        <v>9.0624999999999983E-2</v>
      </c>
      <c r="R842" s="8">
        <f>AVERAGEIFS(Kombiniert[AfD],Kombiniert[Date],"&gt;="&amp;Kombiniert[[#This Row],[Von]],Kombiniert[Date],"&lt;="&amp;Kombiniert[[#This Row],[Date]])</f>
        <v>0.13250000000000001</v>
      </c>
      <c r="S842" s="8">
        <f>AVERAGEIFS(Kombiniert[Sonstige],Kombiniert[Date],"&gt;="&amp;Kombiniert[[#This Row],[Von]],Kombiniert[Date],"&lt;="&amp;Kombiniert[[#This Row],[Date]])</f>
        <v>4.374999999999999E-2</v>
      </c>
      <c r="T842" s="4">
        <f>SUMIFS(Kombiniert[Befragte],Kombiniert[Date],"&gt;="&amp;Kombiniert[[#This Row],[Von]],Kombiniert[Date],"&lt;="&amp;Kombiniert[[#This Row],[Date]])</f>
        <v>15471</v>
      </c>
      <c r="U842" s="2">
        <f>1/SUMIFS(Kombiniert[[#This Row],[CDU/CSU (14d)]:[AfD (14d)]],Kombiniert[[#This Row],[CDU/CSU (14d)]:[AfD (14d)]],"&gt;="&amp;0.05)</f>
        <v>1.0457516339869282</v>
      </c>
      <c r="V842" s="2">
        <f>1/(SUMIFS(Kombiniert[[#This Row],[CDU/CSU (14d)]:[AfD (14d)]],Kombiniert[[#This Row],[CDU/CSU (14d)]:[AfD (14d)]],"&gt;="&amp;0.05)-Kombiniert[[#This Row],[FDP (14d)]])</f>
        <v>1.1519078473722102</v>
      </c>
    </row>
    <row r="843" spans="1:22" x14ac:dyDescent="0.35">
      <c r="A843" s="1">
        <v>43490</v>
      </c>
      <c r="B843" s="2">
        <v>0.31</v>
      </c>
      <c r="C843" s="2">
        <v>0.14000000000000001</v>
      </c>
      <c r="D843" s="2">
        <v>0.2</v>
      </c>
      <c r="E843" s="2">
        <v>0.08</v>
      </c>
      <c r="F843" s="2">
        <v>0.09</v>
      </c>
      <c r="G843" s="2">
        <v>0.13</v>
      </c>
      <c r="H843" s="2">
        <v>0.05</v>
      </c>
      <c r="I843" s="2">
        <v>1285</v>
      </c>
      <c r="J843" s="2" t="s">
        <v>763</v>
      </c>
      <c r="K843" t="s">
        <v>736</v>
      </c>
      <c r="L843" s="1">
        <f>Kombiniert[[#This Row],[Date]]-13</f>
        <v>43477</v>
      </c>
      <c r="M843" s="8">
        <f>AVERAGEIFS(Kombiniert[CDU/CSU],Kombiniert[Date],"&gt;="&amp;Kombiniert[[#This Row],[Von]],Kombiniert[Date],"&lt;="&amp;Kombiniert[[#This Row],[Date]])</f>
        <v>0.30649999999999999</v>
      </c>
      <c r="N843" s="3">
        <f>AVERAGEIFS(Kombiniert[SPD],Kombiniert[Date],"&gt;="&amp;Kombiniert[[#This Row],[Von]],Kombiniert[Date],"&lt;="&amp;Kombiniert[[#This Row],[Date]])</f>
        <v>0.14749999999999999</v>
      </c>
      <c r="O843" s="8">
        <f>AVERAGEIFS(Kombiniert[GRÜNE],Kombiniert[Date],"&gt;="&amp;Kombiniert[[#This Row],[Von]],Kombiniert[Date],"&lt;="&amp;Kombiniert[[#This Row],[Date]])</f>
        <v>0.18849999999999997</v>
      </c>
      <c r="P843" s="8">
        <f>AVERAGEIFS(Kombiniert[FDP],Kombiniert[Date],"&gt;="&amp;Kombiniert[[#This Row],[Von]],Kombiniert[Date],"&lt;="&amp;Kombiniert[[#This Row],[Date]])</f>
        <v>8.8499999999999981E-2</v>
      </c>
      <c r="Q843" s="8">
        <f>AVERAGEIFS(Kombiniert[LINKE],Kombiniert[Date],"&gt;="&amp;Kombiniert[[#This Row],[Von]],Kombiniert[Date],"&lt;="&amp;Kombiniert[[#This Row],[Date]])</f>
        <v>8.8499999999999995E-2</v>
      </c>
      <c r="R843" s="8">
        <f>AVERAGEIFS(Kombiniert[AfD],Kombiniert[Date],"&gt;="&amp;Kombiniert[[#This Row],[Von]],Kombiniert[Date],"&lt;="&amp;Kombiniert[[#This Row],[Date]])</f>
        <v>0.13350000000000001</v>
      </c>
      <c r="S843" s="8">
        <f>AVERAGEIFS(Kombiniert[Sonstige],Kombiniert[Date],"&gt;="&amp;Kombiniert[[#This Row],[Von]],Kombiniert[Date],"&lt;="&amp;Kombiniert[[#This Row],[Date]])</f>
        <v>4.6999999999999993E-2</v>
      </c>
      <c r="T843" s="4">
        <f>SUMIFS(Kombiniert[Befragte],Kombiniert[Date],"&gt;="&amp;Kombiniert[[#This Row],[Von]],Kombiniert[Date],"&lt;="&amp;Kombiniert[[#This Row],[Date]])</f>
        <v>17079</v>
      </c>
      <c r="U843" s="2">
        <f>1/SUMIFS(Kombiniert[[#This Row],[CDU/CSU (14d)]:[AfD (14d)]],Kombiniert[[#This Row],[CDU/CSU (14d)]:[AfD (14d)]],"&gt;="&amp;0.05)</f>
        <v>1.0493179433368309</v>
      </c>
      <c r="V843" s="2">
        <f>1/(SUMIFS(Kombiniert[[#This Row],[CDU/CSU (14d)]:[AfD (14d)]],Kombiniert[[#This Row],[CDU/CSU (14d)]:[AfD (14d)]],"&gt;="&amp;0.05)-Kombiniert[[#This Row],[FDP (14d)]])</f>
        <v>1.156737998843262</v>
      </c>
    </row>
    <row r="844" spans="1:22" x14ac:dyDescent="0.35">
      <c r="A844" s="1">
        <v>43476</v>
      </c>
      <c r="B844" s="2">
        <v>0.28999999999999998</v>
      </c>
      <c r="C844" s="2">
        <v>0.14000000000000001</v>
      </c>
      <c r="D844" s="2">
        <v>0.21</v>
      </c>
      <c r="E844" s="2">
        <v>0.08</v>
      </c>
      <c r="F844" s="2">
        <v>0.09</v>
      </c>
      <c r="G844" s="2">
        <v>0.14000000000000001</v>
      </c>
      <c r="H844" s="2">
        <v>0.05</v>
      </c>
      <c r="I844" s="2">
        <v>1267</v>
      </c>
      <c r="J844" s="2" t="s">
        <v>764</v>
      </c>
      <c r="K844" t="s">
        <v>736</v>
      </c>
      <c r="L844" s="1">
        <f>Kombiniert[[#This Row],[Date]]-13</f>
        <v>43463</v>
      </c>
      <c r="M844" s="8">
        <f>AVERAGEIFS(Kombiniert[CDU/CSU],Kombiniert[Date],"&gt;="&amp;Kombiniert[[#This Row],[Von]],Kombiniert[Date],"&lt;="&amp;Kombiniert[[#This Row],[Date]])</f>
        <v>0.29799999999999999</v>
      </c>
      <c r="N844" s="3">
        <f>AVERAGEIFS(Kombiniert[SPD],Kombiniert[Date],"&gt;="&amp;Kombiniert[[#This Row],[Von]],Kombiniert[Date],"&lt;="&amp;Kombiniert[[#This Row],[Date]])</f>
        <v>0.14800000000000002</v>
      </c>
      <c r="O844" s="8">
        <f>AVERAGEIFS(Kombiniert[GRÜNE],Kombiniert[Date],"&gt;="&amp;Kombiniert[[#This Row],[Von]],Kombiniert[Date],"&lt;="&amp;Kombiniert[[#This Row],[Date]])</f>
        <v>0.19000000000000003</v>
      </c>
      <c r="P844" s="8">
        <f>AVERAGEIFS(Kombiniert[FDP],Kombiniert[Date],"&gt;="&amp;Kombiniert[[#This Row],[Von]],Kombiniert[Date],"&lt;="&amp;Kombiniert[[#This Row],[Date]])</f>
        <v>0.09</v>
      </c>
      <c r="Q844" s="8">
        <f>AVERAGEIFS(Kombiniert[LINKE],Kombiniert[Date],"&gt;="&amp;Kombiniert[[#This Row],[Von]],Kombiniert[Date],"&lt;="&amp;Kombiniert[[#This Row],[Date]])</f>
        <v>9.4E-2</v>
      </c>
      <c r="R844" s="8">
        <f>AVERAGEIFS(Kombiniert[AfD],Kombiniert[Date],"&gt;="&amp;Kombiniert[[#This Row],[Von]],Kombiniert[Date],"&lt;="&amp;Kombiniert[[#This Row],[Date]])</f>
        <v>0.13800000000000001</v>
      </c>
      <c r="S844" s="8">
        <f>AVERAGEIFS(Kombiniert[Sonstige],Kombiniert[Date],"&gt;="&amp;Kombiniert[[#This Row],[Von]],Kombiniert[Date],"&lt;="&amp;Kombiniert[[#This Row],[Date]])</f>
        <v>4.2000000000000003E-2</v>
      </c>
      <c r="T844" s="4">
        <f>SUMIFS(Kombiniert[Befragte],Kombiniert[Date],"&gt;="&amp;Kombiniert[[#This Row],[Von]],Kombiniert[Date],"&lt;="&amp;Kombiniert[[#This Row],[Date]])</f>
        <v>7357</v>
      </c>
      <c r="U844" s="2">
        <f>1/SUMIFS(Kombiniert[[#This Row],[CDU/CSU (14d)]:[AfD (14d)]],Kombiniert[[#This Row],[CDU/CSU (14d)]:[AfD (14d)]],"&gt;="&amp;0.05)</f>
        <v>1.0438413361169103</v>
      </c>
      <c r="V844" s="2">
        <f>1/(SUMIFS(Kombiniert[[#This Row],[CDU/CSU (14d)]:[AfD (14d)]],Kombiniert[[#This Row],[CDU/CSU (14d)]:[AfD (14d)]],"&gt;="&amp;0.05)-Kombiniert[[#This Row],[FDP (14d)]])</f>
        <v>1.1520737327188941</v>
      </c>
    </row>
    <row r="845" spans="1:22" x14ac:dyDescent="0.35">
      <c r="A845" s="1">
        <v>43448</v>
      </c>
      <c r="B845" s="2">
        <v>0.3</v>
      </c>
      <c r="C845" s="2">
        <v>0.15</v>
      </c>
      <c r="D845" s="2">
        <v>0.19</v>
      </c>
      <c r="E845" s="2">
        <v>7.0000000000000007E-2</v>
      </c>
      <c r="F845" s="2">
        <v>0.09</v>
      </c>
      <c r="G845" s="2">
        <v>0.15</v>
      </c>
      <c r="H845" s="2">
        <v>0.05</v>
      </c>
      <c r="I845" s="2">
        <v>1268</v>
      </c>
      <c r="J845" s="2" t="s">
        <v>765</v>
      </c>
      <c r="K845" t="s">
        <v>736</v>
      </c>
      <c r="L845" s="1">
        <f>Kombiniert[[#This Row],[Date]]-13</f>
        <v>43435</v>
      </c>
      <c r="M845" s="8">
        <f>AVERAGEIFS(Kombiniert[CDU/CSU],Kombiniert[Date],"&gt;="&amp;Kombiniert[[#This Row],[Von]],Kombiniert[Date],"&lt;="&amp;Kombiniert[[#This Row],[Date]])</f>
        <v>0.29318181818181821</v>
      </c>
      <c r="N845" s="3">
        <f>AVERAGEIFS(Kombiniert[SPD],Kombiniert[Date],"&gt;="&amp;Kombiniert[[#This Row],[Von]],Kombiniert[Date],"&lt;="&amp;Kombiniert[[#This Row],[Date]])</f>
        <v>0.1440909090909091</v>
      </c>
      <c r="O845" s="8">
        <f>AVERAGEIFS(Kombiniert[GRÜNE],Kombiniert[Date],"&gt;="&amp;Kombiniert[[#This Row],[Von]],Kombiniert[Date],"&lt;="&amp;Kombiniert[[#This Row],[Date]])</f>
        <v>0.19454545454545452</v>
      </c>
      <c r="P845" s="8">
        <f>AVERAGEIFS(Kombiniert[FDP],Kombiniert[Date],"&gt;="&amp;Kombiniert[[#This Row],[Von]],Kombiniert[Date],"&lt;="&amp;Kombiniert[[#This Row],[Date]])</f>
        <v>8.5909090909090893E-2</v>
      </c>
      <c r="Q845" s="8">
        <f>AVERAGEIFS(Kombiniert[LINKE],Kombiniert[Date],"&gt;="&amp;Kombiniert[[#This Row],[Von]],Kombiniert[Date],"&lt;="&amp;Kombiniert[[#This Row],[Date]])</f>
        <v>8.8181818181818167E-2</v>
      </c>
      <c r="R845" s="8">
        <f>AVERAGEIFS(Kombiniert[AfD],Kombiniert[Date],"&gt;="&amp;Kombiniert[[#This Row],[Von]],Kombiniert[Date],"&lt;="&amp;Kombiniert[[#This Row],[Date]])</f>
        <v>0.14272727272727273</v>
      </c>
      <c r="S845" s="8">
        <f>AVERAGEIFS(Kombiniert[Sonstige],Kombiniert[Date],"&gt;="&amp;Kombiniert[[#This Row],[Von]],Kombiniert[Date],"&lt;="&amp;Kombiniert[[#This Row],[Date]])</f>
        <v>5.1363636363636368E-2</v>
      </c>
      <c r="T845" s="4">
        <f>SUMIFS(Kombiniert[Befragte],Kombiniert[Date],"&gt;="&amp;Kombiniert[[#This Row],[Von]],Kombiniert[Date],"&lt;="&amp;Kombiniert[[#This Row],[Date]])</f>
        <v>18956</v>
      </c>
      <c r="U845" s="2">
        <f>1/SUMIFS(Kombiniert[[#This Row],[CDU/CSU (14d)]:[AfD (14d)]],Kombiniert[[#This Row],[CDU/CSU (14d)]:[AfD (14d)]],"&gt;="&amp;0.05)</f>
        <v>1.0541447053186392</v>
      </c>
      <c r="V845" s="2">
        <f>1/(SUMIFS(Kombiniert[[#This Row],[CDU/CSU (14d)]:[AfD (14d)]],Kombiniert[[#This Row],[CDU/CSU (14d)]:[AfD (14d)]],"&gt;="&amp;0.05)-Kombiniert[[#This Row],[FDP (14d)]])</f>
        <v>1.1591148577449948</v>
      </c>
    </row>
    <row r="846" spans="1:22" x14ac:dyDescent="0.35">
      <c r="A846" s="1">
        <v>43427</v>
      </c>
      <c r="B846" s="2">
        <v>0.27</v>
      </c>
      <c r="C846" s="2">
        <v>0.14000000000000001</v>
      </c>
      <c r="D846" s="2">
        <v>0.22</v>
      </c>
      <c r="E846" s="2">
        <v>0.08</v>
      </c>
      <c r="F846" s="2">
        <v>0.09</v>
      </c>
      <c r="G846" s="2">
        <v>0.16</v>
      </c>
      <c r="H846" s="2">
        <v>0.04</v>
      </c>
      <c r="I846" s="2">
        <v>1336</v>
      </c>
      <c r="J846" s="2" t="s">
        <v>766</v>
      </c>
      <c r="K846" t="s">
        <v>736</v>
      </c>
      <c r="L846" s="1">
        <f>Kombiniert[[#This Row],[Date]]-13</f>
        <v>43414</v>
      </c>
      <c r="M846" s="8">
        <f>AVERAGEIFS(Kombiniert[CDU/CSU],Kombiniert[Date],"&gt;="&amp;Kombiniert[[#This Row],[Von]],Kombiniert[Date],"&lt;="&amp;Kombiniert[[#This Row],[Date]])</f>
        <v>0.26250000000000001</v>
      </c>
      <c r="N846" s="3">
        <f>AVERAGEIFS(Kombiniert[SPD],Kombiniert[Date],"&gt;="&amp;Kombiniert[[#This Row],[Von]],Kombiniert[Date],"&lt;="&amp;Kombiniert[[#This Row],[Date]])</f>
        <v>0.143125</v>
      </c>
      <c r="O846" s="8">
        <f>AVERAGEIFS(Kombiniert[GRÜNE],Kombiniert[Date],"&gt;="&amp;Kombiniert[[#This Row],[Von]],Kombiniert[Date],"&lt;="&amp;Kombiniert[[#This Row],[Date]])</f>
        <v>0.2175</v>
      </c>
      <c r="P846" s="8">
        <f>AVERAGEIFS(Kombiniert[FDP],Kombiniert[Date],"&gt;="&amp;Kombiniert[[#This Row],[Von]],Kombiniert[Date],"&lt;="&amp;Kombiniert[[#This Row],[Date]])</f>
        <v>8.5624999999999993E-2</v>
      </c>
      <c r="Q846" s="8">
        <f>AVERAGEIFS(Kombiniert[LINKE],Kombiniert[Date],"&gt;="&amp;Kombiniert[[#This Row],[Von]],Kombiniert[Date],"&lt;="&amp;Kombiniert[[#This Row],[Date]])</f>
        <v>9.2499999999999985E-2</v>
      </c>
      <c r="R846" s="8">
        <f>AVERAGEIFS(Kombiniert[AfD],Kombiniert[Date],"&gt;="&amp;Kombiniert[[#This Row],[Von]],Kombiniert[Date],"&lt;="&amp;Kombiniert[[#This Row],[Date]])</f>
        <v>0.14625000000000002</v>
      </c>
      <c r="S846" s="8">
        <f>AVERAGEIFS(Kombiniert[Sonstige],Kombiniert[Date],"&gt;="&amp;Kombiniert[[#This Row],[Von]],Kombiniert[Date],"&lt;="&amp;Kombiniert[[#This Row],[Date]])</f>
        <v>5.2499999999999991E-2</v>
      </c>
      <c r="T846" s="4">
        <f>SUMIFS(Kombiniert[Befragte],Kombiniert[Date],"&gt;="&amp;Kombiniert[[#This Row],[Von]],Kombiniert[Date],"&lt;="&amp;Kombiniert[[#This Row],[Date]])</f>
        <v>15471</v>
      </c>
      <c r="U846" s="2">
        <f>1/SUMIFS(Kombiniert[[#This Row],[CDU/CSU (14d)]:[AfD (14d)]],Kombiniert[[#This Row],[CDU/CSU (14d)]:[AfD (14d)]],"&gt;="&amp;0.05)</f>
        <v>1.0554089709762533</v>
      </c>
      <c r="V846" s="2">
        <f>1/(SUMIFS(Kombiniert[[#This Row],[CDU/CSU (14d)]:[AfD (14d)]],Kombiniert[[#This Row],[CDU/CSU (14d)]:[AfD (14d)]],"&gt;="&amp;0.05)-Kombiniert[[#This Row],[FDP (14d)]])</f>
        <v>1.1602610587382161</v>
      </c>
    </row>
    <row r="847" spans="1:22" x14ac:dyDescent="0.35">
      <c r="A847" s="1">
        <v>43413</v>
      </c>
      <c r="B847" s="2">
        <v>0.27</v>
      </c>
      <c r="C847" s="2">
        <v>0.14000000000000001</v>
      </c>
      <c r="D847" s="2">
        <v>0.22</v>
      </c>
      <c r="E847" s="2">
        <v>0.09</v>
      </c>
      <c r="F847" s="2">
        <v>0.09</v>
      </c>
      <c r="G847" s="2">
        <v>0.14000000000000001</v>
      </c>
      <c r="H847" s="2">
        <v>0.05</v>
      </c>
      <c r="I847" s="2">
        <v>1200</v>
      </c>
      <c r="J847" s="2" t="s">
        <v>767</v>
      </c>
      <c r="K847" t="s">
        <v>736</v>
      </c>
      <c r="L847" s="1">
        <f>Kombiniert[[#This Row],[Date]]-13</f>
        <v>43400</v>
      </c>
      <c r="M847" s="8">
        <f>AVERAGEIFS(Kombiniert[CDU/CSU],Kombiniert[Date],"&gt;="&amp;Kombiniert[[#This Row],[Von]],Kombiniert[Date],"&lt;="&amp;Kombiniert[[#This Row],[Date]])</f>
        <v>0.25437500000000002</v>
      </c>
      <c r="N847" s="3">
        <f>AVERAGEIFS(Kombiniert[SPD],Kombiniert[Date],"&gt;="&amp;Kombiniert[[#This Row],[Von]],Kombiniert[Date],"&lt;="&amp;Kombiniert[[#This Row],[Date]])</f>
        <v>0.13937500000000003</v>
      </c>
      <c r="O847" s="8">
        <f>AVERAGEIFS(Kombiniert[GRÜNE],Kombiniert[Date],"&gt;="&amp;Kombiniert[[#This Row],[Von]],Kombiniert[Date],"&lt;="&amp;Kombiniert[[#This Row],[Date]])</f>
        <v>0.21</v>
      </c>
      <c r="P847" s="8">
        <f>AVERAGEIFS(Kombiniert[FDP],Kombiniert[Date],"&gt;="&amp;Kombiniert[[#This Row],[Von]],Kombiniert[Date],"&lt;="&amp;Kombiniert[[#This Row],[Date]])</f>
        <v>9.4374999999999987E-2</v>
      </c>
      <c r="Q847" s="8">
        <f>AVERAGEIFS(Kombiniert[LINKE],Kombiniert[Date],"&gt;="&amp;Kombiniert[[#This Row],[Von]],Kombiniert[Date],"&lt;="&amp;Kombiniert[[#This Row],[Date]])</f>
        <v>9.9999999999999992E-2</v>
      </c>
      <c r="R847" s="8">
        <f>AVERAGEIFS(Kombiniert[AfD],Kombiniert[Date],"&gt;="&amp;Kombiniert[[#This Row],[Von]],Kombiniert[Date],"&lt;="&amp;Kombiniert[[#This Row],[Date]])</f>
        <v>0.15125</v>
      </c>
      <c r="S847" s="8">
        <f>AVERAGEIFS(Kombiniert[Sonstige],Kombiniert[Date],"&gt;="&amp;Kombiniert[[#This Row],[Von]],Kombiniert[Date],"&lt;="&amp;Kombiniert[[#This Row],[Date]])</f>
        <v>5.0624999999999996E-2</v>
      </c>
      <c r="T847" s="4">
        <f>SUMIFS(Kombiniert[Befragte],Kombiniert[Date],"&gt;="&amp;Kombiniert[[#This Row],[Von]],Kombiniert[Date],"&lt;="&amp;Kombiniert[[#This Row],[Date]])</f>
        <v>16708</v>
      </c>
      <c r="U847" s="2">
        <f>1/SUMIFS(Kombiniert[[#This Row],[CDU/CSU (14d)]:[AfD (14d)]],Kombiniert[[#This Row],[CDU/CSU (14d)]:[AfD (14d)]],"&gt;="&amp;0.05)</f>
        <v>1.0533245556287032</v>
      </c>
      <c r="V847" s="2">
        <f>1/(SUMIFS(Kombiniert[[#This Row],[CDU/CSU (14d)]:[AfD (14d)]],Kombiniert[[#This Row],[CDU/CSU (14d)]:[AfD (14d)]],"&gt;="&amp;0.05)-Kombiniert[[#This Row],[FDP (14d)]])</f>
        <v>1.1695906432748537</v>
      </c>
    </row>
    <row r="848" spans="1:22" x14ac:dyDescent="0.35">
      <c r="A848" s="1">
        <v>43392</v>
      </c>
      <c r="B848" s="2">
        <v>0.27</v>
      </c>
      <c r="C848" s="2">
        <v>0.14000000000000001</v>
      </c>
      <c r="D848" s="2">
        <v>0.2</v>
      </c>
      <c r="E848" s="2">
        <v>0.08</v>
      </c>
      <c r="F848" s="2">
        <v>0.1</v>
      </c>
      <c r="G848" s="2">
        <v>0.16</v>
      </c>
      <c r="H848" s="2">
        <v>0.05</v>
      </c>
      <c r="I848" s="2">
        <v>1117</v>
      </c>
      <c r="J848" s="2" t="s">
        <v>768</v>
      </c>
      <c r="K848" t="s">
        <v>736</v>
      </c>
      <c r="L848" s="1">
        <f>Kombiniert[[#This Row],[Date]]-13</f>
        <v>43379</v>
      </c>
      <c r="M848" s="8">
        <f>AVERAGEIFS(Kombiniert[CDU/CSU],Kombiniert[Date],"&gt;="&amp;Kombiniert[[#This Row],[Von]],Kombiniert[Date],"&lt;="&amp;Kombiniert[[#This Row],[Date]])</f>
        <v>0.26863636363636362</v>
      </c>
      <c r="N848" s="3">
        <f>AVERAGEIFS(Kombiniert[SPD],Kombiniert[Date],"&gt;="&amp;Kombiniert[[#This Row],[Von]],Kombiniert[Date],"&lt;="&amp;Kombiniert[[#This Row],[Date]])</f>
        <v>0.15818181818181817</v>
      </c>
      <c r="O848" s="8">
        <f>AVERAGEIFS(Kombiniert[GRÜNE],Kombiniert[Date],"&gt;="&amp;Kombiniert[[#This Row],[Von]],Kombiniert[Date],"&lt;="&amp;Kombiniert[[#This Row],[Date]])</f>
        <v>0.17181818181818176</v>
      </c>
      <c r="P848" s="8">
        <f>AVERAGEIFS(Kombiniert[FDP],Kombiniert[Date],"&gt;="&amp;Kombiniert[[#This Row],[Von]],Kombiniert[Date],"&lt;="&amp;Kombiniert[[#This Row],[Date]])</f>
        <v>9.3636363636363615E-2</v>
      </c>
      <c r="Q848" s="8">
        <f>AVERAGEIFS(Kombiniert[LINKE],Kombiniert[Date],"&gt;="&amp;Kombiniert[[#This Row],[Von]],Kombiniert[Date],"&lt;="&amp;Kombiniert[[#This Row],[Date]])</f>
        <v>9.9545454545454548E-2</v>
      </c>
      <c r="R848" s="8">
        <f>AVERAGEIFS(Kombiniert[AfD],Kombiniert[Date],"&gt;="&amp;Kombiniert[[#This Row],[Von]],Kombiniert[Date],"&lt;="&amp;Kombiniert[[#This Row],[Date]])</f>
        <v>0.15999999999999998</v>
      </c>
      <c r="S848" s="8">
        <f>AVERAGEIFS(Kombiniert[Sonstige],Kombiniert[Date],"&gt;="&amp;Kombiniert[[#This Row],[Von]],Kombiniert[Date],"&lt;="&amp;Kombiniert[[#This Row],[Date]])</f>
        <v>4.8181818181818187E-2</v>
      </c>
      <c r="T848" s="4">
        <f>SUMIFS(Kombiniert[Befragte],Kombiniert[Date],"&gt;="&amp;Kombiniert[[#This Row],[Von]],Kombiniert[Date],"&lt;="&amp;Kombiniert[[#This Row],[Date]])</f>
        <v>17966</v>
      </c>
      <c r="U848" s="2">
        <f>1/SUMIFS(Kombiniert[[#This Row],[CDU/CSU (14d)]:[AfD (14d)]],Kombiniert[[#This Row],[CDU/CSU (14d)]:[AfD (14d)]],"&gt;="&amp;0.05)</f>
        <v>1.0506208213944606</v>
      </c>
      <c r="V848" s="2">
        <f>1/(SUMIFS(Kombiniert[[#This Row],[CDU/CSU (14d)]:[AfD (14d)]],Kombiniert[[#This Row],[CDU/CSU (14d)]:[AfD (14d)]],"&gt;="&amp;0.05)-Kombiniert[[#This Row],[FDP (14d)]])</f>
        <v>1.1652542372881358</v>
      </c>
    </row>
    <row r="849" spans="1:22" x14ac:dyDescent="0.35">
      <c r="A849" s="1">
        <v>43371</v>
      </c>
      <c r="B849" s="2">
        <v>0.28000000000000003</v>
      </c>
      <c r="C849" s="2">
        <v>0.17</v>
      </c>
      <c r="D849" s="2">
        <v>0.17</v>
      </c>
      <c r="E849" s="2">
        <v>0.08</v>
      </c>
      <c r="F849" s="2">
        <v>0.1</v>
      </c>
      <c r="G849" s="2">
        <v>0.16</v>
      </c>
      <c r="H849" s="2">
        <v>0.04</v>
      </c>
      <c r="I849" s="2">
        <v>1260</v>
      </c>
      <c r="J849" s="2" t="s">
        <v>237</v>
      </c>
      <c r="K849" t="s">
        <v>736</v>
      </c>
      <c r="L849" s="1">
        <f>Kombiniert[[#This Row],[Date]]-13</f>
        <v>43358</v>
      </c>
      <c r="M849" s="8">
        <f>AVERAGEIFS(Kombiniert[CDU/CSU],Kombiniert[Date],"&gt;="&amp;Kombiniert[[#This Row],[Von]],Kombiniert[Date],"&lt;="&amp;Kombiniert[[#This Row],[Date]])</f>
        <v>0.28375000000000006</v>
      </c>
      <c r="N849" s="3">
        <f>AVERAGEIFS(Kombiniert[SPD],Kombiniert[Date],"&gt;="&amp;Kombiniert[[#This Row],[Von]],Kombiniert[Date],"&lt;="&amp;Kombiniert[[#This Row],[Date]])</f>
        <v>0.17166666666666663</v>
      </c>
      <c r="O849" s="8">
        <f>AVERAGEIFS(Kombiniert[GRÜNE],Kombiniert[Date],"&gt;="&amp;Kombiniert[[#This Row],[Von]],Kombiniert[Date],"&lt;="&amp;Kombiniert[[#This Row],[Date]])</f>
        <v>0.14541666666666667</v>
      </c>
      <c r="P849" s="8">
        <f>AVERAGEIFS(Kombiniert[FDP],Kombiniert[Date],"&gt;="&amp;Kombiniert[[#This Row],[Von]],Kombiniert[Date],"&lt;="&amp;Kombiniert[[#This Row],[Date]])</f>
        <v>8.9583333333333334E-2</v>
      </c>
      <c r="Q849" s="8">
        <f>AVERAGEIFS(Kombiniert[LINKE],Kombiniert[Date],"&gt;="&amp;Kombiniert[[#This Row],[Von]],Kombiniert[Date],"&lt;="&amp;Kombiniert[[#This Row],[Date]])</f>
        <v>0.10333333333333333</v>
      </c>
      <c r="R849" s="8">
        <f>AVERAGEIFS(Kombiniert[AfD],Kombiniert[Date],"&gt;="&amp;Kombiniert[[#This Row],[Von]],Kombiniert[Date],"&lt;="&amp;Kombiniert[[#This Row],[Date]])</f>
        <v>0.16416666666666666</v>
      </c>
      <c r="S849" s="8">
        <f>AVERAGEIFS(Kombiniert[Sonstige],Kombiniert[Date],"&gt;="&amp;Kombiniert[[#This Row],[Von]],Kombiniert[Date],"&lt;="&amp;Kombiniert[[#This Row],[Date]])</f>
        <v>4.2083333333333334E-2</v>
      </c>
      <c r="T849" s="4">
        <f>SUMIFS(Kombiniert[Befragte],Kombiniert[Date],"&gt;="&amp;Kombiniert[[#This Row],[Von]],Kombiniert[Date],"&lt;="&amp;Kombiniert[[#This Row],[Date]])</f>
        <v>20562</v>
      </c>
      <c r="U849" s="2">
        <f>1/SUMIFS(Kombiniert[[#This Row],[CDU/CSU (14d)]:[AfD (14d)]],Kombiniert[[#This Row],[CDU/CSU (14d)]:[AfD (14d)]],"&gt;="&amp;0.05)</f>
        <v>1.0439321444106133</v>
      </c>
      <c r="V849" s="2">
        <f>1/(SUMIFS(Kombiniert[[#This Row],[CDU/CSU (14d)]:[AfD (14d)]],Kombiniert[[#This Row],[CDU/CSU (14d)]:[AfD (14d)]],"&gt;="&amp;0.05)-Kombiniert[[#This Row],[FDP (14d)]])</f>
        <v>1.1516314779270633</v>
      </c>
    </row>
    <row r="850" spans="1:22" x14ac:dyDescent="0.35">
      <c r="A850" s="1">
        <v>43357</v>
      </c>
      <c r="B850" s="2">
        <v>0.3</v>
      </c>
      <c r="C850" s="2">
        <v>0.2</v>
      </c>
      <c r="D850" s="2">
        <v>0.16</v>
      </c>
      <c r="E850" s="2">
        <v>7.0000000000000007E-2</v>
      </c>
      <c r="F850" s="2">
        <v>0.08</v>
      </c>
      <c r="G850" s="2">
        <v>0.15</v>
      </c>
      <c r="H850" s="2">
        <v>0.04</v>
      </c>
      <c r="I850" s="2">
        <v>1339</v>
      </c>
      <c r="J850" s="2" t="s">
        <v>769</v>
      </c>
      <c r="K850" t="s">
        <v>736</v>
      </c>
      <c r="L850" s="1">
        <f>Kombiniert[[#This Row],[Date]]-13</f>
        <v>43344</v>
      </c>
      <c r="M850" s="8">
        <f>AVERAGEIFS(Kombiniert[CDU/CSU],Kombiniert[Date],"&gt;="&amp;Kombiniert[[#This Row],[Von]],Kombiniert[Date],"&lt;="&amp;Kombiniert[[#This Row],[Date]])</f>
        <v>0.29388888888888892</v>
      </c>
      <c r="N850" s="3">
        <f>AVERAGEIFS(Kombiniert[SPD],Kombiniert[Date],"&gt;="&amp;Kombiniert[[#This Row],[Von]],Kombiniert[Date],"&lt;="&amp;Kombiniert[[#This Row],[Date]])</f>
        <v>0.17444444444444443</v>
      </c>
      <c r="O850" s="8">
        <f>AVERAGEIFS(Kombiniert[GRÜNE],Kombiniert[Date],"&gt;="&amp;Kombiniert[[#This Row],[Von]],Kombiniert[Date],"&lt;="&amp;Kombiniert[[#This Row],[Date]])</f>
        <v>0.14444444444444449</v>
      </c>
      <c r="P850" s="8">
        <f>AVERAGEIFS(Kombiniert[FDP],Kombiniert[Date],"&gt;="&amp;Kombiniert[[#This Row],[Von]],Kombiniert[Date],"&lt;="&amp;Kombiniert[[#This Row],[Date]])</f>
        <v>8.6111111111111097E-2</v>
      </c>
      <c r="Q850" s="8">
        <f>AVERAGEIFS(Kombiniert[LINKE],Kombiniert[Date],"&gt;="&amp;Kombiniert[[#This Row],[Von]],Kombiniert[Date],"&lt;="&amp;Kombiniert[[#This Row],[Date]])</f>
        <v>9.3888888888888883E-2</v>
      </c>
      <c r="R850" s="8">
        <f>AVERAGEIFS(Kombiniert[AfD],Kombiniert[Date],"&gt;="&amp;Kombiniert[[#This Row],[Von]],Kombiniert[Date],"&lt;="&amp;Kombiniert[[#This Row],[Date]])</f>
        <v>0.15722222222222224</v>
      </c>
      <c r="S850" s="8">
        <f>AVERAGEIFS(Kombiniert[Sonstige],Kombiniert[Date],"&gt;="&amp;Kombiniert[[#This Row],[Von]],Kombiniert[Date],"&lt;="&amp;Kombiniert[[#This Row],[Date]])</f>
        <v>0.05</v>
      </c>
      <c r="T850" s="4">
        <f>SUMIFS(Kombiniert[Befragte],Kombiniert[Date],"&gt;="&amp;Kombiniert[[#This Row],[Von]],Kombiniert[Date],"&lt;="&amp;Kombiniert[[#This Row],[Date]])</f>
        <v>17827</v>
      </c>
      <c r="U850" s="2">
        <f>1/SUMIFS(Kombiniert[[#This Row],[CDU/CSU (14d)]:[AfD (14d)]],Kombiniert[[#This Row],[CDU/CSU (14d)]:[AfD (14d)]],"&gt;="&amp;0.05)</f>
        <v>1.0526315789473681</v>
      </c>
      <c r="V850" s="2">
        <f>1/(SUMIFS(Kombiniert[[#This Row],[CDU/CSU (14d)]:[AfD (14d)]],Kombiniert[[#This Row],[CDU/CSU (14d)]:[AfD (14d)]],"&gt;="&amp;0.05)-Kombiniert[[#This Row],[FDP (14d)]])</f>
        <v>1.1575562700964628</v>
      </c>
    </row>
    <row r="851" spans="1:22" x14ac:dyDescent="0.35">
      <c r="A851" s="1">
        <v>43343</v>
      </c>
      <c r="B851" s="2">
        <v>0.31</v>
      </c>
      <c r="C851" s="2">
        <v>0.18</v>
      </c>
      <c r="D851" s="2">
        <v>0.14000000000000001</v>
      </c>
      <c r="E851" s="2">
        <v>0.08</v>
      </c>
      <c r="F851" s="2">
        <v>0.08</v>
      </c>
      <c r="G851" s="2">
        <v>0.17</v>
      </c>
      <c r="H851" s="2">
        <v>0.04</v>
      </c>
      <c r="I851" s="2">
        <v>1216</v>
      </c>
      <c r="J851" s="2" t="s">
        <v>770</v>
      </c>
      <c r="K851" t="s">
        <v>736</v>
      </c>
      <c r="L851" s="1">
        <f>Kombiniert[[#This Row],[Date]]-13</f>
        <v>43330</v>
      </c>
      <c r="M851" s="8">
        <f>AVERAGEIFS(Kombiniert[CDU/CSU],Kombiniert[Date],"&gt;="&amp;Kombiniert[[#This Row],[Von]],Kombiniert[Date],"&lt;="&amp;Kombiniert[[#This Row],[Date]])</f>
        <v>0.29333333333333339</v>
      </c>
      <c r="N851" s="3">
        <f>AVERAGEIFS(Kombiniert[SPD],Kombiniert[Date],"&gt;="&amp;Kombiniert[[#This Row],[Von]],Kombiniert[Date],"&lt;="&amp;Kombiniert[[#This Row],[Date]])</f>
        <v>0.17444444444444443</v>
      </c>
      <c r="O851" s="8">
        <f>AVERAGEIFS(Kombiniert[GRÜNE],Kombiniert[Date],"&gt;="&amp;Kombiniert[[#This Row],[Von]],Kombiniert[Date],"&lt;="&amp;Kombiniert[[#This Row],[Date]])</f>
        <v>0.14222222222222225</v>
      </c>
      <c r="P851" s="8">
        <f>AVERAGEIFS(Kombiniert[FDP],Kombiniert[Date],"&gt;="&amp;Kombiniert[[#This Row],[Von]],Kombiniert[Date],"&lt;="&amp;Kombiniert[[#This Row],[Date]])</f>
        <v>8.8888888888888878E-2</v>
      </c>
      <c r="Q851" s="8">
        <f>AVERAGEIFS(Kombiniert[LINKE],Kombiniert[Date],"&gt;="&amp;Kombiniert[[#This Row],[Von]],Kombiniert[Date],"&lt;="&amp;Kombiniert[[#This Row],[Date]])</f>
        <v>9.8333333333333328E-2</v>
      </c>
      <c r="R851" s="8">
        <f>AVERAGEIFS(Kombiniert[AfD],Kombiniert[Date],"&gt;="&amp;Kombiniert[[#This Row],[Von]],Kombiniert[Date],"&lt;="&amp;Kombiniert[[#This Row],[Date]])</f>
        <v>0.15611111111111112</v>
      </c>
      <c r="S851" s="8">
        <f>AVERAGEIFS(Kombiniert[Sonstige],Kombiniert[Date],"&gt;="&amp;Kombiniert[[#This Row],[Von]],Kombiniert[Date],"&lt;="&amp;Kombiniert[[#This Row],[Date]])</f>
        <v>4.6666666666666662E-2</v>
      </c>
      <c r="T851" s="4">
        <f>SUMIFS(Kombiniert[Befragte],Kombiniert[Date],"&gt;="&amp;Kombiniert[[#This Row],[Von]],Kombiniert[Date],"&lt;="&amp;Kombiniert[[#This Row],[Date]])</f>
        <v>18847</v>
      </c>
      <c r="U851" s="2">
        <f>1/SUMIFS(Kombiniert[[#This Row],[CDU/CSU (14d)]:[AfD (14d)]],Kombiniert[[#This Row],[CDU/CSU (14d)]:[AfD (14d)]],"&gt;="&amp;0.05)</f>
        <v>1.048951048951049</v>
      </c>
      <c r="V851" s="2">
        <f>1/(SUMIFS(Kombiniert[[#This Row],[CDU/CSU (14d)]:[AfD (14d)]],Kombiniert[[#This Row],[CDU/CSU (14d)]:[AfD (14d)]],"&gt;="&amp;0.05)-Kombiniert[[#This Row],[FDP (14d)]])</f>
        <v>1.1568123393316194</v>
      </c>
    </row>
    <row r="852" spans="1:22" x14ac:dyDescent="0.35">
      <c r="A852" s="1">
        <v>43322</v>
      </c>
      <c r="B852" s="2">
        <v>0.31</v>
      </c>
      <c r="C852" s="2">
        <v>0.18</v>
      </c>
      <c r="D852" s="2">
        <v>0.15</v>
      </c>
      <c r="E852" s="2">
        <v>0.08</v>
      </c>
      <c r="F852" s="2">
        <v>0.09</v>
      </c>
      <c r="G852" s="2">
        <v>0.16</v>
      </c>
      <c r="H852" s="2">
        <v>0.03</v>
      </c>
      <c r="I852" s="2">
        <v>1294</v>
      </c>
      <c r="J852" s="2" t="s">
        <v>771</v>
      </c>
      <c r="K852" t="s">
        <v>736</v>
      </c>
      <c r="L852" s="1">
        <f>Kombiniert[[#This Row],[Date]]-13</f>
        <v>43309</v>
      </c>
      <c r="M852" s="8">
        <f>AVERAGEIFS(Kombiniert[CDU/CSU],Kombiniert[Date],"&gt;="&amp;Kombiniert[[#This Row],[Von]],Kombiniert[Date],"&lt;="&amp;Kombiniert[[#This Row],[Date]])</f>
        <v>0.30111111111111111</v>
      </c>
      <c r="N852" s="3">
        <f>AVERAGEIFS(Kombiniert[SPD],Kombiniert[Date],"&gt;="&amp;Kombiniert[[#This Row],[Von]],Kombiniert[Date],"&lt;="&amp;Kombiniert[[#This Row],[Date]])</f>
        <v>0.17777777777777773</v>
      </c>
      <c r="O852" s="8">
        <f>AVERAGEIFS(Kombiniert[GRÜNE],Kombiniert[Date],"&gt;="&amp;Kombiniert[[#This Row],[Von]],Kombiniert[Date],"&lt;="&amp;Kombiniert[[#This Row],[Date]])</f>
        <v>0.13611111111111113</v>
      </c>
      <c r="P852" s="8">
        <f>AVERAGEIFS(Kombiniert[FDP],Kombiniert[Date],"&gt;="&amp;Kombiniert[[#This Row],[Von]],Kombiniert[Date],"&lt;="&amp;Kombiniert[[#This Row],[Date]])</f>
        <v>8.7222222222222229E-2</v>
      </c>
      <c r="Q852" s="8">
        <f>AVERAGEIFS(Kombiniert[LINKE],Kombiniert[Date],"&gt;="&amp;Kombiniert[[#This Row],[Von]],Kombiniert[Date],"&lt;="&amp;Kombiniert[[#This Row],[Date]])</f>
        <v>9.6111111111111092E-2</v>
      </c>
      <c r="R852" s="8">
        <f>AVERAGEIFS(Kombiniert[AfD],Kombiniert[Date],"&gt;="&amp;Kombiniert[[#This Row],[Von]],Kombiniert[Date],"&lt;="&amp;Kombiniert[[#This Row],[Date]])</f>
        <v>0.15722222222222224</v>
      </c>
      <c r="S852" s="8">
        <f>AVERAGEIFS(Kombiniert[Sonstige],Kombiniert[Date],"&gt;="&amp;Kombiniert[[#This Row],[Von]],Kombiniert[Date],"&lt;="&amp;Kombiniert[[#This Row],[Date]])</f>
        <v>4.4444444444444439E-2</v>
      </c>
      <c r="T852" s="4">
        <f>SUMIFS(Kombiniert[Befragte],Kombiniert[Date],"&gt;="&amp;Kombiniert[[#This Row],[Von]],Kombiniert[Date],"&lt;="&amp;Kombiniert[[#This Row],[Date]])</f>
        <v>17469</v>
      </c>
      <c r="U852" s="2">
        <f>1/SUMIFS(Kombiniert[[#This Row],[CDU/CSU (14d)]:[AfD (14d)]],Kombiniert[[#This Row],[CDU/CSU (14d)]:[AfD (14d)]],"&gt;="&amp;0.05)</f>
        <v>1.0465116279069766</v>
      </c>
      <c r="V852" s="2">
        <f>1/(SUMIFS(Kombiniert[[#This Row],[CDU/CSU (14d)]:[AfD (14d)]],Kombiniert[[#This Row],[CDU/CSU (14d)]:[AfD (14d)]],"&gt;="&amp;0.05)-Kombiniert[[#This Row],[FDP (14d)]])</f>
        <v>1.1516314779270633</v>
      </c>
    </row>
    <row r="853" spans="1:22" x14ac:dyDescent="0.35">
      <c r="A853" s="1">
        <v>43294</v>
      </c>
      <c r="B853" s="2">
        <v>0.31</v>
      </c>
      <c r="C853" s="2">
        <v>0.18</v>
      </c>
      <c r="D853" s="2">
        <v>0.14000000000000001</v>
      </c>
      <c r="E853" s="2">
        <v>7.0000000000000007E-2</v>
      </c>
      <c r="F853" s="2">
        <v>0.11</v>
      </c>
      <c r="G853" s="2">
        <v>0.15</v>
      </c>
      <c r="H853" s="2">
        <v>0.04</v>
      </c>
      <c r="I853" s="2">
        <v>1340</v>
      </c>
      <c r="J853" s="2" t="s">
        <v>772</v>
      </c>
      <c r="K853" t="s">
        <v>736</v>
      </c>
      <c r="L853" s="1">
        <f>Kombiniert[[#This Row],[Date]]-13</f>
        <v>43281</v>
      </c>
      <c r="M853" s="8">
        <f>AVERAGEIFS(Kombiniert[CDU/CSU],Kombiniert[Date],"&gt;="&amp;Kombiniert[[#This Row],[Von]],Kombiniert[Date],"&lt;="&amp;Kombiniert[[#This Row],[Date]])</f>
        <v>0.30222222222222223</v>
      </c>
      <c r="N853" s="3">
        <f>AVERAGEIFS(Kombiniert[SPD],Kombiniert[Date],"&gt;="&amp;Kombiniert[[#This Row],[Von]],Kombiniert[Date],"&lt;="&amp;Kombiniert[[#This Row],[Date]])</f>
        <v>0.17666666666666664</v>
      </c>
      <c r="O853" s="8">
        <f>AVERAGEIFS(Kombiniert[GRÜNE],Kombiniert[Date],"&gt;="&amp;Kombiniert[[#This Row],[Von]],Kombiniert[Date],"&lt;="&amp;Kombiniert[[#This Row],[Date]])</f>
        <v>0.12555555555555553</v>
      </c>
      <c r="P853" s="8">
        <f>AVERAGEIFS(Kombiniert[FDP],Kombiniert[Date],"&gt;="&amp;Kombiniert[[#This Row],[Von]],Kombiniert[Date],"&lt;="&amp;Kombiniert[[#This Row],[Date]])</f>
        <v>8.9444444444444438E-2</v>
      </c>
      <c r="Q853" s="8">
        <f>AVERAGEIFS(Kombiniert[LINKE],Kombiniert[Date],"&gt;="&amp;Kombiniert[[#This Row],[Von]],Kombiniert[Date],"&lt;="&amp;Kombiniert[[#This Row],[Date]])</f>
        <v>9.8888888888888873E-2</v>
      </c>
      <c r="R853" s="8">
        <f>AVERAGEIFS(Kombiniert[AfD],Kombiniert[Date],"&gt;="&amp;Kombiniert[[#This Row],[Von]],Kombiniert[Date],"&lt;="&amp;Kombiniert[[#This Row],[Date]])</f>
        <v>0.16000000000000003</v>
      </c>
      <c r="S853" s="8">
        <f>AVERAGEIFS(Kombiniert[Sonstige],Kombiniert[Date],"&gt;="&amp;Kombiniert[[#This Row],[Von]],Kombiniert[Date],"&lt;="&amp;Kombiniert[[#This Row],[Date]])</f>
        <v>4.7222222222222214E-2</v>
      </c>
      <c r="T853" s="4">
        <f>SUMIFS(Kombiniert[Befragte],Kombiniert[Date],"&gt;="&amp;Kombiniert[[#This Row],[Von]],Kombiniert[Date],"&lt;="&amp;Kombiniert[[#This Row],[Date]])</f>
        <v>16859</v>
      </c>
      <c r="U853" s="2">
        <f>1/SUMIFS(Kombiniert[[#This Row],[CDU/CSU (14d)]:[AfD (14d)]],Kombiniert[[#This Row],[CDU/CSU (14d)]:[AfD (14d)]],"&gt;="&amp;0.05)</f>
        <v>1.0495626822157436</v>
      </c>
      <c r="V853" s="2">
        <f>1/(SUMIFS(Kombiniert[[#This Row],[CDU/CSU (14d)]:[AfD (14d)]],Kombiniert[[#This Row],[CDU/CSU (14d)]:[AfD (14d)]],"&gt;="&amp;0.05)-Kombiniert[[#This Row],[FDP (14d)]])</f>
        <v>1.1583011583011584</v>
      </c>
    </row>
    <row r="854" spans="1:22" x14ac:dyDescent="0.35">
      <c r="A854" s="1">
        <v>43280</v>
      </c>
      <c r="B854" s="2">
        <v>0.32</v>
      </c>
      <c r="C854" s="2">
        <v>0.18</v>
      </c>
      <c r="D854" s="2">
        <v>0.14000000000000001</v>
      </c>
      <c r="E854" s="2">
        <v>0.09</v>
      </c>
      <c r="F854" s="2">
        <v>0.1</v>
      </c>
      <c r="G854" s="2">
        <v>0.14000000000000001</v>
      </c>
      <c r="H854" s="2">
        <v>0.03</v>
      </c>
      <c r="I854" s="2">
        <v>1290</v>
      </c>
      <c r="J854" s="2" t="s">
        <v>773</v>
      </c>
      <c r="K854" t="s">
        <v>736</v>
      </c>
      <c r="L854" s="1">
        <f>Kombiniert[[#This Row],[Date]]-13</f>
        <v>43267</v>
      </c>
      <c r="M854" s="8">
        <f>AVERAGEIFS(Kombiniert[CDU/CSU],Kombiniert[Date],"&gt;="&amp;Kombiniert[[#This Row],[Von]],Kombiniert[Date],"&lt;="&amp;Kombiniert[[#This Row],[Date]])</f>
        <v>0.31181818181818177</v>
      </c>
      <c r="N854" s="3">
        <f>AVERAGEIFS(Kombiniert[SPD],Kombiniert[Date],"&gt;="&amp;Kombiniert[[#This Row],[Von]],Kombiniert[Date],"&lt;="&amp;Kombiniert[[#This Row],[Date]])</f>
        <v>0.18227272727272725</v>
      </c>
      <c r="O854" s="8">
        <f>AVERAGEIFS(Kombiniert[GRÜNE],Kombiniert[Date],"&gt;="&amp;Kombiniert[[#This Row],[Von]],Kombiniert[Date],"&lt;="&amp;Kombiniert[[#This Row],[Date]])</f>
        <v>0.12181818181818184</v>
      </c>
      <c r="P854" s="8">
        <f>AVERAGEIFS(Kombiniert[FDP],Kombiniert[Date],"&gt;="&amp;Kombiniert[[#This Row],[Von]],Kombiniert[Date],"&lt;="&amp;Kombiniert[[#This Row],[Date]])</f>
        <v>8.9545454545454525E-2</v>
      </c>
      <c r="Q854" s="8">
        <f>AVERAGEIFS(Kombiniert[LINKE],Kombiniert[Date],"&gt;="&amp;Kombiniert[[#This Row],[Von]],Kombiniert[Date],"&lt;="&amp;Kombiniert[[#This Row],[Date]])</f>
        <v>0.10045454545454545</v>
      </c>
      <c r="R854" s="8">
        <f>AVERAGEIFS(Kombiniert[AfD],Kombiniert[Date],"&gt;="&amp;Kombiniert[[#This Row],[Von]],Kombiniert[Date],"&lt;="&amp;Kombiniert[[#This Row],[Date]])</f>
        <v>0.14818181818181819</v>
      </c>
      <c r="S854" s="8">
        <f>AVERAGEIFS(Kombiniert[Sonstige],Kombiniert[Date],"&gt;="&amp;Kombiniert[[#This Row],[Von]],Kombiniert[Date],"&lt;="&amp;Kombiniert[[#This Row],[Date]])</f>
        <v>4.5909090909090906E-2</v>
      </c>
      <c r="T854" s="4">
        <f>SUMIFS(Kombiniert[Befragte],Kombiniert[Date],"&gt;="&amp;Kombiniert[[#This Row],[Von]],Kombiniert[Date],"&lt;="&amp;Kombiniert[[#This Row],[Date]])</f>
        <v>18866</v>
      </c>
      <c r="U854" s="2">
        <f>1/SUMIFS(Kombiniert[[#This Row],[CDU/CSU (14d)]:[AfD (14d)]],Kombiniert[[#This Row],[CDU/CSU (14d)]:[AfD (14d)]],"&gt;="&amp;0.05)</f>
        <v>1.0481181515007147</v>
      </c>
      <c r="V854" s="2">
        <f>1/(SUMIFS(Kombiniert[[#This Row],[CDU/CSU (14d)]:[AfD (14d)]],Kombiniert[[#This Row],[CDU/CSU (14d)]:[AfD (14d)]],"&gt;="&amp;0.05)-Kombiniert[[#This Row],[FDP (14d)]])</f>
        <v>1.1566771819137751</v>
      </c>
    </row>
    <row r="855" spans="1:22" x14ac:dyDescent="0.35">
      <c r="A855" s="1">
        <v>43259</v>
      </c>
      <c r="B855" s="2">
        <v>0.33</v>
      </c>
      <c r="C855" s="2">
        <v>0.2</v>
      </c>
      <c r="D855" s="2">
        <v>0.13</v>
      </c>
      <c r="E855" s="2">
        <v>0.08</v>
      </c>
      <c r="F855" s="2">
        <v>0.1</v>
      </c>
      <c r="G855" s="2">
        <v>0.13</v>
      </c>
      <c r="H855" s="2">
        <v>0.03</v>
      </c>
      <c r="I855" s="2">
        <v>1284</v>
      </c>
      <c r="J855" s="2" t="s">
        <v>774</v>
      </c>
      <c r="K855" t="s">
        <v>736</v>
      </c>
      <c r="L855" s="1">
        <f>Kombiniert[[#This Row],[Date]]-13</f>
        <v>43246</v>
      </c>
      <c r="M855" s="8">
        <f>AVERAGEIFS(Kombiniert[CDU/CSU],Kombiniert[Date],"&gt;="&amp;Kombiniert[[#This Row],[Von]],Kombiniert[Date],"&lt;="&amp;Kombiniert[[#This Row],[Date]])</f>
        <v>0.32750000000000001</v>
      </c>
      <c r="N855" s="3">
        <f>AVERAGEIFS(Kombiniert[SPD],Kombiniert[Date],"&gt;="&amp;Kombiniert[[#This Row],[Von]],Kombiniert[Date],"&lt;="&amp;Kombiniert[[#This Row],[Date]])</f>
        <v>0.17749999999999996</v>
      </c>
      <c r="O855" s="8">
        <f>AVERAGEIFS(Kombiniert[GRÜNE],Kombiniert[Date],"&gt;="&amp;Kombiniert[[#This Row],[Von]],Kombiniert[Date],"&lt;="&amp;Kombiniert[[#This Row],[Date]])</f>
        <v>0.121875</v>
      </c>
      <c r="P855" s="8">
        <f>AVERAGEIFS(Kombiniert[FDP],Kombiniert[Date],"&gt;="&amp;Kombiniert[[#This Row],[Von]],Kombiniert[Date],"&lt;="&amp;Kombiniert[[#This Row],[Date]])</f>
        <v>0.08</v>
      </c>
      <c r="Q855" s="8">
        <f>AVERAGEIFS(Kombiniert[LINKE],Kombiniert[Date],"&gt;="&amp;Kombiniert[[#This Row],[Von]],Kombiniert[Date],"&lt;="&amp;Kombiniert[[#This Row],[Date]])</f>
        <v>0.108125</v>
      </c>
      <c r="R855" s="8">
        <f>AVERAGEIFS(Kombiniert[AfD],Kombiniert[Date],"&gt;="&amp;Kombiniert[[#This Row],[Von]],Kombiniert[Date],"&lt;="&amp;Kombiniert[[#This Row],[Date]])</f>
        <v>0.144375</v>
      </c>
      <c r="S855" s="8">
        <f>AVERAGEIFS(Kombiniert[Sonstige],Kombiniert[Date],"&gt;="&amp;Kombiniert[[#This Row],[Von]],Kombiniert[Date],"&lt;="&amp;Kombiniert[[#This Row],[Date]])</f>
        <v>4.0624999999999994E-2</v>
      </c>
      <c r="T855" s="4">
        <f>SUMIFS(Kombiniert[Befragte],Kombiniert[Date],"&gt;="&amp;Kombiniert[[#This Row],[Von]],Kombiniert[Date],"&lt;="&amp;Kombiniert[[#This Row],[Date]])</f>
        <v>14820</v>
      </c>
      <c r="U855" s="2">
        <f>1/SUMIFS(Kombiniert[[#This Row],[CDU/CSU (14d)]:[AfD (14d)]],Kombiniert[[#This Row],[CDU/CSU (14d)]:[AfD (14d)]],"&gt;="&amp;0.05)</f>
        <v>1.0423452768729642</v>
      </c>
      <c r="V855" s="2">
        <f>1/(SUMIFS(Kombiniert[[#This Row],[CDU/CSU (14d)]:[AfD (14d)]],Kombiniert[[#This Row],[CDU/CSU (14d)]:[AfD (14d)]],"&gt;="&amp;0.05)-Kombiniert[[#This Row],[FDP (14d)]])</f>
        <v>1.1371712864250176</v>
      </c>
    </row>
    <row r="856" spans="1:22" x14ac:dyDescent="0.35">
      <c r="A856" s="1">
        <v>43238</v>
      </c>
      <c r="B856" s="2">
        <v>0.34</v>
      </c>
      <c r="C856" s="2">
        <v>0.2</v>
      </c>
      <c r="D856" s="2">
        <v>0.12</v>
      </c>
      <c r="E856" s="2">
        <v>0.08</v>
      </c>
      <c r="F856" s="2">
        <v>0.09</v>
      </c>
      <c r="G856" s="2">
        <v>0.14000000000000001</v>
      </c>
      <c r="H856" s="2">
        <v>0.03</v>
      </c>
      <c r="I856" s="2">
        <v>1200</v>
      </c>
      <c r="J856" s="2" t="s">
        <v>775</v>
      </c>
      <c r="K856" t="s">
        <v>736</v>
      </c>
      <c r="L856" s="1">
        <f>Kombiniert[[#This Row],[Date]]-13</f>
        <v>43225</v>
      </c>
      <c r="M856" s="8">
        <f>AVERAGEIFS(Kombiniert[CDU/CSU],Kombiniert[Date],"&gt;="&amp;Kombiniert[[#This Row],[Von]],Kombiniert[Date],"&lt;="&amp;Kombiniert[[#This Row],[Date]])</f>
        <v>0.33363636363636368</v>
      </c>
      <c r="N856" s="3">
        <f>AVERAGEIFS(Kombiniert[SPD],Kombiniert[Date],"&gt;="&amp;Kombiniert[[#This Row],[Von]],Kombiniert[Date],"&lt;="&amp;Kombiniert[[#This Row],[Date]])</f>
        <v>0.17636363636363633</v>
      </c>
      <c r="O856" s="8">
        <f>AVERAGEIFS(Kombiniert[GRÜNE],Kombiniert[Date],"&gt;="&amp;Kombiniert[[#This Row],[Von]],Kombiniert[Date],"&lt;="&amp;Kombiniert[[#This Row],[Date]])</f>
        <v>0.11999999999999998</v>
      </c>
      <c r="P856" s="8">
        <f>AVERAGEIFS(Kombiniert[FDP],Kombiniert[Date],"&gt;="&amp;Kombiniert[[#This Row],[Von]],Kombiniert[Date],"&lt;="&amp;Kombiniert[[#This Row],[Date]])</f>
        <v>8.4090909090909077E-2</v>
      </c>
      <c r="Q856" s="8">
        <f>AVERAGEIFS(Kombiniert[LINKE],Kombiniert[Date],"&gt;="&amp;Kombiniert[[#This Row],[Von]],Kombiniert[Date],"&lt;="&amp;Kombiniert[[#This Row],[Date]])</f>
        <v>9.9545454545454548E-2</v>
      </c>
      <c r="R856" s="8">
        <f>AVERAGEIFS(Kombiniert[AfD],Kombiniert[Date],"&gt;="&amp;Kombiniert[[#This Row],[Von]],Kombiniert[Date],"&lt;="&amp;Kombiniert[[#This Row],[Date]])</f>
        <v>0.13954545454545456</v>
      </c>
      <c r="S856" s="8">
        <f>AVERAGEIFS(Kombiniert[Sonstige],Kombiniert[Date],"&gt;="&amp;Kombiniert[[#This Row],[Von]],Kombiniert[Date],"&lt;="&amp;Kombiniert[[#This Row],[Date]])</f>
        <v>4.6818181818181821E-2</v>
      </c>
      <c r="T856" s="4">
        <f>SUMIFS(Kombiniert[Befragte],Kombiniert[Date],"&gt;="&amp;Kombiniert[[#This Row],[Von]],Kombiniert[Date],"&lt;="&amp;Kombiniert[[#This Row],[Date]])</f>
        <v>17138</v>
      </c>
      <c r="U856" s="2">
        <f>1/SUMIFS(Kombiniert[[#This Row],[CDU/CSU (14d)]:[AfD (14d)]],Kombiniert[[#This Row],[CDU/CSU (14d)]:[AfD (14d)]],"&gt;="&amp;0.05)</f>
        <v>1.0491177873152122</v>
      </c>
      <c r="V856" s="2">
        <f>1/(SUMIFS(Kombiniert[[#This Row],[CDU/CSU (14d)]:[AfD (14d)]],Kombiniert[[#This Row],[CDU/CSU (14d)]:[AfD (14d)]],"&gt;="&amp;0.05)-Kombiniert[[#This Row],[FDP (14d)]])</f>
        <v>1.1506276150627615</v>
      </c>
    </row>
    <row r="857" spans="1:22" x14ac:dyDescent="0.35">
      <c r="A857" s="1">
        <v>43217</v>
      </c>
      <c r="B857" s="2">
        <v>0.34</v>
      </c>
      <c r="C857" s="2">
        <v>0.2</v>
      </c>
      <c r="D857" s="2">
        <v>0.13</v>
      </c>
      <c r="E857" s="2">
        <v>7.0000000000000007E-2</v>
      </c>
      <c r="F857" s="2">
        <v>0.1</v>
      </c>
      <c r="G857" s="2">
        <v>0.13</v>
      </c>
      <c r="H857" s="2">
        <v>0.03</v>
      </c>
      <c r="I857" s="2">
        <v>1285</v>
      </c>
      <c r="J857" s="2" t="s">
        <v>776</v>
      </c>
      <c r="K857" t="s">
        <v>736</v>
      </c>
      <c r="L857" s="1">
        <f>Kombiniert[[#This Row],[Date]]-13</f>
        <v>43204</v>
      </c>
      <c r="M857" s="8">
        <f>AVERAGEIFS(Kombiniert[CDU/CSU],Kombiniert[Date],"&gt;="&amp;Kombiniert[[#This Row],[Von]],Kombiniert[Date],"&lt;="&amp;Kombiniert[[#This Row],[Date]])</f>
        <v>0.32909090909090905</v>
      </c>
      <c r="N857" s="3">
        <f>AVERAGEIFS(Kombiniert[SPD],Kombiniert[Date],"&gt;="&amp;Kombiniert[[#This Row],[Von]],Kombiniert[Date],"&lt;="&amp;Kombiniert[[#This Row],[Date]])</f>
        <v>0.1836363636363636</v>
      </c>
      <c r="O857" s="8">
        <f>AVERAGEIFS(Kombiniert[GRÜNE],Kombiniert[Date],"&gt;="&amp;Kombiniert[[#This Row],[Von]],Kombiniert[Date],"&lt;="&amp;Kombiniert[[#This Row],[Date]])</f>
        <v>0.11954545454545454</v>
      </c>
      <c r="P857" s="8">
        <f>AVERAGEIFS(Kombiniert[FDP],Kombiniert[Date],"&gt;="&amp;Kombiniert[[#This Row],[Von]],Kombiniert[Date],"&lt;="&amp;Kombiniert[[#This Row],[Date]])</f>
        <v>9.045454545454544E-2</v>
      </c>
      <c r="Q857" s="8">
        <f>AVERAGEIFS(Kombiniert[LINKE],Kombiniert[Date],"&gt;="&amp;Kombiniert[[#This Row],[Von]],Kombiniert[Date],"&lt;="&amp;Kombiniert[[#This Row],[Date]])</f>
        <v>0.10318181818181818</v>
      </c>
      <c r="R857" s="8">
        <f>AVERAGEIFS(Kombiniert[AfD],Kombiniert[Date],"&gt;="&amp;Kombiniert[[#This Row],[Von]],Kombiniert[Date],"&lt;="&amp;Kombiniert[[#This Row],[Date]])</f>
        <v>0.1359090909090909</v>
      </c>
      <c r="S857" s="8">
        <f>AVERAGEIFS(Kombiniert[Sonstige],Kombiniert[Date],"&gt;="&amp;Kombiniert[[#This Row],[Von]],Kombiniert[Date],"&lt;="&amp;Kombiniert[[#This Row],[Date]])</f>
        <v>3.8181818181818178E-2</v>
      </c>
      <c r="T857" s="4">
        <f>SUMIFS(Kombiniert[Befragte],Kombiniert[Date],"&gt;="&amp;Kombiniert[[#This Row],[Von]],Kombiniert[Date],"&lt;="&amp;Kombiniert[[#This Row],[Date]])</f>
        <v>19558</v>
      </c>
      <c r="U857" s="2">
        <f>1/SUMIFS(Kombiniert[[#This Row],[CDU/CSU (14d)]:[AfD (14d)]],Kombiniert[[#This Row],[CDU/CSU (14d)]:[AfD (14d)]],"&gt;="&amp;0.05)</f>
        <v>1.0396975425330814</v>
      </c>
      <c r="V857" s="2">
        <f>1/(SUMIFS(Kombiniert[[#This Row],[CDU/CSU (14d)]:[AfD (14d)]],Kombiniert[[#This Row],[CDU/CSU (14d)]:[AfD (14d)]],"&gt;="&amp;0.05)-Kombiniert[[#This Row],[FDP (14d)]])</f>
        <v>1.1476264997391761</v>
      </c>
    </row>
    <row r="858" spans="1:22" x14ac:dyDescent="0.35">
      <c r="A858" s="1">
        <v>43203</v>
      </c>
      <c r="B858" s="2">
        <v>0.33</v>
      </c>
      <c r="C858" s="2">
        <v>0.19</v>
      </c>
      <c r="D858" s="2">
        <v>0.14000000000000001</v>
      </c>
      <c r="E858" s="2">
        <v>0.08</v>
      </c>
      <c r="F858" s="2">
        <v>0.09</v>
      </c>
      <c r="G858" s="2">
        <v>0.13</v>
      </c>
      <c r="H858" s="2">
        <v>0.04</v>
      </c>
      <c r="I858" s="2">
        <v>1159</v>
      </c>
      <c r="J858" s="2" t="s">
        <v>777</v>
      </c>
      <c r="K858" t="s">
        <v>736</v>
      </c>
      <c r="L858" s="1">
        <f>Kombiniert[[#This Row],[Date]]-13</f>
        <v>43190</v>
      </c>
      <c r="M858" s="8">
        <f>AVERAGEIFS(Kombiniert[CDU/CSU],Kombiniert[Date],"&gt;="&amp;Kombiniert[[#This Row],[Von]],Kombiniert[Date],"&lt;="&amp;Kombiniert[[#This Row],[Date]])</f>
        <v>0.328125</v>
      </c>
      <c r="N858" s="3">
        <f>AVERAGEIFS(Kombiniert[SPD],Kombiniert[Date],"&gt;="&amp;Kombiniert[[#This Row],[Von]],Kombiniert[Date],"&lt;="&amp;Kombiniert[[#This Row],[Date]])</f>
        <v>0.18187499999999998</v>
      </c>
      <c r="O858" s="8">
        <f>AVERAGEIFS(Kombiniert[GRÜNE],Kombiniert[Date],"&gt;="&amp;Kombiniert[[#This Row],[Von]],Kombiniert[Date],"&lt;="&amp;Kombiniert[[#This Row],[Date]])</f>
        <v>0.11812499999999999</v>
      </c>
      <c r="P858" s="8">
        <f>AVERAGEIFS(Kombiniert[FDP],Kombiniert[Date],"&gt;="&amp;Kombiniert[[#This Row],[Von]],Kombiniert[Date],"&lt;="&amp;Kombiniert[[#This Row],[Date]])</f>
        <v>8.7499999999999994E-2</v>
      </c>
      <c r="Q858" s="8">
        <f>AVERAGEIFS(Kombiniert[LINKE],Kombiniert[Date],"&gt;="&amp;Kombiniert[[#This Row],[Von]],Kombiniert[Date],"&lt;="&amp;Kombiniert[[#This Row],[Date]])</f>
        <v>0.10625</v>
      </c>
      <c r="R858" s="8">
        <f>AVERAGEIFS(Kombiniert[AfD],Kombiniert[Date],"&gt;="&amp;Kombiniert[[#This Row],[Von]],Kombiniert[Date],"&lt;="&amp;Kombiniert[[#This Row],[Date]])</f>
        <v>0.135625</v>
      </c>
      <c r="S858" s="8">
        <f>AVERAGEIFS(Kombiniert[Sonstige],Kombiniert[Date],"&gt;="&amp;Kombiniert[[#This Row],[Von]],Kombiniert[Date],"&lt;="&amp;Kombiniert[[#This Row],[Date]])</f>
        <v>4.250000000000001E-2</v>
      </c>
      <c r="T858" s="4">
        <f>SUMIFS(Kombiniert[Befragte],Kombiniert[Date],"&gt;="&amp;Kombiniert[[#This Row],[Von]],Kombiniert[Date],"&lt;="&amp;Kombiniert[[#This Row],[Date]])</f>
        <v>13188</v>
      </c>
      <c r="U858" s="2">
        <f>1/SUMIFS(Kombiniert[[#This Row],[CDU/CSU (14d)]:[AfD (14d)]],Kombiniert[[#This Row],[CDU/CSU (14d)]:[AfD (14d)]],"&gt;="&amp;0.05)</f>
        <v>1.0443864229765012</v>
      </c>
      <c r="V858" s="2">
        <f>1/(SUMIFS(Kombiniert[[#This Row],[CDU/CSU (14d)]:[AfD (14d)]],Kombiniert[[#This Row],[CDU/CSU (14d)]:[AfD (14d)]],"&gt;="&amp;0.05)-Kombiniert[[#This Row],[FDP (14d)]])</f>
        <v>1.1494252873563218</v>
      </c>
    </row>
    <row r="859" spans="1:22" x14ac:dyDescent="0.35">
      <c r="A859" s="1">
        <v>43175</v>
      </c>
      <c r="B859" s="2">
        <v>0.32</v>
      </c>
      <c r="C859" s="2">
        <v>0.19</v>
      </c>
      <c r="D859" s="2">
        <v>0.12</v>
      </c>
      <c r="E859" s="2">
        <v>0.09</v>
      </c>
      <c r="F859" s="2">
        <v>0.11</v>
      </c>
      <c r="G859" s="2">
        <v>0.13</v>
      </c>
      <c r="H859" s="2">
        <v>0.04</v>
      </c>
      <c r="I859" s="2">
        <v>1214</v>
      </c>
      <c r="J859" s="2" t="s">
        <v>778</v>
      </c>
      <c r="K859" t="s">
        <v>736</v>
      </c>
      <c r="L859" s="1">
        <f>Kombiniert[[#This Row],[Date]]-13</f>
        <v>43162</v>
      </c>
      <c r="M859" s="8">
        <f>AVERAGEIFS(Kombiniert[CDU/CSU],Kombiniert[Date],"&gt;="&amp;Kombiniert[[#This Row],[Von]],Kombiniert[Date],"&lt;="&amp;Kombiniert[[#This Row],[Date]])</f>
        <v>0.33249999999999996</v>
      </c>
      <c r="N859" s="3">
        <f>AVERAGEIFS(Kombiniert[SPD],Kombiniert[Date],"&gt;="&amp;Kombiniert[[#This Row],[Von]],Kombiniert[Date],"&lt;="&amp;Kombiniert[[#This Row],[Date]])</f>
        <v>0.17687499999999998</v>
      </c>
      <c r="O859" s="8">
        <f>AVERAGEIFS(Kombiniert[GRÜNE],Kombiniert[Date],"&gt;="&amp;Kombiniert[[#This Row],[Von]],Kombiniert[Date],"&lt;="&amp;Kombiniert[[#This Row],[Date]])</f>
        <v>0.12</v>
      </c>
      <c r="P859" s="8">
        <f>AVERAGEIFS(Kombiniert[FDP],Kombiniert[Date],"&gt;="&amp;Kombiniert[[#This Row],[Von]],Kombiniert[Date],"&lt;="&amp;Kombiniert[[#This Row],[Date]])</f>
        <v>9.0624999999999983E-2</v>
      </c>
      <c r="Q859" s="8">
        <f>AVERAGEIFS(Kombiniert[LINKE],Kombiniert[Date],"&gt;="&amp;Kombiniert[[#This Row],[Von]],Kombiniert[Date],"&lt;="&amp;Kombiniert[[#This Row],[Date]])</f>
        <v>0.105</v>
      </c>
      <c r="R859" s="8">
        <f>AVERAGEIFS(Kombiniert[AfD],Kombiniert[Date],"&gt;="&amp;Kombiniert[[#This Row],[Von]],Kombiniert[Date],"&lt;="&amp;Kombiniert[[#This Row],[Date]])</f>
        <v>0.13625000000000001</v>
      </c>
      <c r="S859" s="8">
        <f>AVERAGEIFS(Kombiniert[Sonstige],Kombiniert[Date],"&gt;="&amp;Kombiniert[[#This Row],[Von]],Kombiniert[Date],"&lt;="&amp;Kombiniert[[#This Row],[Date]])</f>
        <v>3.8750000000000007E-2</v>
      </c>
      <c r="T859" s="4">
        <f>SUMIFS(Kombiniert[Befragte],Kombiniert[Date],"&gt;="&amp;Kombiniert[[#This Row],[Von]],Kombiniert[Date],"&lt;="&amp;Kombiniert[[#This Row],[Date]])</f>
        <v>14572</v>
      </c>
      <c r="U859" s="2">
        <f>1/SUMIFS(Kombiniert[[#This Row],[CDU/CSU (14d)]:[AfD (14d)]],Kombiniert[[#This Row],[CDU/CSU (14d)]:[AfD (14d)]],"&gt;="&amp;0.05)</f>
        <v>1.0403120936280885</v>
      </c>
      <c r="V859" s="2">
        <f>1/(SUMIFS(Kombiniert[[#This Row],[CDU/CSU (14d)]:[AfD (14d)]],Kombiniert[[#This Row],[CDU/CSU (14d)]:[AfD (14d)]],"&gt;="&amp;0.05)-Kombiniert[[#This Row],[FDP (14d)]])</f>
        <v>1.1486001435750182</v>
      </c>
    </row>
    <row r="860" spans="1:22" x14ac:dyDescent="0.35">
      <c r="A860" s="1">
        <v>43154</v>
      </c>
      <c r="B860" s="2">
        <v>0.33</v>
      </c>
      <c r="C860" s="2">
        <v>0.17</v>
      </c>
      <c r="D860" s="2">
        <v>0.12</v>
      </c>
      <c r="E860" s="2">
        <v>0.08</v>
      </c>
      <c r="F860" s="2">
        <v>0.11</v>
      </c>
      <c r="G860" s="2">
        <v>0.14000000000000001</v>
      </c>
      <c r="H860" s="2">
        <v>0.05</v>
      </c>
      <c r="I860" s="2">
        <v>1360</v>
      </c>
      <c r="J860" s="2" t="s">
        <v>779</v>
      </c>
      <c r="K860" t="s">
        <v>736</v>
      </c>
      <c r="L860" s="1">
        <f>Kombiniert[[#This Row],[Date]]-13</f>
        <v>43141</v>
      </c>
      <c r="M860" s="8">
        <f>AVERAGEIFS(Kombiniert[CDU/CSU],Kombiniert[Date],"&gt;="&amp;Kombiniert[[#This Row],[Von]],Kombiniert[Date],"&lt;="&amp;Kombiniert[[#This Row],[Date]])</f>
        <v>0.32722222222222219</v>
      </c>
      <c r="N860" s="3">
        <f>AVERAGEIFS(Kombiniert[SPD],Kombiniert[Date],"&gt;="&amp;Kombiniert[[#This Row],[Von]],Kombiniert[Date],"&lt;="&amp;Kombiniert[[#This Row],[Date]])</f>
        <v>0.17166666666666666</v>
      </c>
      <c r="O860" s="8">
        <f>AVERAGEIFS(Kombiniert[GRÜNE],Kombiniert[Date],"&gt;="&amp;Kombiniert[[#This Row],[Von]],Kombiniert[Date],"&lt;="&amp;Kombiniert[[#This Row],[Date]])</f>
        <v>0.12222222222222223</v>
      </c>
      <c r="P860" s="8">
        <f>AVERAGEIFS(Kombiniert[FDP],Kombiniert[Date],"&gt;="&amp;Kombiniert[[#This Row],[Von]],Kombiniert[Date],"&lt;="&amp;Kombiniert[[#This Row],[Date]])</f>
        <v>9.2777777777777778E-2</v>
      </c>
      <c r="Q860" s="8">
        <f>AVERAGEIFS(Kombiniert[LINKE],Kombiniert[Date],"&gt;="&amp;Kombiniert[[#This Row],[Von]],Kombiniert[Date],"&lt;="&amp;Kombiniert[[#This Row],[Date]])</f>
        <v>0.10333333333333333</v>
      </c>
      <c r="R860" s="8">
        <f>AVERAGEIFS(Kombiniert[AfD],Kombiniert[Date],"&gt;="&amp;Kombiniert[[#This Row],[Von]],Kombiniert[Date],"&lt;="&amp;Kombiniert[[#This Row],[Date]])</f>
        <v>0.14000000000000001</v>
      </c>
      <c r="S860" s="8">
        <f>AVERAGEIFS(Kombiniert[Sonstige],Kombiniert[Date],"&gt;="&amp;Kombiniert[[#This Row],[Von]],Kombiniert[Date],"&lt;="&amp;Kombiniert[[#This Row],[Date]])</f>
        <v>4.2777777777777776E-2</v>
      </c>
      <c r="T860" s="4">
        <f>SUMIFS(Kombiniert[Befragte],Kombiniert[Date],"&gt;="&amp;Kombiniert[[#This Row],[Von]],Kombiniert[Date],"&lt;="&amp;Kombiniert[[#This Row],[Date]])</f>
        <v>14537</v>
      </c>
      <c r="U860" s="2">
        <f>1/SUMIFS(Kombiniert[[#This Row],[CDU/CSU (14d)]:[AfD (14d)]],Kombiniert[[#This Row],[CDU/CSU (14d)]:[AfD (14d)]],"&gt;="&amp;0.05)</f>
        <v>1.0446894950667442</v>
      </c>
      <c r="V860" s="2">
        <f>1/(SUMIFS(Kombiniert[[#This Row],[CDU/CSU (14d)]:[AfD (14d)]],Kombiniert[[#This Row],[CDU/CSU (14d)]:[AfD (14d)]],"&gt;="&amp;0.05)-Kombiniert[[#This Row],[FDP (14d)]])</f>
        <v>1.1568123393316196</v>
      </c>
    </row>
    <row r="861" spans="1:22" x14ac:dyDescent="0.35">
      <c r="A861" s="1">
        <v>43133</v>
      </c>
      <c r="B861" s="2">
        <v>0.31</v>
      </c>
      <c r="C861" s="2">
        <v>0.19</v>
      </c>
      <c r="D861" s="2">
        <v>0.14000000000000001</v>
      </c>
      <c r="E861" s="2">
        <v>7.0000000000000007E-2</v>
      </c>
      <c r="F861" s="2">
        <v>0.11</v>
      </c>
      <c r="G861" s="2">
        <v>0.14000000000000001</v>
      </c>
      <c r="H861" s="2">
        <v>0.04</v>
      </c>
      <c r="I861" s="2">
        <v>1302</v>
      </c>
      <c r="J861" s="2" t="s">
        <v>780</v>
      </c>
      <c r="K861" t="s">
        <v>736</v>
      </c>
      <c r="L861" s="1">
        <f>Kombiniert[[#This Row],[Date]]-13</f>
        <v>43120</v>
      </c>
      <c r="M861" s="8">
        <f>AVERAGEIFS(Kombiniert[CDU/CSU],Kombiniert[Date],"&gt;="&amp;Kombiniert[[#This Row],[Von]],Kombiniert[Date],"&lt;="&amp;Kombiniert[[#This Row],[Date]])</f>
        <v>0.33250000000000002</v>
      </c>
      <c r="N861" s="3">
        <f>AVERAGEIFS(Kombiniert[SPD],Kombiniert[Date],"&gt;="&amp;Kombiniert[[#This Row],[Von]],Kombiniert[Date],"&lt;="&amp;Kombiniert[[#This Row],[Date]])</f>
        <v>0.18791666666666665</v>
      </c>
      <c r="O861" s="8">
        <f>AVERAGEIFS(Kombiniert[GRÜNE],Kombiniert[Date],"&gt;="&amp;Kombiniert[[#This Row],[Von]],Kombiniert[Date],"&lt;="&amp;Kombiniert[[#This Row],[Date]])</f>
        <v>0.11208333333333335</v>
      </c>
      <c r="P861" s="8">
        <f>AVERAGEIFS(Kombiniert[FDP],Kombiniert[Date],"&gt;="&amp;Kombiniert[[#This Row],[Von]],Kombiniert[Date],"&lt;="&amp;Kombiniert[[#This Row],[Date]])</f>
        <v>8.7500000000000008E-2</v>
      </c>
      <c r="Q861" s="8">
        <f>AVERAGEIFS(Kombiniert[LINKE],Kombiniert[Date],"&gt;="&amp;Kombiniert[[#This Row],[Von]],Kombiniert[Date],"&lt;="&amp;Kombiniert[[#This Row],[Date]])</f>
        <v>0.10375000000000001</v>
      </c>
      <c r="R861" s="8">
        <f>AVERAGEIFS(Kombiniert[AfD],Kombiniert[Date],"&gt;="&amp;Kombiniert[[#This Row],[Von]],Kombiniert[Date],"&lt;="&amp;Kombiniert[[#This Row],[Date]])</f>
        <v>0.13000000000000003</v>
      </c>
      <c r="S861" s="8">
        <f>AVERAGEIFS(Kombiniert[Sonstige],Kombiniert[Date],"&gt;="&amp;Kombiniert[[#This Row],[Von]],Kombiniert[Date],"&lt;="&amp;Kombiniert[[#This Row],[Date]])</f>
        <v>4.6250000000000006E-2</v>
      </c>
      <c r="T861" s="4">
        <f>SUMIFS(Kombiniert[Befragte],Kombiniert[Date],"&gt;="&amp;Kombiniert[[#This Row],[Von]],Kombiniert[Date],"&lt;="&amp;Kombiniert[[#This Row],[Date]])</f>
        <v>19096</v>
      </c>
      <c r="U861" s="2">
        <f>1/SUMIFS(Kombiniert[[#This Row],[CDU/CSU (14d)]:[AfD (14d)]],Kombiniert[[#This Row],[CDU/CSU (14d)]:[AfD (14d)]],"&gt;="&amp;0.05)</f>
        <v>1.0484927916120577</v>
      </c>
      <c r="V861" s="2">
        <f>1/(SUMIFS(Kombiniert[[#This Row],[CDU/CSU (14d)]:[AfD (14d)]],Kombiniert[[#This Row],[CDU/CSU (14d)]:[AfD (14d)]],"&gt;="&amp;0.05)-Kombiniert[[#This Row],[FDP (14d)]])</f>
        <v>1.1544011544011545</v>
      </c>
    </row>
    <row r="862" spans="1:22" x14ac:dyDescent="0.35">
      <c r="A862" s="1">
        <v>43119</v>
      </c>
      <c r="B862" s="2">
        <v>0.33</v>
      </c>
      <c r="C862" s="2">
        <v>0.2</v>
      </c>
      <c r="D862" s="2">
        <v>0.12</v>
      </c>
      <c r="E862" s="2">
        <v>0.08</v>
      </c>
      <c r="F862" s="2">
        <v>0.1</v>
      </c>
      <c r="G862" s="2">
        <v>0.12</v>
      </c>
      <c r="H862" s="2">
        <v>0.05</v>
      </c>
      <c r="I862" s="2">
        <v>1332</v>
      </c>
      <c r="J862" s="2" t="s">
        <v>781</v>
      </c>
      <c r="K862" t="s">
        <v>736</v>
      </c>
      <c r="L862" s="1">
        <f>Kombiniert[[#This Row],[Date]]-13</f>
        <v>43106</v>
      </c>
      <c r="M862" s="8">
        <f>AVERAGEIFS(Kombiniert[CDU/CSU],Kombiniert[Date],"&gt;="&amp;Kombiniert[[#This Row],[Von]],Kombiniert[Date],"&lt;="&amp;Kombiniert[[#This Row],[Date]])</f>
        <v>0.33</v>
      </c>
      <c r="N862" s="3">
        <f>AVERAGEIFS(Kombiniert[SPD],Kombiniert[Date],"&gt;="&amp;Kombiniert[[#This Row],[Von]],Kombiniert[Date],"&lt;="&amp;Kombiniert[[#This Row],[Date]])</f>
        <v>0.19625000000000001</v>
      </c>
      <c r="O862" s="8">
        <f>AVERAGEIFS(Kombiniert[GRÜNE],Kombiniert[Date],"&gt;="&amp;Kombiniert[[#This Row],[Von]],Kombiniert[Date],"&lt;="&amp;Kombiniert[[#This Row],[Date]])</f>
        <v>0.11374999999999999</v>
      </c>
      <c r="P862" s="8">
        <f>AVERAGEIFS(Kombiniert[FDP],Kombiniert[Date],"&gt;="&amp;Kombiniert[[#This Row],[Von]],Kombiniert[Date],"&lt;="&amp;Kombiniert[[#This Row],[Date]])</f>
        <v>8.8124999999999981E-2</v>
      </c>
      <c r="Q862" s="8">
        <f>AVERAGEIFS(Kombiniert[LINKE],Kombiniert[Date],"&gt;="&amp;Kombiniert[[#This Row],[Von]],Kombiniert[Date],"&lt;="&amp;Kombiniert[[#This Row],[Date]])</f>
        <v>9.812499999999999E-2</v>
      </c>
      <c r="R862" s="8">
        <f>AVERAGEIFS(Kombiniert[AfD],Kombiniert[Date],"&gt;="&amp;Kombiniert[[#This Row],[Von]],Kombiniert[Date],"&lt;="&amp;Kombiniert[[#This Row],[Date]])</f>
        <v>0.121875</v>
      </c>
      <c r="S862" s="8">
        <f>AVERAGEIFS(Kombiniert[Sonstige],Kombiniert[Date],"&gt;="&amp;Kombiniert[[#This Row],[Von]],Kombiniert[Date],"&lt;="&amp;Kombiniert[[#This Row],[Date]])</f>
        <v>5.1874999999999998E-2</v>
      </c>
      <c r="T862" s="4">
        <f>SUMIFS(Kombiniert[Befragte],Kombiniert[Date],"&gt;="&amp;Kombiniert[[#This Row],[Von]],Kombiniert[Date],"&lt;="&amp;Kombiniert[[#This Row],[Date]])</f>
        <v>14707</v>
      </c>
      <c r="U862" s="2">
        <f>1/SUMIFS(Kombiniert[[#This Row],[CDU/CSU (14d)]:[AfD (14d)]],Kombiniert[[#This Row],[CDU/CSU (14d)]:[AfD (14d)]],"&gt;="&amp;0.05)</f>
        <v>1.054713249835201</v>
      </c>
      <c r="V862" s="2">
        <f>1/(SUMIFS(Kombiniert[[#This Row],[CDU/CSU (14d)]:[AfD (14d)]],Kombiniert[[#This Row],[CDU/CSU (14d)]:[AfD (14d)]],"&gt;="&amp;0.05)-Kombiniert[[#This Row],[FDP (14d)]])</f>
        <v>1.1627906976744187</v>
      </c>
    </row>
    <row r="863" spans="1:22" x14ac:dyDescent="0.35">
      <c r="A863" s="1">
        <v>43077</v>
      </c>
      <c r="B863" s="2">
        <v>0.32</v>
      </c>
      <c r="C863" s="2">
        <v>0.23</v>
      </c>
      <c r="D863" s="2">
        <v>0.12</v>
      </c>
      <c r="E863" s="2">
        <v>0.08</v>
      </c>
      <c r="F863" s="2">
        <v>0.09</v>
      </c>
      <c r="G863" s="2">
        <v>0.12</v>
      </c>
      <c r="H863" s="2">
        <v>0.04</v>
      </c>
      <c r="I863" s="2">
        <v>1353</v>
      </c>
      <c r="J863" s="2" t="s">
        <v>782</v>
      </c>
      <c r="K863" t="s">
        <v>736</v>
      </c>
      <c r="L863" s="1">
        <f>Kombiniert[[#This Row],[Date]]-13</f>
        <v>43064</v>
      </c>
      <c r="M863" s="8">
        <f>AVERAGEIFS(Kombiniert[CDU/CSU],Kombiniert[Date],"&gt;="&amp;Kombiniert[[#This Row],[Von]],Kombiniert[Date],"&lt;="&amp;Kombiniert[[#This Row],[Date]])</f>
        <v>0.32454545454545453</v>
      </c>
      <c r="N863" s="3">
        <f>AVERAGEIFS(Kombiniert[SPD],Kombiniert[Date],"&gt;="&amp;Kombiniert[[#This Row],[Von]],Kombiniert[Date],"&lt;="&amp;Kombiniert[[#This Row],[Date]])</f>
        <v>0.21227272727272728</v>
      </c>
      <c r="O863" s="8">
        <f>AVERAGEIFS(Kombiniert[GRÜNE],Kombiniert[Date],"&gt;="&amp;Kombiniert[[#This Row],[Von]],Kombiniert[Date],"&lt;="&amp;Kombiniert[[#This Row],[Date]])</f>
        <v>0.1081818181818182</v>
      </c>
      <c r="P863" s="8">
        <f>AVERAGEIFS(Kombiniert[FDP],Kombiniert[Date],"&gt;="&amp;Kombiniert[[#This Row],[Von]],Kombiniert[Date],"&lt;="&amp;Kombiniert[[#This Row],[Date]])</f>
        <v>9.2727272727272728E-2</v>
      </c>
      <c r="Q863" s="8">
        <f>AVERAGEIFS(Kombiniert[LINKE],Kombiniert[Date],"&gt;="&amp;Kombiniert[[#This Row],[Von]],Kombiniert[Date],"&lt;="&amp;Kombiniert[[#This Row],[Date]])</f>
        <v>9.7272727272727261E-2</v>
      </c>
      <c r="R863" s="8">
        <f>AVERAGEIFS(Kombiniert[AfD],Kombiniert[Date],"&gt;="&amp;Kombiniert[[#This Row],[Von]],Kombiniert[Date],"&lt;="&amp;Kombiniert[[#This Row],[Date]])</f>
        <v>0.11999999999999998</v>
      </c>
      <c r="S863" s="8">
        <f>AVERAGEIFS(Kombiniert[Sonstige],Kombiniert[Date],"&gt;="&amp;Kombiniert[[#This Row],[Von]],Kombiniert[Date],"&lt;="&amp;Kombiniert[[#This Row],[Date]])</f>
        <v>4.4999999999999991E-2</v>
      </c>
      <c r="T863" s="4">
        <f>SUMIFS(Kombiniert[Befragte],Kombiniert[Date],"&gt;="&amp;Kombiniert[[#This Row],[Von]],Kombiniert[Date],"&lt;="&amp;Kombiniert[[#This Row],[Date]])</f>
        <v>18925</v>
      </c>
      <c r="U863" s="2">
        <f>1/SUMIFS(Kombiniert[[#This Row],[CDU/CSU (14d)]:[AfD (14d)]],Kombiniert[[#This Row],[CDU/CSU (14d)]:[AfD (14d)]],"&gt;="&amp;0.05)</f>
        <v>1.0471204188481675</v>
      </c>
      <c r="V863" s="2">
        <f>1/(SUMIFS(Kombiniert[[#This Row],[CDU/CSU (14d)]:[AfD (14d)]],Kombiniert[[#This Row],[CDU/CSU (14d)]:[AfD (14d)]],"&gt;="&amp;0.05)-Kombiniert[[#This Row],[FDP (14d)]])</f>
        <v>1.1597258829731154</v>
      </c>
    </row>
    <row r="864" spans="1:22" x14ac:dyDescent="0.35">
      <c r="A864" s="1">
        <v>43056</v>
      </c>
      <c r="B864" s="2">
        <v>0.33</v>
      </c>
      <c r="C864" s="2">
        <v>0.21</v>
      </c>
      <c r="D864" s="2">
        <v>0.12</v>
      </c>
      <c r="E864" s="2">
        <v>0.1</v>
      </c>
      <c r="F864" s="2">
        <v>0.09</v>
      </c>
      <c r="G864" s="2">
        <v>0.11</v>
      </c>
      <c r="H864" s="2">
        <v>0.04</v>
      </c>
      <c r="I864" s="2">
        <v>1303</v>
      </c>
      <c r="J864" s="2" t="s">
        <v>783</v>
      </c>
      <c r="K864" t="s">
        <v>736</v>
      </c>
      <c r="L864" s="1">
        <f>Kombiniert[[#This Row],[Date]]-13</f>
        <v>43043</v>
      </c>
      <c r="M864" s="8">
        <f>AVERAGEIFS(Kombiniert[CDU/CSU],Kombiniert[Date],"&gt;="&amp;Kombiniert[[#This Row],[Von]],Kombiniert[Date],"&lt;="&amp;Kombiniert[[#This Row],[Date]])</f>
        <v>0.3133333333333333</v>
      </c>
      <c r="N864" s="3">
        <f>AVERAGEIFS(Kombiniert[SPD],Kombiniert[Date],"&gt;="&amp;Kombiniert[[#This Row],[Von]],Kombiniert[Date],"&lt;="&amp;Kombiniert[[#This Row],[Date]])</f>
        <v>0.21</v>
      </c>
      <c r="O864" s="8">
        <f>AVERAGEIFS(Kombiniert[GRÜNE],Kombiniert[Date],"&gt;="&amp;Kombiniert[[#This Row],[Von]],Kombiniert[Date],"&lt;="&amp;Kombiniert[[#This Row],[Date]])</f>
        <v>0.10277777777777777</v>
      </c>
      <c r="P864" s="8">
        <f>AVERAGEIFS(Kombiniert[FDP],Kombiniert[Date],"&gt;="&amp;Kombiniert[[#This Row],[Von]],Kombiniert[Date],"&lt;="&amp;Kombiniert[[#This Row],[Date]])</f>
        <v>0.10888888888888888</v>
      </c>
      <c r="Q864" s="8">
        <f>AVERAGEIFS(Kombiniert[LINKE],Kombiniert[Date],"&gt;="&amp;Kombiniert[[#This Row],[Von]],Kombiniert[Date],"&lt;="&amp;Kombiniert[[#This Row],[Date]])</f>
        <v>9.6666666666666651E-2</v>
      </c>
      <c r="R864" s="8">
        <f>AVERAGEIFS(Kombiniert[AfD],Kombiniert[Date],"&gt;="&amp;Kombiniert[[#This Row],[Von]],Kombiniert[Date],"&lt;="&amp;Kombiniert[[#This Row],[Date]])</f>
        <v>0.12444444444444445</v>
      </c>
      <c r="S864" s="8">
        <f>AVERAGEIFS(Kombiniert[Sonstige],Kombiniert[Date],"&gt;="&amp;Kombiniert[[#This Row],[Von]],Kombiniert[Date],"&lt;="&amp;Kombiniert[[#This Row],[Date]])</f>
        <v>4.3888888888888887E-2</v>
      </c>
      <c r="T864" s="4">
        <f>SUMIFS(Kombiniert[Befragte],Kombiniert[Date],"&gt;="&amp;Kombiniert[[#This Row],[Von]],Kombiniert[Date],"&lt;="&amp;Kombiniert[[#This Row],[Date]])</f>
        <v>15641</v>
      </c>
      <c r="U864" s="2">
        <f>1/SUMIFS(Kombiniert[[#This Row],[CDU/CSU (14d)]:[AfD (14d)]],Kombiniert[[#This Row],[CDU/CSU (14d)]:[AfD (14d)]],"&gt;="&amp;0.05)</f>
        <v>1.0459035444509006</v>
      </c>
      <c r="V864" s="2">
        <f>1/(SUMIFS(Kombiniert[[#This Row],[CDU/CSU (14d)]:[AfD (14d)]],Kombiniert[[#This Row],[CDU/CSU (14d)]:[AfD (14d)]],"&gt;="&amp;0.05)-Kombiniert[[#This Row],[FDP (14d)]])</f>
        <v>1.180327868852459</v>
      </c>
    </row>
    <row r="865" spans="1:22" x14ac:dyDescent="0.35">
      <c r="A865" s="1">
        <v>43035</v>
      </c>
      <c r="B865" s="2">
        <v>0.33</v>
      </c>
      <c r="C865" s="2">
        <v>0.21</v>
      </c>
      <c r="D865" s="2">
        <v>0.11</v>
      </c>
      <c r="E865" s="2">
        <v>0.1</v>
      </c>
      <c r="F865" s="2">
        <v>0.09</v>
      </c>
      <c r="G865" s="2">
        <v>0.12</v>
      </c>
      <c r="H865" s="2">
        <v>0.04</v>
      </c>
      <c r="I865" s="2">
        <v>1325</v>
      </c>
      <c r="J865" s="2" t="s">
        <v>784</v>
      </c>
      <c r="K865" t="s">
        <v>736</v>
      </c>
      <c r="L865" s="1">
        <f>Kombiniert[[#This Row],[Date]]-13</f>
        <v>43022</v>
      </c>
      <c r="M865" s="8">
        <f>AVERAGEIFS(Kombiniert[CDU/CSU],Kombiniert[Date],"&gt;="&amp;Kombiniert[[#This Row],[Von]],Kombiniert[Date],"&lt;="&amp;Kombiniert[[#This Row],[Date]])</f>
        <v>0.31900000000000001</v>
      </c>
      <c r="N865" s="3">
        <f>AVERAGEIFS(Kombiniert[SPD],Kombiniert[Date],"&gt;="&amp;Kombiniert[[#This Row],[Von]],Kombiniert[Date],"&lt;="&amp;Kombiniert[[#This Row],[Date]])</f>
        <v>0.20999999999999996</v>
      </c>
      <c r="O865" s="8">
        <f>AVERAGEIFS(Kombiniert[GRÜNE],Kombiniert[Date],"&gt;="&amp;Kombiniert[[#This Row],[Von]],Kombiniert[Date],"&lt;="&amp;Kombiniert[[#This Row],[Date]])</f>
        <v>9.9999999999999992E-2</v>
      </c>
      <c r="P865" s="8">
        <f>AVERAGEIFS(Kombiniert[FDP],Kombiniert[Date],"&gt;="&amp;Kombiniert[[#This Row],[Von]],Kombiniert[Date],"&lt;="&amp;Kombiniert[[#This Row],[Date]])</f>
        <v>0.10999999999999999</v>
      </c>
      <c r="Q865" s="8">
        <f>AVERAGEIFS(Kombiniert[LINKE],Kombiniert[Date],"&gt;="&amp;Kombiniert[[#This Row],[Von]],Kombiniert[Date],"&lt;="&amp;Kombiniert[[#This Row],[Date]])</f>
        <v>9.3999999999999986E-2</v>
      </c>
      <c r="R865" s="8">
        <f>AVERAGEIFS(Kombiniert[AfD],Kombiniert[Date],"&gt;="&amp;Kombiniert[[#This Row],[Von]],Kombiniert[Date],"&lt;="&amp;Kombiniert[[#This Row],[Date]])</f>
        <v>0.12199999999999997</v>
      </c>
      <c r="S865" s="8">
        <f>AVERAGEIFS(Kombiniert[Sonstige],Kombiniert[Date],"&gt;="&amp;Kombiniert[[#This Row],[Von]],Kombiniert[Date],"&lt;="&amp;Kombiniert[[#This Row],[Date]])</f>
        <v>4.4999999999999991E-2</v>
      </c>
      <c r="T865" s="4">
        <f>SUMIFS(Kombiniert[Befragte],Kombiniert[Date],"&gt;="&amp;Kombiniert[[#This Row],[Von]],Kombiniert[Date],"&lt;="&amp;Kombiniert[[#This Row],[Date]])</f>
        <v>17091</v>
      </c>
      <c r="U865" s="2">
        <f>1/SUMIFS(Kombiniert[[#This Row],[CDU/CSU (14d)]:[AfD (14d)]],Kombiniert[[#This Row],[CDU/CSU (14d)]:[AfD (14d)]],"&gt;="&amp;0.05)</f>
        <v>1.0471204188481678</v>
      </c>
      <c r="V865" s="2">
        <f>1/(SUMIFS(Kombiniert[[#This Row],[CDU/CSU (14d)]:[AfD (14d)]],Kombiniert[[#This Row],[CDU/CSU (14d)]:[AfD (14d)]],"&gt;="&amp;0.05)-Kombiniert[[#This Row],[FDP (14d)]])</f>
        <v>1.1834319526627222</v>
      </c>
    </row>
    <row r="866" spans="1:22" x14ac:dyDescent="0.35">
      <c r="A866" s="1">
        <v>43021</v>
      </c>
      <c r="B866" s="2">
        <v>0.31</v>
      </c>
      <c r="C866" s="2">
        <v>0.21</v>
      </c>
      <c r="D866" s="2">
        <v>0.11</v>
      </c>
      <c r="E866" s="2">
        <v>0.11</v>
      </c>
      <c r="F866" s="2">
        <v>0.1</v>
      </c>
      <c r="G866" s="2">
        <v>0.12</v>
      </c>
      <c r="H866" s="2">
        <v>0.04</v>
      </c>
      <c r="I866" s="2">
        <v>1180</v>
      </c>
      <c r="J866" s="2" t="s">
        <v>785</v>
      </c>
      <c r="K866" t="s">
        <v>736</v>
      </c>
      <c r="L866" s="1">
        <f>Kombiniert[[#This Row],[Date]]-13</f>
        <v>43008</v>
      </c>
      <c r="M866" s="8">
        <f>AVERAGEIFS(Kombiniert[CDU/CSU],Kombiniert[Date],"&gt;="&amp;Kombiniert[[#This Row],[Von]],Kombiniert[Date],"&lt;="&amp;Kombiniert[[#This Row],[Date]])</f>
        <v>0.31875000000000003</v>
      </c>
      <c r="N866" s="3">
        <f>AVERAGEIFS(Kombiniert[SPD],Kombiniert[Date],"&gt;="&amp;Kombiniert[[#This Row],[Von]],Kombiniert[Date],"&lt;="&amp;Kombiniert[[#This Row],[Date]])</f>
        <v>0.20874999999999999</v>
      </c>
      <c r="O866" s="8">
        <f>AVERAGEIFS(Kombiniert[GRÜNE],Kombiniert[Date],"&gt;="&amp;Kombiniert[[#This Row],[Von]],Kombiniert[Date],"&lt;="&amp;Kombiniert[[#This Row],[Date]])</f>
        <v>9.9999999999999992E-2</v>
      </c>
      <c r="P866" s="8">
        <f>AVERAGEIFS(Kombiniert[FDP],Kombiniert[Date],"&gt;="&amp;Kombiniert[[#This Row],[Von]],Kombiniert[Date],"&lt;="&amp;Kombiniert[[#This Row],[Date]])</f>
        <v>0.11</v>
      </c>
      <c r="Q866" s="8">
        <f>AVERAGEIFS(Kombiniert[LINKE],Kombiniert[Date],"&gt;="&amp;Kombiniert[[#This Row],[Von]],Kombiniert[Date],"&lt;="&amp;Kombiniert[[#This Row],[Date]])</f>
        <v>9.6249999999999988E-2</v>
      </c>
      <c r="R866" s="8">
        <f>AVERAGEIFS(Kombiniert[AfD],Kombiniert[Date],"&gt;="&amp;Kombiniert[[#This Row],[Von]],Kombiniert[Date],"&lt;="&amp;Kombiniert[[#This Row],[Date]])</f>
        <v>0.12125</v>
      </c>
      <c r="S866" s="8">
        <f>AVERAGEIFS(Kombiniert[Sonstige],Kombiniert[Date],"&gt;="&amp;Kombiniert[[#This Row],[Von]],Kombiniert[Date],"&lt;="&amp;Kombiniert[[#This Row],[Date]])</f>
        <v>4.4999999999999998E-2</v>
      </c>
      <c r="T866" s="4">
        <f>SUMIFS(Kombiniert[Befragte],Kombiniert[Date],"&gt;="&amp;Kombiniert[[#This Row],[Von]],Kombiniert[Date],"&lt;="&amp;Kombiniert[[#This Row],[Date]])</f>
        <v>12306</v>
      </c>
      <c r="U866" s="2">
        <f>1/SUMIFS(Kombiniert[[#This Row],[CDU/CSU (14d)]:[AfD (14d)]],Kombiniert[[#This Row],[CDU/CSU (14d)]:[AfD (14d)]],"&gt;="&amp;0.05)</f>
        <v>1.0471204188481675</v>
      </c>
      <c r="V866" s="2">
        <f>1/(SUMIFS(Kombiniert[[#This Row],[CDU/CSU (14d)]:[AfD (14d)]],Kombiniert[[#This Row],[CDU/CSU (14d)]:[AfD (14d)]],"&gt;="&amp;0.05)-Kombiniert[[#This Row],[FDP (14d)]])</f>
        <v>1.1834319526627219</v>
      </c>
    </row>
    <row r="867" spans="1:22" x14ac:dyDescent="0.35">
      <c r="A867" s="1">
        <v>43007</v>
      </c>
      <c r="B867" s="2">
        <v>0.32</v>
      </c>
      <c r="C867" s="2">
        <v>0.21</v>
      </c>
      <c r="D867" s="2">
        <v>0.11</v>
      </c>
      <c r="E867" s="2">
        <v>0.1</v>
      </c>
      <c r="F867" s="2">
        <v>0.1</v>
      </c>
      <c r="G867" s="2">
        <v>0.12</v>
      </c>
      <c r="H867" s="2">
        <v>0.04</v>
      </c>
      <c r="I867" s="2">
        <v>1425</v>
      </c>
      <c r="J867" s="2" t="s">
        <v>786</v>
      </c>
      <c r="K867" t="s">
        <v>736</v>
      </c>
      <c r="L867" s="1">
        <f>Kombiniert[[#This Row],[Date]]-13</f>
        <v>42994</v>
      </c>
      <c r="M867" s="8">
        <f>AVERAGEIFS(Kombiniert[CDU/CSU],Kombiniert[Date],"&gt;="&amp;Kombiniert[[#This Row],[Von]],Kombiniert[Date],"&lt;="&amp;Kombiniert[[#This Row],[Date]])</f>
        <v>0.35349999999999993</v>
      </c>
      <c r="N867" s="3">
        <f>AVERAGEIFS(Kombiniert[SPD],Kombiniert[Date],"&gt;="&amp;Kombiniert[[#This Row],[Von]],Kombiniert[Date],"&lt;="&amp;Kombiniert[[#This Row],[Date]])</f>
        <v>0.22000000000000003</v>
      </c>
      <c r="O867" s="8">
        <f>AVERAGEIFS(Kombiniert[GRÜNE],Kombiniert[Date],"&gt;="&amp;Kombiniert[[#This Row],[Von]],Kombiniert[Date],"&lt;="&amp;Kombiniert[[#This Row],[Date]])</f>
        <v>0.08</v>
      </c>
      <c r="P867" s="8">
        <f>AVERAGEIFS(Kombiniert[FDP],Kombiniert[Date],"&gt;="&amp;Kombiniert[[#This Row],[Von]],Kombiniert[Date],"&lt;="&amp;Kombiniert[[#This Row],[Date]])</f>
        <v>9.4999999999999987E-2</v>
      </c>
      <c r="Q867" s="8">
        <f>AVERAGEIFS(Kombiniert[LINKE],Kombiniert[Date],"&gt;="&amp;Kombiniert[[#This Row],[Von]],Kombiniert[Date],"&lt;="&amp;Kombiniert[[#This Row],[Date]])</f>
        <v>9.9999999999999992E-2</v>
      </c>
      <c r="R867" s="8">
        <f>AVERAGEIFS(Kombiniert[AfD],Kombiniert[Date],"&gt;="&amp;Kombiniert[[#This Row],[Von]],Kombiniert[Date],"&lt;="&amp;Kombiniert[[#This Row],[Date]])</f>
        <v>0.10800000000000001</v>
      </c>
      <c r="S867" s="8">
        <f>AVERAGEIFS(Kombiniert[Sonstige],Kombiniert[Date],"&gt;="&amp;Kombiniert[[#This Row],[Von]],Kombiniert[Date],"&lt;="&amp;Kombiniert[[#This Row],[Date]])</f>
        <v>4.3499999999999997E-2</v>
      </c>
      <c r="T867" s="4">
        <f>SUMIFS(Kombiniert[Befragte],Kombiniert[Date],"&gt;="&amp;Kombiniert[[#This Row],[Von]],Kombiniert[Date],"&lt;="&amp;Kombiniert[[#This Row],[Date]])</f>
        <v>17875</v>
      </c>
      <c r="U867" s="2">
        <f>1/SUMIFS(Kombiniert[[#This Row],[CDU/CSU (14d)]:[AfD (14d)]],Kombiniert[[#This Row],[CDU/CSU (14d)]:[AfD (14d)]],"&gt;="&amp;0.05)</f>
        <v>1.045478306325144</v>
      </c>
      <c r="V867" s="2">
        <f>1/(SUMIFS(Kombiniert[[#This Row],[CDU/CSU (14d)]:[AfD (14d)]],Kombiniert[[#This Row],[CDU/CSU (14d)]:[AfD (14d)]],"&gt;="&amp;0.05)-Kombiniert[[#This Row],[FDP (14d)]])</f>
        <v>1.1607661056297158</v>
      </c>
    </row>
    <row r="868" spans="1:22" x14ac:dyDescent="0.35">
      <c r="A868" s="1">
        <v>44039</v>
      </c>
      <c r="B868" s="2">
        <v>0.38</v>
      </c>
      <c r="C868" s="2">
        <v>0.14000000000000001</v>
      </c>
      <c r="D868" s="2">
        <v>0.19</v>
      </c>
      <c r="E868" s="2">
        <v>0.06</v>
      </c>
      <c r="F868" s="2">
        <v>0.06</v>
      </c>
      <c r="G868" s="2">
        <v>0.1</v>
      </c>
      <c r="H868" s="2">
        <v>7.0000000000000007E-2</v>
      </c>
      <c r="I868" s="2">
        <v>1003</v>
      </c>
      <c r="J868" s="2" t="s">
        <v>787</v>
      </c>
      <c r="K868" t="s">
        <v>788</v>
      </c>
      <c r="L868" s="1">
        <f>Kombiniert[[#This Row],[Date]]-13</f>
        <v>44026</v>
      </c>
      <c r="M868" s="8">
        <f>AVERAGEIFS(Kombiniert[CDU/CSU],Kombiniert[Date],"&gt;="&amp;Kombiniert[[#This Row],[Von]],Kombiniert[Date],"&lt;="&amp;Kombiniert[[#This Row],[Date]])</f>
        <v>0.375</v>
      </c>
      <c r="N868" s="3">
        <f>AVERAGEIFS(Kombiniert[SPD],Kombiniert[Date],"&gt;="&amp;Kombiniert[[#This Row],[Von]],Kombiniert[Date],"&lt;="&amp;Kombiniert[[#This Row],[Date]])</f>
        <v>0.14777777777777776</v>
      </c>
      <c r="O868" s="8">
        <f>AVERAGEIFS(Kombiniert[GRÜNE],Kombiniert[Date],"&gt;="&amp;Kombiniert[[#This Row],[Von]],Kombiniert[Date],"&lt;="&amp;Kombiniert[[#This Row],[Date]])</f>
        <v>0.18055555555555552</v>
      </c>
      <c r="P868" s="8">
        <f>AVERAGEIFS(Kombiniert[FDP],Kombiniert[Date],"&gt;="&amp;Kombiniert[[#This Row],[Von]],Kombiniert[Date],"&lt;="&amp;Kombiniert[[#This Row],[Date]])</f>
        <v>6.1111111111111116E-2</v>
      </c>
      <c r="Q868" s="8">
        <f>AVERAGEIFS(Kombiniert[LINKE],Kombiniert[Date],"&gt;="&amp;Kombiniert[[#This Row],[Von]],Kombiniert[Date],"&lt;="&amp;Kombiniert[[#This Row],[Date]])</f>
        <v>7.6111111111111102E-2</v>
      </c>
      <c r="R868" s="8">
        <f>AVERAGEIFS(Kombiniert[AfD],Kombiniert[Date],"&gt;="&amp;Kombiniert[[#This Row],[Von]],Kombiniert[Date],"&lt;="&amp;Kombiniert[[#This Row],[Date]])</f>
        <v>9.9999999999999992E-2</v>
      </c>
      <c r="S868" s="8">
        <f>AVERAGEIFS(Kombiniert[Sonstige],Kombiniert[Date],"&gt;="&amp;Kombiniert[[#This Row],[Von]],Kombiniert[Date],"&lt;="&amp;Kombiniert[[#This Row],[Date]])</f>
        <v>5.9444444444444446E-2</v>
      </c>
      <c r="T868" s="4">
        <f>SUMIFS(Kombiniert[Befragte],Kombiniert[Date],"&gt;="&amp;Kombiniert[[#This Row],[Von]],Kombiniert[Date],"&lt;="&amp;Kombiniert[[#This Row],[Date]])</f>
        <v>15889</v>
      </c>
      <c r="U868" s="2">
        <f>1/SUMIFS(Kombiniert[[#This Row],[CDU/CSU (14d)]:[AfD (14d)]],Kombiniert[[#This Row],[CDU/CSU (14d)]:[AfD (14d)]],"&gt;="&amp;0.05)</f>
        <v>1.06320141760189</v>
      </c>
      <c r="V868" s="2">
        <f>1/(SUMIFS(Kombiniert[[#This Row],[CDU/CSU (14d)]:[AfD (14d)]],Kombiniert[[#This Row],[CDU/CSU (14d)]:[AfD (14d)]],"&gt;="&amp;0.05)-Kombiniert[[#This Row],[FDP (14d)]])</f>
        <v>1.1370814908401767</v>
      </c>
    </row>
    <row r="869" spans="1:22" x14ac:dyDescent="0.35">
      <c r="A869" s="1">
        <v>43997</v>
      </c>
      <c r="B869" s="2">
        <v>0.39</v>
      </c>
      <c r="C869" s="2">
        <v>0.15</v>
      </c>
      <c r="D869" s="2">
        <v>0.17</v>
      </c>
      <c r="E869" s="2">
        <v>0.06</v>
      </c>
      <c r="F869" s="2">
        <v>0.08</v>
      </c>
      <c r="G869" s="2">
        <v>0.09</v>
      </c>
      <c r="H869" s="2">
        <v>0.06</v>
      </c>
      <c r="I869" s="2">
        <v>1002</v>
      </c>
      <c r="J869" s="2" t="s">
        <v>303</v>
      </c>
      <c r="K869" t="s">
        <v>788</v>
      </c>
      <c r="L869" s="1">
        <f>Kombiniert[[#This Row],[Date]]-13</f>
        <v>43984</v>
      </c>
      <c r="M869" s="8">
        <f>AVERAGEIFS(Kombiniert[CDU/CSU],Kombiniert[Date],"&gt;="&amp;Kombiniert[[#This Row],[Von]],Kombiniert[Date],"&lt;="&amp;Kombiniert[[#This Row],[Date]])</f>
        <v>0.38650000000000001</v>
      </c>
      <c r="N869" s="3">
        <f>AVERAGEIFS(Kombiniert[SPD],Kombiniert[Date],"&gt;="&amp;Kombiniert[[#This Row],[Von]],Kombiniert[Date],"&lt;="&amp;Kombiniert[[#This Row],[Date]])</f>
        <v>0.14799999999999999</v>
      </c>
      <c r="O869" s="8">
        <f>AVERAGEIFS(Kombiniert[GRÜNE],Kombiniert[Date],"&gt;="&amp;Kombiniert[[#This Row],[Von]],Kombiniert[Date],"&lt;="&amp;Kombiniert[[#This Row],[Date]])</f>
        <v>0.17449999999999999</v>
      </c>
      <c r="P869" s="8">
        <f>AVERAGEIFS(Kombiniert[FDP],Kombiniert[Date],"&gt;="&amp;Kombiniert[[#This Row],[Von]],Kombiniert[Date],"&lt;="&amp;Kombiniert[[#This Row],[Date]])</f>
        <v>6.0999999999999999E-2</v>
      </c>
      <c r="Q869" s="8">
        <f>AVERAGEIFS(Kombiniert[LINKE],Kombiniert[Date],"&gt;="&amp;Kombiniert[[#This Row],[Von]],Kombiniert[Date],"&lt;="&amp;Kombiniert[[#This Row],[Date]])</f>
        <v>7.8499999999999986E-2</v>
      </c>
      <c r="R869" s="8">
        <f>AVERAGEIFS(Kombiniert[AfD],Kombiniert[Date],"&gt;="&amp;Kombiniert[[#This Row],[Von]],Kombiniert[Date],"&lt;="&amp;Kombiniert[[#This Row],[Date]])</f>
        <v>0.09</v>
      </c>
      <c r="S869" s="8">
        <f>AVERAGEIFS(Kombiniert[Sonstige],Kombiniert[Date],"&gt;="&amp;Kombiniert[[#This Row],[Von]],Kombiniert[Date],"&lt;="&amp;Kombiniert[[#This Row],[Date]])</f>
        <v>6.1499999999999999E-2</v>
      </c>
      <c r="T869" s="4">
        <f>SUMIFS(Kombiniert[Befragte],Kombiniert[Date],"&gt;="&amp;Kombiniert[[#This Row],[Von]],Kombiniert[Date],"&lt;="&amp;Kombiniert[[#This Row],[Date]])</f>
        <v>17812</v>
      </c>
      <c r="U869" s="2">
        <f>1/SUMIFS(Kombiniert[[#This Row],[CDU/CSU (14d)]:[AfD (14d)]],Kombiniert[[#This Row],[CDU/CSU (14d)]:[AfD (14d)]],"&gt;="&amp;0.05)</f>
        <v>1.0655301012253595</v>
      </c>
      <c r="V869" s="2">
        <f>1/(SUMIFS(Kombiniert[[#This Row],[CDU/CSU (14d)]:[AfD (14d)]],Kombiniert[[#This Row],[CDU/CSU (14d)]:[AfD (14d)]],"&gt;="&amp;0.05)-Kombiniert[[#This Row],[FDP (14d)]])</f>
        <v>1.1396011396011396</v>
      </c>
    </row>
    <row r="870" spans="1:22" x14ac:dyDescent="0.35">
      <c r="A870" s="1">
        <v>43948</v>
      </c>
      <c r="B870" s="2">
        <v>0.38</v>
      </c>
      <c r="C870" s="2">
        <v>0.16</v>
      </c>
      <c r="D870" s="2">
        <v>0.16</v>
      </c>
      <c r="E870" s="2">
        <v>0.06</v>
      </c>
      <c r="F870" s="2">
        <v>0.08</v>
      </c>
      <c r="G870" s="2">
        <v>0.1</v>
      </c>
      <c r="H870" s="2">
        <v>0.06</v>
      </c>
      <c r="I870" s="2">
        <v>1002</v>
      </c>
      <c r="J870" s="2" t="s">
        <v>789</v>
      </c>
      <c r="K870" t="s">
        <v>788</v>
      </c>
      <c r="L870" s="1">
        <f>Kombiniert[[#This Row],[Date]]-13</f>
        <v>43935</v>
      </c>
      <c r="M870" s="8">
        <f>AVERAGEIFS(Kombiniert[CDU/CSU],Kombiniert[Date],"&gt;="&amp;Kombiniert[[#This Row],[Von]],Kombiniert[Date],"&lt;="&amp;Kombiniert[[#This Row],[Date]])</f>
        <v>0.38200000000000001</v>
      </c>
      <c r="N870" s="3">
        <f>AVERAGEIFS(Kombiniert[SPD],Kombiniert[Date],"&gt;="&amp;Kombiniert[[#This Row],[Von]],Kombiniert[Date],"&lt;="&amp;Kombiniert[[#This Row],[Date]])</f>
        <v>0.16199999999999998</v>
      </c>
      <c r="O870" s="8">
        <f>AVERAGEIFS(Kombiniert[GRÜNE],Kombiniert[Date],"&gt;="&amp;Kombiniert[[#This Row],[Von]],Kombiniert[Date],"&lt;="&amp;Kombiniert[[#This Row],[Date]])</f>
        <v>0.16499999999999998</v>
      </c>
      <c r="P870" s="8">
        <f>AVERAGEIFS(Kombiniert[FDP],Kombiniert[Date],"&gt;="&amp;Kombiniert[[#This Row],[Von]],Kombiniert[Date],"&lt;="&amp;Kombiniert[[#This Row],[Date]])</f>
        <v>6.0000000000000012E-2</v>
      </c>
      <c r="Q870" s="8">
        <f>AVERAGEIFS(Kombiniert[LINKE],Kombiniert[Date],"&gt;="&amp;Kombiniert[[#This Row],[Von]],Kombiniert[Date],"&lt;="&amp;Kombiniert[[#This Row],[Date]])</f>
        <v>7.6999999999999999E-2</v>
      </c>
      <c r="R870" s="8">
        <f>AVERAGEIFS(Kombiniert[AfD],Kombiniert[Date],"&gt;="&amp;Kombiniert[[#This Row],[Von]],Kombiniert[Date],"&lt;="&amp;Kombiniert[[#This Row],[Date]])</f>
        <v>9.6999999999999989E-2</v>
      </c>
      <c r="S870" s="8">
        <f>AVERAGEIFS(Kombiniert[Sonstige],Kombiniert[Date],"&gt;="&amp;Kombiniert[[#This Row],[Von]],Kombiniert[Date],"&lt;="&amp;Kombiniert[[#This Row],[Date]])</f>
        <v>5.7000000000000009E-2</v>
      </c>
      <c r="T870" s="4">
        <f>SUMIFS(Kombiniert[Befragte],Kombiniert[Date],"&gt;="&amp;Kombiniert[[#This Row],[Von]],Kombiniert[Date],"&lt;="&amp;Kombiniert[[#This Row],[Date]])</f>
        <v>16740</v>
      </c>
      <c r="U870" s="2">
        <f>1/SUMIFS(Kombiniert[[#This Row],[CDU/CSU (14d)]:[AfD (14d)]],Kombiniert[[#This Row],[CDU/CSU (14d)]:[AfD (14d)]],"&gt;="&amp;0.05)</f>
        <v>1.0604453870625663</v>
      </c>
      <c r="V870" s="2">
        <f>1/(SUMIFS(Kombiniert[[#This Row],[CDU/CSU (14d)]:[AfD (14d)]],Kombiniert[[#This Row],[CDU/CSU (14d)]:[AfD (14d)]],"&gt;="&amp;0.05)-Kombiniert[[#This Row],[FDP (14d)]])</f>
        <v>1.1325028312570782</v>
      </c>
    </row>
    <row r="871" spans="1:22" x14ac:dyDescent="0.35">
      <c r="A871" s="1">
        <v>43833</v>
      </c>
      <c r="B871" s="2">
        <v>0.28000000000000003</v>
      </c>
      <c r="C871" s="2">
        <v>0.13</v>
      </c>
      <c r="D871" s="2">
        <v>0.21</v>
      </c>
      <c r="E871" s="2">
        <v>0.09</v>
      </c>
      <c r="F871" s="2">
        <v>0.08</v>
      </c>
      <c r="G871" s="2">
        <v>0.14000000000000001</v>
      </c>
      <c r="H871" s="2">
        <v>7.0000000000000007E-2</v>
      </c>
      <c r="I871" s="2">
        <v>1005</v>
      </c>
      <c r="J871" s="2" t="s">
        <v>790</v>
      </c>
      <c r="K871" t="s">
        <v>788</v>
      </c>
      <c r="L871" s="1">
        <f>Kombiniert[[#This Row],[Date]]-13</f>
        <v>43820</v>
      </c>
      <c r="M871" s="8">
        <f>AVERAGEIFS(Kombiniert[CDU/CSU],Kombiniert[Date],"&gt;="&amp;Kombiniert[[#This Row],[Von]],Kombiniert[Date],"&lt;="&amp;Kombiniert[[#This Row],[Date]])</f>
        <v>0.27750000000000002</v>
      </c>
      <c r="N871" s="3">
        <f>AVERAGEIFS(Kombiniert[SPD],Kombiniert[Date],"&gt;="&amp;Kombiniert[[#This Row],[Von]],Kombiniert[Date],"&lt;="&amp;Kombiniert[[#This Row],[Date]])</f>
        <v>0.13500000000000001</v>
      </c>
      <c r="O871" s="8">
        <f>AVERAGEIFS(Kombiniert[GRÜNE],Kombiniert[Date],"&gt;="&amp;Kombiniert[[#This Row],[Von]],Kombiniert[Date],"&lt;="&amp;Kombiniert[[#This Row],[Date]])</f>
        <v>0.21</v>
      </c>
      <c r="P871" s="8">
        <f>AVERAGEIFS(Kombiniert[FDP],Kombiniert[Date],"&gt;="&amp;Kombiniert[[#This Row],[Von]],Kombiniert[Date],"&lt;="&amp;Kombiniert[[#This Row],[Date]])</f>
        <v>0.09</v>
      </c>
      <c r="Q871" s="8">
        <f>AVERAGEIFS(Kombiniert[LINKE],Kombiniert[Date],"&gt;="&amp;Kombiniert[[#This Row],[Von]],Kombiniert[Date],"&lt;="&amp;Kombiniert[[#This Row],[Date]])</f>
        <v>8.2500000000000004E-2</v>
      </c>
      <c r="R871" s="8">
        <f>AVERAGEIFS(Kombiniert[AfD],Kombiniert[Date],"&gt;="&amp;Kombiniert[[#This Row],[Von]],Kombiniert[Date],"&lt;="&amp;Kombiniert[[#This Row],[Date]])</f>
        <v>0.14000000000000001</v>
      </c>
      <c r="S871" s="8">
        <f>AVERAGEIFS(Kombiniert[Sonstige],Kombiniert[Date],"&gt;="&amp;Kombiniert[[#This Row],[Von]],Kombiniert[Date],"&lt;="&amp;Kombiniert[[#This Row],[Date]])</f>
        <v>6.5000000000000002E-2</v>
      </c>
      <c r="T871" s="4">
        <f>SUMIFS(Kombiniert[Befragte],Kombiniert[Date],"&gt;="&amp;Kombiniert[[#This Row],[Von]],Kombiniert[Date],"&lt;="&amp;Kombiniert[[#This Row],[Date]])</f>
        <v>7439</v>
      </c>
      <c r="U871" s="2">
        <f>1/SUMIFS(Kombiniert[[#This Row],[CDU/CSU (14d)]:[AfD (14d)]],Kombiniert[[#This Row],[CDU/CSU (14d)]:[AfD (14d)]],"&gt;="&amp;0.05)</f>
        <v>1.0695187165775399</v>
      </c>
      <c r="V871" s="2">
        <f>1/(SUMIFS(Kombiniert[[#This Row],[CDU/CSU (14d)]:[AfD (14d)]],Kombiniert[[#This Row],[CDU/CSU (14d)]:[AfD (14d)]],"&gt;="&amp;0.05)-Kombiniert[[#This Row],[FDP (14d)]])</f>
        <v>1.1834319526627217</v>
      </c>
    </row>
    <row r="872" spans="1:22" x14ac:dyDescent="0.35">
      <c r="A872" s="1">
        <v>43802</v>
      </c>
      <c r="B872" s="2">
        <v>0.27</v>
      </c>
      <c r="C872" s="2">
        <v>0.14000000000000001</v>
      </c>
      <c r="D872" s="2">
        <v>0.21</v>
      </c>
      <c r="E872" s="2">
        <v>0.09</v>
      </c>
      <c r="F872" s="2">
        <v>0.08</v>
      </c>
      <c r="G872" s="2">
        <v>0.15</v>
      </c>
      <c r="H872" s="2">
        <v>0.06</v>
      </c>
      <c r="I872" s="2">
        <v>1004</v>
      </c>
      <c r="J872" s="2" t="s">
        <v>791</v>
      </c>
      <c r="K872" t="s">
        <v>788</v>
      </c>
      <c r="L872" s="1">
        <f>Kombiniert[[#This Row],[Date]]-13</f>
        <v>43789</v>
      </c>
      <c r="M872" s="8">
        <f>AVERAGEIFS(Kombiniert[CDU/CSU],Kombiniert[Date],"&gt;="&amp;Kombiniert[[#This Row],[Von]],Kombiniert[Date],"&lt;="&amp;Kombiniert[[#This Row],[Date]])</f>
        <v>0.2688888888888889</v>
      </c>
      <c r="N872" s="3">
        <f>AVERAGEIFS(Kombiniert[SPD],Kombiniert[Date],"&gt;="&amp;Kombiniert[[#This Row],[Von]],Kombiniert[Date],"&lt;="&amp;Kombiniert[[#This Row],[Date]])</f>
        <v>0.14000000000000001</v>
      </c>
      <c r="O872" s="8">
        <f>AVERAGEIFS(Kombiniert[GRÜNE],Kombiniert[Date],"&gt;="&amp;Kombiniert[[#This Row],[Von]],Kombiniert[Date],"&lt;="&amp;Kombiniert[[#This Row],[Date]])</f>
        <v>0.21388888888888891</v>
      </c>
      <c r="P872" s="8">
        <f>AVERAGEIFS(Kombiniert[FDP],Kombiniert[Date],"&gt;="&amp;Kombiniert[[#This Row],[Von]],Kombiniert[Date],"&lt;="&amp;Kombiniert[[#This Row],[Date]])</f>
        <v>8.2222222222222224E-2</v>
      </c>
      <c r="Q872" s="8">
        <f>AVERAGEIFS(Kombiniert[LINKE],Kombiniert[Date],"&gt;="&amp;Kombiniert[[#This Row],[Von]],Kombiniert[Date],"&lt;="&amp;Kombiniert[[#This Row],[Date]])</f>
        <v>9.0555555555555542E-2</v>
      </c>
      <c r="R872" s="8">
        <f>AVERAGEIFS(Kombiniert[AfD],Kombiniert[Date],"&gt;="&amp;Kombiniert[[#This Row],[Von]],Kombiniert[Date],"&lt;="&amp;Kombiniert[[#This Row],[Date]])</f>
        <v>0.14000000000000001</v>
      </c>
      <c r="S872" s="8">
        <f>AVERAGEIFS(Kombiniert[Sonstige],Kombiniert[Date],"&gt;="&amp;Kombiniert[[#This Row],[Von]],Kombiniert[Date],"&lt;="&amp;Kombiniert[[#This Row],[Date]])</f>
        <v>6.4444444444444457E-2</v>
      </c>
      <c r="T872" s="4">
        <f>SUMIFS(Kombiniert[Befragte],Kombiniert[Date],"&gt;="&amp;Kombiniert[[#This Row],[Von]],Kombiniert[Date],"&lt;="&amp;Kombiniert[[#This Row],[Date]])</f>
        <v>16937</v>
      </c>
      <c r="U872" s="2">
        <f>1/SUMIFS(Kombiniert[[#This Row],[CDU/CSU (14d)]:[AfD (14d)]],Kombiniert[[#This Row],[CDU/CSU (14d)]:[AfD (14d)]],"&gt;="&amp;0.05)</f>
        <v>1.0688836104513064</v>
      </c>
      <c r="V872" s="2">
        <f>1/(SUMIFS(Kombiniert[[#This Row],[CDU/CSU (14d)]:[AfD (14d)]],Kombiniert[[#This Row],[CDU/CSU (14d)]:[AfD (14d)]],"&gt;="&amp;0.05)-Kombiniert[[#This Row],[FDP (14d)]])</f>
        <v>1.171875</v>
      </c>
    </row>
    <row r="873" spans="1:22" x14ac:dyDescent="0.35">
      <c r="A873" s="1">
        <v>43746</v>
      </c>
      <c r="B873" s="2">
        <v>0.27</v>
      </c>
      <c r="C873" s="2">
        <v>0.14000000000000001</v>
      </c>
      <c r="D873" s="2">
        <v>0.22</v>
      </c>
      <c r="E873" s="2">
        <v>0.08</v>
      </c>
      <c r="F873" s="2">
        <v>7.0000000000000007E-2</v>
      </c>
      <c r="G873" s="2">
        <v>0.15</v>
      </c>
      <c r="H873" s="2">
        <v>7.0000000000000007E-2</v>
      </c>
      <c r="I873" s="2">
        <v>1002</v>
      </c>
      <c r="J873" s="2" t="s">
        <v>338</v>
      </c>
      <c r="K873" t="s">
        <v>788</v>
      </c>
      <c r="L873" s="1">
        <f>Kombiniert[[#This Row],[Date]]-13</f>
        <v>43733</v>
      </c>
      <c r="M873" s="8">
        <f>AVERAGEIFS(Kombiniert[CDU/CSU],Kombiniert[Date],"&gt;="&amp;Kombiniert[[#This Row],[Von]],Kombiniert[Date],"&lt;="&amp;Kombiniert[[#This Row],[Date]])</f>
        <v>0.26944444444444443</v>
      </c>
      <c r="N873" s="3">
        <f>AVERAGEIFS(Kombiniert[SPD],Kombiniert[Date],"&gt;="&amp;Kombiniert[[#This Row],[Von]],Kombiniert[Date],"&lt;="&amp;Kombiniert[[#This Row],[Date]])</f>
        <v>0.1377777777777778</v>
      </c>
      <c r="O873" s="8">
        <f>AVERAGEIFS(Kombiniert[GRÜNE],Kombiniert[Date],"&gt;="&amp;Kombiniert[[#This Row],[Von]],Kombiniert[Date],"&lt;="&amp;Kombiniert[[#This Row],[Date]])</f>
        <v>0.22333333333333336</v>
      </c>
      <c r="P873" s="8">
        <f>AVERAGEIFS(Kombiniert[FDP],Kombiniert[Date],"&gt;="&amp;Kombiniert[[#This Row],[Von]],Kombiniert[Date],"&lt;="&amp;Kombiniert[[#This Row],[Date]])</f>
        <v>7.8333333333333324E-2</v>
      </c>
      <c r="Q873" s="8">
        <f>AVERAGEIFS(Kombiniert[LINKE],Kombiniert[Date],"&gt;="&amp;Kombiniert[[#This Row],[Von]],Kombiniert[Date],"&lt;="&amp;Kombiniert[[#This Row],[Date]])</f>
        <v>7.6666666666666661E-2</v>
      </c>
      <c r="R873" s="8">
        <f>AVERAGEIFS(Kombiniert[AfD],Kombiniert[Date],"&gt;="&amp;Kombiniert[[#This Row],[Von]],Kombiniert[Date],"&lt;="&amp;Kombiniert[[#This Row],[Date]])</f>
        <v>0.14666666666666664</v>
      </c>
      <c r="S873" s="8">
        <f>AVERAGEIFS(Kombiniert[Sonstige],Kombiniert[Date],"&gt;="&amp;Kombiniert[[#This Row],[Von]],Kombiniert[Date],"&lt;="&amp;Kombiniert[[#This Row],[Date]])</f>
        <v>6.777777777777777E-2</v>
      </c>
      <c r="T873" s="4">
        <f>SUMIFS(Kombiniert[Befragte],Kombiniert[Date],"&gt;="&amp;Kombiniert[[#This Row],[Von]],Kombiniert[Date],"&lt;="&amp;Kombiniert[[#This Row],[Date]])</f>
        <v>16195</v>
      </c>
      <c r="U873" s="2">
        <f>1/SUMIFS(Kombiniert[[#This Row],[CDU/CSU (14d)]:[AfD (14d)]],Kombiniert[[#This Row],[CDU/CSU (14d)]:[AfD (14d)]],"&gt;="&amp;0.05)</f>
        <v>1.072705601907032</v>
      </c>
      <c r="V873" s="2">
        <f>1/(SUMIFS(Kombiniert[[#This Row],[CDU/CSU (14d)]:[AfD (14d)]],Kombiniert[[#This Row],[CDU/CSU (14d)]:[AfD (14d)]],"&gt;="&amp;0.05)-Kombiniert[[#This Row],[FDP (14d)]])</f>
        <v>1.1711125569290826</v>
      </c>
    </row>
    <row r="874" spans="1:22" x14ac:dyDescent="0.35">
      <c r="A874" s="1">
        <v>43721</v>
      </c>
      <c r="B874" s="2">
        <v>0.27</v>
      </c>
      <c r="C874" s="2">
        <v>0.16</v>
      </c>
      <c r="D874" s="2">
        <v>0.23</v>
      </c>
      <c r="E874" s="2">
        <v>7.0000000000000007E-2</v>
      </c>
      <c r="F874" s="2">
        <v>0.08</v>
      </c>
      <c r="G874" s="2">
        <v>0.12</v>
      </c>
      <c r="H874" s="2">
        <v>7.0000000000000007E-2</v>
      </c>
      <c r="I874" s="2">
        <v>1005</v>
      </c>
      <c r="J874" s="2" t="s">
        <v>188</v>
      </c>
      <c r="K874" t="s">
        <v>788</v>
      </c>
      <c r="L874" s="1">
        <f>Kombiniert[[#This Row],[Date]]-13</f>
        <v>43708</v>
      </c>
      <c r="M874" s="8">
        <f>AVERAGEIFS(Kombiniert[CDU/CSU],Kombiniert[Date],"&gt;="&amp;Kombiniert[[#This Row],[Von]],Kombiniert[Date],"&lt;="&amp;Kombiniert[[#This Row],[Date]])</f>
        <v>0.27399999999999997</v>
      </c>
      <c r="N874" s="3">
        <f>AVERAGEIFS(Kombiniert[SPD],Kombiniert[Date],"&gt;="&amp;Kombiniert[[#This Row],[Von]],Kombiniert[Date],"&lt;="&amp;Kombiniert[[#This Row],[Date]])</f>
        <v>0.14899999999999999</v>
      </c>
      <c r="O874" s="8">
        <f>AVERAGEIFS(Kombiniert[GRÜNE],Kombiniert[Date],"&gt;="&amp;Kombiniert[[#This Row],[Von]],Kombiniert[Date],"&lt;="&amp;Kombiniert[[#This Row],[Date]])</f>
        <v>0.22650000000000001</v>
      </c>
      <c r="P874" s="8">
        <f>AVERAGEIFS(Kombiniert[FDP],Kombiniert[Date],"&gt;="&amp;Kombiniert[[#This Row],[Von]],Kombiniert[Date],"&lt;="&amp;Kombiniert[[#This Row],[Date]])</f>
        <v>7.3499999999999982E-2</v>
      </c>
      <c r="Q874" s="8">
        <f>AVERAGEIFS(Kombiniert[LINKE],Kombiniert[Date],"&gt;="&amp;Kombiniert[[#This Row],[Von]],Kombiniert[Date],"&lt;="&amp;Kombiniert[[#This Row],[Date]])</f>
        <v>7.2499999999999995E-2</v>
      </c>
      <c r="R874" s="8">
        <f>AVERAGEIFS(Kombiniert[AfD],Kombiniert[Date],"&gt;="&amp;Kombiniert[[#This Row],[Von]],Kombiniert[Date],"&lt;="&amp;Kombiniert[[#This Row],[Date]])</f>
        <v>0.13750000000000001</v>
      </c>
      <c r="S874" s="8">
        <f>AVERAGEIFS(Kombiniert[Sonstige],Kombiniert[Date],"&gt;="&amp;Kombiniert[[#This Row],[Von]],Kombiniert[Date],"&lt;="&amp;Kombiniert[[#This Row],[Date]])</f>
        <v>6.7000000000000004E-2</v>
      </c>
      <c r="T874" s="4">
        <f>SUMIFS(Kombiniert[Befragte],Kombiniert[Date],"&gt;="&amp;Kombiniert[[#This Row],[Von]],Kombiniert[Date],"&lt;="&amp;Kombiniert[[#This Row],[Date]])</f>
        <v>17793</v>
      </c>
      <c r="U874" s="2">
        <f>1/SUMIFS(Kombiniert[[#This Row],[CDU/CSU (14d)]:[AfD (14d)]],Kombiniert[[#This Row],[CDU/CSU (14d)]:[AfD (14d)]],"&gt;="&amp;0.05)</f>
        <v>1.0718113612004287</v>
      </c>
      <c r="V874" s="2">
        <f>1/(SUMIFS(Kombiniert[[#This Row],[CDU/CSU (14d)]:[AfD (14d)]],Kombiniert[[#This Row],[CDU/CSU (14d)]:[AfD (14d)]],"&gt;="&amp;0.05)-Kombiniert[[#This Row],[FDP (14d)]])</f>
        <v>1.1634671320535195</v>
      </c>
    </row>
    <row r="875" spans="1:22" x14ac:dyDescent="0.35">
      <c r="A875" s="1">
        <v>43669</v>
      </c>
      <c r="B875" s="2">
        <v>0.28000000000000003</v>
      </c>
      <c r="C875" s="2">
        <v>0.13</v>
      </c>
      <c r="D875" s="2">
        <v>0.25</v>
      </c>
      <c r="E875" s="2">
        <v>0.08</v>
      </c>
      <c r="F875" s="2">
        <v>0.08</v>
      </c>
      <c r="G875" s="2">
        <v>0.12</v>
      </c>
      <c r="H875" s="2">
        <v>0.06</v>
      </c>
      <c r="I875" s="2">
        <v>1002</v>
      </c>
      <c r="J875" s="2" t="s">
        <v>792</v>
      </c>
      <c r="K875" t="s">
        <v>788</v>
      </c>
      <c r="L875" s="1">
        <f>Kombiniert[[#This Row],[Date]]-13</f>
        <v>43656</v>
      </c>
      <c r="M875" s="8">
        <f>AVERAGEIFS(Kombiniert[CDU/CSU],Kombiniert[Date],"&gt;="&amp;Kombiniert[[#This Row],[Von]],Kombiniert[Date],"&lt;="&amp;Kombiniert[[#This Row],[Date]])</f>
        <v>0.270625</v>
      </c>
      <c r="N875" s="3">
        <f>AVERAGEIFS(Kombiniert[SPD],Kombiniert[Date],"&gt;="&amp;Kombiniert[[#This Row],[Von]],Kombiniert[Date],"&lt;="&amp;Kombiniert[[#This Row],[Date]])</f>
        <v>0.13437500000000002</v>
      </c>
      <c r="O875" s="8">
        <f>AVERAGEIFS(Kombiniert[GRÜNE],Kombiniert[Date],"&gt;="&amp;Kombiniert[[#This Row],[Von]],Kombiniert[Date],"&lt;="&amp;Kombiniert[[#This Row],[Date]])</f>
        <v>0.238125</v>
      </c>
      <c r="P875" s="8">
        <f>AVERAGEIFS(Kombiniert[FDP],Kombiniert[Date],"&gt;="&amp;Kombiniert[[#This Row],[Von]],Kombiniert[Date],"&lt;="&amp;Kombiniert[[#This Row],[Date]])</f>
        <v>8.1250000000000003E-2</v>
      </c>
      <c r="Q875" s="8">
        <f>AVERAGEIFS(Kombiniert[LINKE],Kombiniert[Date],"&gt;="&amp;Kombiniert[[#This Row],[Von]],Kombiniert[Date],"&lt;="&amp;Kombiniert[[#This Row],[Date]])</f>
        <v>8.3749999999999991E-2</v>
      </c>
      <c r="R875" s="8">
        <f>AVERAGEIFS(Kombiniert[AfD],Kombiniert[Date],"&gt;="&amp;Kombiniert[[#This Row],[Von]],Kombiniert[Date],"&lt;="&amp;Kombiniert[[#This Row],[Date]])</f>
        <v>0.12937500000000002</v>
      </c>
      <c r="S875" s="8">
        <f>AVERAGEIFS(Kombiniert[Sonstige],Kombiniert[Date],"&gt;="&amp;Kombiniert[[#This Row],[Von]],Kombiniert[Date],"&lt;="&amp;Kombiniert[[#This Row],[Date]])</f>
        <v>6.25E-2</v>
      </c>
      <c r="T875" s="4">
        <f>SUMIFS(Kombiniert[Befragte],Kombiniert[Date],"&gt;="&amp;Kombiniert[[#This Row],[Von]],Kombiniert[Date],"&lt;="&amp;Kombiniert[[#This Row],[Date]])</f>
        <v>15701</v>
      </c>
      <c r="U875" s="2">
        <f>1/SUMIFS(Kombiniert[[#This Row],[CDU/CSU (14d)]:[AfD (14d)]],Kombiniert[[#This Row],[CDU/CSU (14d)]:[AfD (14d)]],"&gt;="&amp;0.05)</f>
        <v>1.0666666666666664</v>
      </c>
      <c r="V875" s="2">
        <f>1/(SUMIFS(Kombiniert[[#This Row],[CDU/CSU (14d)]:[AfD (14d)]],Kombiniert[[#This Row],[CDU/CSU (14d)]:[AfD (14d)]],"&gt;="&amp;0.05)-Kombiniert[[#This Row],[FDP (14d)]])</f>
        <v>1.167883211678832</v>
      </c>
    </row>
    <row r="876" spans="1:22" x14ac:dyDescent="0.35">
      <c r="A876" s="1">
        <v>43641</v>
      </c>
      <c r="B876" s="2">
        <v>0.26</v>
      </c>
      <c r="C876" s="2">
        <v>0.13</v>
      </c>
      <c r="D876" s="2">
        <v>0.26</v>
      </c>
      <c r="E876" s="2">
        <v>0.08</v>
      </c>
      <c r="F876" s="2">
        <v>0.08</v>
      </c>
      <c r="G876" s="2">
        <v>0.13</v>
      </c>
      <c r="H876" s="2">
        <v>0.06</v>
      </c>
      <c r="I876" s="2">
        <v>1004</v>
      </c>
      <c r="J876" s="2" t="s">
        <v>100</v>
      </c>
      <c r="K876" t="s">
        <v>788</v>
      </c>
      <c r="L876" s="1">
        <f>Kombiniert[[#This Row],[Date]]-13</f>
        <v>43628</v>
      </c>
      <c r="M876" s="8">
        <f>AVERAGEIFS(Kombiniert[CDU/CSU],Kombiniert[Date],"&gt;="&amp;Kombiniert[[#This Row],[Von]],Kombiniert[Date],"&lt;="&amp;Kombiniert[[#This Row],[Date]])</f>
        <v>0.25833333333333336</v>
      </c>
      <c r="N876" s="3">
        <f>AVERAGEIFS(Kombiniert[SPD],Kombiniert[Date],"&gt;="&amp;Kombiniert[[#This Row],[Von]],Kombiniert[Date],"&lt;="&amp;Kombiniert[[#This Row],[Date]])</f>
        <v>0.12388888888888888</v>
      </c>
      <c r="O876" s="8">
        <f>AVERAGEIFS(Kombiniert[GRÜNE],Kombiniert[Date],"&gt;="&amp;Kombiniert[[#This Row],[Von]],Kombiniert[Date],"&lt;="&amp;Kombiniert[[#This Row],[Date]])</f>
        <v>0.25944444444444442</v>
      </c>
      <c r="P876" s="8">
        <f>AVERAGEIFS(Kombiniert[FDP],Kombiniert[Date],"&gt;="&amp;Kombiniert[[#This Row],[Von]],Kombiniert[Date],"&lt;="&amp;Kombiniert[[#This Row],[Date]])</f>
        <v>8.0555555555555547E-2</v>
      </c>
      <c r="Q876" s="8">
        <f>AVERAGEIFS(Kombiniert[LINKE],Kombiniert[Date],"&gt;="&amp;Kombiniert[[#This Row],[Von]],Kombiniert[Date],"&lt;="&amp;Kombiniert[[#This Row],[Date]])</f>
        <v>8.1111111111111106E-2</v>
      </c>
      <c r="R876" s="8">
        <f>AVERAGEIFS(Kombiniert[AfD],Kombiniert[Date],"&gt;="&amp;Kombiniert[[#This Row],[Von]],Kombiniert[Date],"&lt;="&amp;Kombiniert[[#This Row],[Date]])</f>
        <v>0.13111111111111109</v>
      </c>
      <c r="S876" s="8">
        <f>AVERAGEIFS(Kombiniert[Sonstige],Kombiniert[Date],"&gt;="&amp;Kombiniert[[#This Row],[Von]],Kombiniert[Date],"&lt;="&amp;Kombiniert[[#This Row],[Date]])</f>
        <v>6.5555555555555561E-2</v>
      </c>
      <c r="T876" s="4">
        <f>SUMIFS(Kombiniert[Befragte],Kombiniert[Date],"&gt;="&amp;Kombiniert[[#This Row],[Von]],Kombiniert[Date],"&lt;="&amp;Kombiniert[[#This Row],[Date]])</f>
        <v>16494</v>
      </c>
      <c r="U876" s="2">
        <f>1/SUMIFS(Kombiniert[[#This Row],[CDU/CSU (14d)]:[AfD (14d)]],Kombiniert[[#This Row],[CDU/CSU (14d)]:[AfD (14d)]],"&gt;="&amp;0.05)</f>
        <v>1.0701545778834722</v>
      </c>
      <c r="V876" s="2">
        <f>1/(SUMIFS(Kombiniert[[#This Row],[CDU/CSU (14d)]:[AfD (14d)]],Kombiniert[[#This Row],[CDU/CSU (14d)]:[AfD (14d)]],"&gt;="&amp;0.05)-Kombiniert[[#This Row],[FDP (14d)]])</f>
        <v>1.1711125569290828</v>
      </c>
    </row>
    <row r="877" spans="1:22" x14ac:dyDescent="0.35">
      <c r="A877" s="1">
        <v>43594</v>
      </c>
      <c r="B877" s="2">
        <v>0.28999999999999998</v>
      </c>
      <c r="C877" s="2">
        <v>0.17</v>
      </c>
      <c r="D877" s="2">
        <v>0.19</v>
      </c>
      <c r="E877" s="2">
        <v>0.08</v>
      </c>
      <c r="F877" s="2">
        <v>0.09</v>
      </c>
      <c r="G877" s="2">
        <v>0.13</v>
      </c>
      <c r="H877" s="2">
        <v>0.05</v>
      </c>
      <c r="I877" s="2">
        <v>1006</v>
      </c>
      <c r="J877" s="2" t="s">
        <v>74</v>
      </c>
      <c r="K877" t="s">
        <v>788</v>
      </c>
      <c r="L877" s="1">
        <f>Kombiniert[[#This Row],[Date]]-13</f>
        <v>43581</v>
      </c>
      <c r="M877" s="8">
        <f>AVERAGEIFS(Kombiniert[CDU/CSU],Kombiniert[Date],"&gt;="&amp;Kombiniert[[#This Row],[Von]],Kombiniert[Date],"&lt;="&amp;Kombiniert[[#This Row],[Date]])</f>
        <v>0.28277777777777779</v>
      </c>
      <c r="N877" s="3">
        <f>AVERAGEIFS(Kombiniert[SPD],Kombiniert[Date],"&gt;="&amp;Kombiniert[[#This Row],[Von]],Kombiniert[Date],"&lt;="&amp;Kombiniert[[#This Row],[Date]])</f>
        <v>0.16777777777777775</v>
      </c>
      <c r="O877" s="8">
        <f>AVERAGEIFS(Kombiniert[GRÜNE],Kombiniert[Date],"&gt;="&amp;Kombiniert[[#This Row],[Von]],Kombiniert[Date],"&lt;="&amp;Kombiniert[[#This Row],[Date]])</f>
        <v>0.19111111111111109</v>
      </c>
      <c r="P877" s="8">
        <f>AVERAGEIFS(Kombiniert[FDP],Kombiniert[Date],"&gt;="&amp;Kombiniert[[#This Row],[Von]],Kombiniert[Date],"&lt;="&amp;Kombiniert[[#This Row],[Date]])</f>
        <v>8.6666666666666656E-2</v>
      </c>
      <c r="Q877" s="8">
        <f>AVERAGEIFS(Kombiniert[LINKE],Kombiniert[Date],"&gt;="&amp;Kombiniert[[#This Row],[Von]],Kombiniert[Date],"&lt;="&amp;Kombiniert[[#This Row],[Date]])</f>
        <v>9.0555555555555542E-2</v>
      </c>
      <c r="R877" s="8">
        <f>AVERAGEIFS(Kombiniert[AfD],Kombiniert[Date],"&gt;="&amp;Kombiniert[[#This Row],[Von]],Kombiniert[Date],"&lt;="&amp;Kombiniert[[#This Row],[Date]])</f>
        <v>0.13111111111111112</v>
      </c>
      <c r="S877" s="8">
        <f>AVERAGEIFS(Kombiniert[Sonstige],Kombiniert[Date],"&gt;="&amp;Kombiniert[[#This Row],[Von]],Kombiniert[Date],"&lt;="&amp;Kombiniert[[#This Row],[Date]])</f>
        <v>4.9999999999999996E-2</v>
      </c>
      <c r="T877" s="4">
        <f>SUMIFS(Kombiniert[Befragte],Kombiniert[Date],"&gt;="&amp;Kombiniert[[#This Row],[Von]],Kombiniert[Date],"&lt;="&amp;Kombiniert[[#This Row],[Date]])</f>
        <v>15594</v>
      </c>
      <c r="U877" s="2">
        <f>1/SUMIFS(Kombiniert[[#This Row],[CDU/CSU (14d)]:[AfD (14d)]],Kombiniert[[#This Row],[CDU/CSU (14d)]:[AfD (14d)]],"&gt;="&amp;0.05)</f>
        <v>1.0526315789473684</v>
      </c>
      <c r="V877" s="2">
        <f>1/(SUMIFS(Kombiniert[[#This Row],[CDU/CSU (14d)]:[AfD (14d)]],Kombiniert[[#This Row],[CDU/CSU (14d)]:[AfD (14d)]],"&gt;="&amp;0.05)-Kombiniert[[#This Row],[FDP (14d)]])</f>
        <v>1.1583011583011584</v>
      </c>
    </row>
    <row r="878" spans="1:22" x14ac:dyDescent="0.35">
      <c r="A878" s="1">
        <v>43559</v>
      </c>
      <c r="B878" s="2">
        <v>0.3</v>
      </c>
      <c r="C878" s="2">
        <v>0.15</v>
      </c>
      <c r="D878" s="2">
        <v>0.18</v>
      </c>
      <c r="E878" s="2">
        <v>0.1</v>
      </c>
      <c r="F878" s="2">
        <v>0.09</v>
      </c>
      <c r="G878" s="2">
        <v>0.13</v>
      </c>
      <c r="H878" s="2">
        <v>0.05</v>
      </c>
      <c r="I878" s="2">
        <v>1003</v>
      </c>
      <c r="J878" s="2" t="s">
        <v>161</v>
      </c>
      <c r="K878" t="s">
        <v>788</v>
      </c>
      <c r="L878" s="1">
        <f>Kombiniert[[#This Row],[Date]]-13</f>
        <v>43546</v>
      </c>
      <c r="M878" s="8">
        <f>AVERAGEIFS(Kombiniert[CDU/CSU],Kombiniert[Date],"&gt;="&amp;Kombiniert[[#This Row],[Von]],Kombiniert[Date],"&lt;="&amp;Kombiniert[[#This Row],[Date]])</f>
        <v>0.29818181818181816</v>
      </c>
      <c r="N878" s="3">
        <f>AVERAGEIFS(Kombiniert[SPD],Kombiniert[Date],"&gt;="&amp;Kombiniert[[#This Row],[Von]],Kombiniert[Date],"&lt;="&amp;Kombiniert[[#This Row],[Date]])</f>
        <v>0.16363636363636364</v>
      </c>
      <c r="O878" s="8">
        <f>AVERAGEIFS(Kombiniert[GRÜNE],Kombiniert[Date],"&gt;="&amp;Kombiniert[[#This Row],[Von]],Kombiniert[Date],"&lt;="&amp;Kombiniert[[#This Row],[Date]])</f>
        <v>0.18363636363636363</v>
      </c>
      <c r="P878" s="8">
        <f>AVERAGEIFS(Kombiniert[FDP],Kombiniert[Date],"&gt;="&amp;Kombiniert[[#This Row],[Von]],Kombiniert[Date],"&lt;="&amp;Kombiniert[[#This Row],[Date]])</f>
        <v>9.1363636363636355E-2</v>
      </c>
      <c r="Q878" s="8">
        <f>AVERAGEIFS(Kombiniert[LINKE],Kombiniert[Date],"&gt;="&amp;Kombiniert[[#This Row],[Von]],Kombiniert[Date],"&lt;="&amp;Kombiniert[[#This Row],[Date]])</f>
        <v>8.5454545454545436E-2</v>
      </c>
      <c r="R878" s="8">
        <f>AVERAGEIFS(Kombiniert[AfD],Kombiniert[Date],"&gt;="&amp;Kombiniert[[#This Row],[Von]],Kombiniert[Date],"&lt;="&amp;Kombiniert[[#This Row],[Date]])</f>
        <v>0.12636363636363637</v>
      </c>
      <c r="S878" s="8">
        <f>AVERAGEIFS(Kombiniert[Sonstige],Kombiniert[Date],"&gt;="&amp;Kombiniert[[#This Row],[Von]],Kombiniert[Date],"&lt;="&amp;Kombiniert[[#This Row],[Date]])</f>
        <v>5.1363636363636368E-2</v>
      </c>
      <c r="T878" s="4">
        <f>SUMIFS(Kombiniert[Befragte],Kombiniert[Date],"&gt;="&amp;Kombiniert[[#This Row],[Von]],Kombiniert[Date],"&lt;="&amp;Kombiniert[[#This Row],[Date]])</f>
        <v>21558</v>
      </c>
      <c r="U878" s="2">
        <f>1/SUMIFS(Kombiniert[[#This Row],[CDU/CSU (14d)]:[AfD (14d)]],Kombiniert[[#This Row],[CDU/CSU (14d)]:[AfD (14d)]],"&gt;="&amp;0.05)</f>
        <v>1.0541447053186392</v>
      </c>
      <c r="V878" s="2">
        <f>1/(SUMIFS(Kombiniert[[#This Row],[CDU/CSU (14d)]:[AfD (14d)]],Kombiniert[[#This Row],[CDU/CSU (14d)]:[AfD (14d)]],"&gt;="&amp;0.05)-Kombiniert[[#This Row],[FDP (14d)]])</f>
        <v>1.166489925768823</v>
      </c>
    </row>
    <row r="879" spans="1:22" x14ac:dyDescent="0.35">
      <c r="A879" s="1">
        <v>43524</v>
      </c>
      <c r="B879" s="2">
        <v>0.31</v>
      </c>
      <c r="C879" s="2">
        <v>0.16</v>
      </c>
      <c r="D879" s="2">
        <v>0.18</v>
      </c>
      <c r="E879" s="2">
        <v>0.09</v>
      </c>
      <c r="F879" s="2">
        <v>0.09</v>
      </c>
      <c r="G879" s="2">
        <v>0.14000000000000001</v>
      </c>
      <c r="H879" s="2">
        <v>0.03</v>
      </c>
      <c r="I879" s="2">
        <v>1005</v>
      </c>
      <c r="J879" s="2" t="s">
        <v>166</v>
      </c>
      <c r="K879" t="s">
        <v>788</v>
      </c>
      <c r="L879" s="1">
        <f>Kombiniert[[#This Row],[Date]]-13</f>
        <v>43511</v>
      </c>
      <c r="M879" s="8">
        <f>AVERAGEIFS(Kombiniert[CDU/CSU],Kombiniert[Date],"&gt;="&amp;Kombiniert[[#This Row],[Von]],Kombiniert[Date],"&lt;="&amp;Kombiniert[[#This Row],[Date]])</f>
        <v>0.2995454545454545</v>
      </c>
      <c r="N879" s="3">
        <f>AVERAGEIFS(Kombiniert[SPD],Kombiniert[Date],"&gt;="&amp;Kombiniert[[#This Row],[Von]],Kombiniert[Date],"&lt;="&amp;Kombiniert[[#This Row],[Date]])</f>
        <v>0.17454545454545453</v>
      </c>
      <c r="O879" s="8">
        <f>AVERAGEIFS(Kombiniert[GRÜNE],Kombiniert[Date],"&gt;="&amp;Kombiniert[[#This Row],[Von]],Kombiniert[Date],"&lt;="&amp;Kombiniert[[#This Row],[Date]])</f>
        <v>0.17636363636363633</v>
      </c>
      <c r="P879" s="8">
        <f>AVERAGEIFS(Kombiniert[FDP],Kombiniert[Date],"&gt;="&amp;Kombiniert[[#This Row],[Von]],Kombiniert[Date],"&lt;="&amp;Kombiniert[[#This Row],[Date]])</f>
        <v>8.6818181818181808E-2</v>
      </c>
      <c r="Q879" s="8">
        <f>AVERAGEIFS(Kombiniert[LINKE],Kombiniert[Date],"&gt;="&amp;Kombiniert[[#This Row],[Von]],Kombiniert[Date],"&lt;="&amp;Kombiniert[[#This Row],[Date]])</f>
        <v>8.4999999999999978E-2</v>
      </c>
      <c r="R879" s="8">
        <f>AVERAGEIFS(Kombiniert[AfD],Kombiniert[Date],"&gt;="&amp;Kombiniert[[#This Row],[Von]],Kombiniert[Date],"&lt;="&amp;Kombiniert[[#This Row],[Date]])</f>
        <v>0.13045454545454546</v>
      </c>
      <c r="S879" s="8">
        <f>AVERAGEIFS(Kombiniert[Sonstige],Kombiniert[Date],"&gt;="&amp;Kombiniert[[#This Row],[Von]],Kombiniert[Date],"&lt;="&amp;Kombiniert[[#This Row],[Date]])</f>
        <v>4.7272727272727265E-2</v>
      </c>
      <c r="T879" s="4">
        <f>SUMIFS(Kombiniert[Befragte],Kombiniert[Date],"&gt;="&amp;Kombiniert[[#This Row],[Von]],Kombiniert[Date],"&lt;="&amp;Kombiniert[[#This Row],[Date]])</f>
        <v>18640</v>
      </c>
      <c r="U879" s="2">
        <f>1/SUMIFS(Kombiniert[[#This Row],[CDU/CSU (14d)]:[AfD (14d)]],Kombiniert[[#This Row],[CDU/CSU (14d)]:[AfD (14d)]],"&gt;="&amp;0.05)</f>
        <v>1.0496183206106871</v>
      </c>
      <c r="V879" s="2">
        <f>1/(SUMIFS(Kombiniert[[#This Row],[CDU/CSU (14d)]:[AfD (14d)]],Kombiniert[[#This Row],[CDU/CSU (14d)]:[AfD (14d)]],"&gt;="&amp;0.05)-Kombiniert[[#This Row],[FDP (14d)]])</f>
        <v>1.1548556430446195</v>
      </c>
    </row>
    <row r="880" spans="1:22" x14ac:dyDescent="0.35">
      <c r="A880" s="1">
        <v>43489</v>
      </c>
      <c r="B880" s="2">
        <v>0.31</v>
      </c>
      <c r="C880" s="2">
        <v>0.14000000000000001</v>
      </c>
      <c r="D880" s="2">
        <v>0.19</v>
      </c>
      <c r="E880" s="2">
        <v>0.1</v>
      </c>
      <c r="F880" s="2">
        <v>0.09</v>
      </c>
      <c r="G880" s="2">
        <v>0.13</v>
      </c>
      <c r="H880" s="2">
        <v>0.04</v>
      </c>
      <c r="I880" s="2">
        <v>1003</v>
      </c>
      <c r="J880" s="2" t="s">
        <v>793</v>
      </c>
      <c r="K880" t="s">
        <v>788</v>
      </c>
      <c r="L880" s="1">
        <f>Kombiniert[[#This Row],[Date]]-13</f>
        <v>43476</v>
      </c>
      <c r="M880" s="8">
        <f>AVERAGEIFS(Kombiniert[CDU/CSU],Kombiniert[Date],"&gt;="&amp;Kombiniert[[#This Row],[Von]],Kombiniert[Date],"&lt;="&amp;Kombiniert[[#This Row],[Date]])</f>
        <v>0.30450000000000005</v>
      </c>
      <c r="N880" s="3">
        <f>AVERAGEIFS(Kombiniert[SPD],Kombiniert[Date],"&gt;="&amp;Kombiniert[[#This Row],[Von]],Kombiniert[Date],"&lt;="&amp;Kombiniert[[#This Row],[Date]])</f>
        <v>0.14749999999999999</v>
      </c>
      <c r="O880" s="8">
        <f>AVERAGEIFS(Kombiniert[GRÜNE],Kombiniert[Date],"&gt;="&amp;Kombiniert[[#This Row],[Von]],Kombiniert[Date],"&lt;="&amp;Kombiniert[[#This Row],[Date]])</f>
        <v>0.18949999999999997</v>
      </c>
      <c r="P880" s="8">
        <f>AVERAGEIFS(Kombiniert[FDP],Kombiniert[Date],"&gt;="&amp;Kombiniert[[#This Row],[Von]],Kombiniert[Date],"&lt;="&amp;Kombiniert[[#This Row],[Date]])</f>
        <v>8.8499999999999981E-2</v>
      </c>
      <c r="Q880" s="8">
        <f>AVERAGEIFS(Kombiniert[LINKE],Kombiniert[Date],"&gt;="&amp;Kombiniert[[#This Row],[Von]],Kombiniert[Date],"&lt;="&amp;Kombiniert[[#This Row],[Date]])</f>
        <v>8.8499999999999995E-2</v>
      </c>
      <c r="R880" s="8">
        <f>AVERAGEIFS(Kombiniert[AfD],Kombiniert[Date],"&gt;="&amp;Kombiniert[[#This Row],[Von]],Kombiniert[Date],"&lt;="&amp;Kombiniert[[#This Row],[Date]])</f>
        <v>0.13450000000000001</v>
      </c>
      <c r="S880" s="8">
        <f>AVERAGEIFS(Kombiniert[Sonstige],Kombiniert[Date],"&gt;="&amp;Kombiniert[[#This Row],[Von]],Kombiniert[Date],"&lt;="&amp;Kombiniert[[#This Row],[Date]])</f>
        <v>4.6999999999999993E-2</v>
      </c>
      <c r="T880" s="4">
        <f>SUMIFS(Kombiniert[Befragte],Kombiniert[Date],"&gt;="&amp;Kombiniert[[#This Row],[Von]],Kombiniert[Date],"&lt;="&amp;Kombiniert[[#This Row],[Date]])</f>
        <v>17061</v>
      </c>
      <c r="U880" s="2">
        <f>1/SUMIFS(Kombiniert[[#This Row],[CDU/CSU (14d)]:[AfD (14d)]],Kombiniert[[#This Row],[CDU/CSU (14d)]:[AfD (14d)]],"&gt;="&amp;0.05)</f>
        <v>1.0493179433368309</v>
      </c>
      <c r="V880" s="2">
        <f>1/(SUMIFS(Kombiniert[[#This Row],[CDU/CSU (14d)]:[AfD (14d)]],Kombiniert[[#This Row],[CDU/CSU (14d)]:[AfD (14d)]],"&gt;="&amp;0.05)-Kombiniert[[#This Row],[FDP (14d)]])</f>
        <v>1.156737998843262</v>
      </c>
    </row>
    <row r="881" spans="1:22" x14ac:dyDescent="0.35">
      <c r="A881" s="1">
        <v>43447</v>
      </c>
      <c r="B881" s="2">
        <v>0.3</v>
      </c>
      <c r="C881" s="2">
        <v>0.14000000000000001</v>
      </c>
      <c r="D881" s="2">
        <v>0.19</v>
      </c>
      <c r="E881" s="2">
        <v>0.09</v>
      </c>
      <c r="F881" s="2">
        <v>0.09</v>
      </c>
      <c r="G881" s="2">
        <v>0.15</v>
      </c>
      <c r="H881" s="2">
        <v>0.04</v>
      </c>
      <c r="I881" s="2">
        <v>1005</v>
      </c>
      <c r="J881" s="2" t="s">
        <v>175</v>
      </c>
      <c r="K881" t="s">
        <v>788</v>
      </c>
      <c r="L881" s="1">
        <f>Kombiniert[[#This Row],[Date]]-13</f>
        <v>43434</v>
      </c>
      <c r="M881" s="8">
        <f>AVERAGEIFS(Kombiniert[CDU/CSU],Kombiniert[Date],"&gt;="&amp;Kombiniert[[#This Row],[Von]],Kombiniert[Date],"&lt;="&amp;Kombiniert[[#This Row],[Date]])</f>
        <v>0.29136363636363638</v>
      </c>
      <c r="N881" s="3">
        <f>AVERAGEIFS(Kombiniert[SPD],Kombiniert[Date],"&gt;="&amp;Kombiniert[[#This Row],[Von]],Kombiniert[Date],"&lt;="&amp;Kombiniert[[#This Row],[Date]])</f>
        <v>0.14590909090909088</v>
      </c>
      <c r="O881" s="8">
        <f>AVERAGEIFS(Kombiniert[GRÜNE],Kombiniert[Date],"&gt;="&amp;Kombiniert[[#This Row],[Von]],Kombiniert[Date],"&lt;="&amp;Kombiniert[[#This Row],[Date]])</f>
        <v>0.19454545454545452</v>
      </c>
      <c r="P881" s="8">
        <f>AVERAGEIFS(Kombiniert[FDP],Kombiniert[Date],"&gt;="&amp;Kombiniert[[#This Row],[Von]],Kombiniert[Date],"&lt;="&amp;Kombiniert[[#This Row],[Date]])</f>
        <v>8.8181818181818167E-2</v>
      </c>
      <c r="Q881" s="8">
        <f>AVERAGEIFS(Kombiniert[LINKE],Kombiniert[Date],"&gt;="&amp;Kombiniert[[#This Row],[Von]],Kombiniert[Date],"&lt;="&amp;Kombiniert[[#This Row],[Date]])</f>
        <v>8.8181818181818167E-2</v>
      </c>
      <c r="R881" s="8">
        <f>AVERAGEIFS(Kombiniert[AfD],Kombiniert[Date],"&gt;="&amp;Kombiniert[[#This Row],[Von]],Kombiniert[Date],"&lt;="&amp;Kombiniert[[#This Row],[Date]])</f>
        <v>0.14136363636363636</v>
      </c>
      <c r="S881" s="8">
        <f>AVERAGEIFS(Kombiniert[Sonstige],Kombiniert[Date],"&gt;="&amp;Kombiniert[[#This Row],[Von]],Kombiniert[Date],"&lt;="&amp;Kombiniert[[#This Row],[Date]])</f>
        <v>5.045454545454546E-2</v>
      </c>
      <c r="T881" s="4">
        <f>SUMIFS(Kombiniert[Befragte],Kombiniert[Date],"&gt;="&amp;Kombiniert[[#This Row],[Von]],Kombiniert[Date],"&lt;="&amp;Kombiniert[[#This Row],[Date]])</f>
        <v>18930</v>
      </c>
      <c r="U881" s="2">
        <f>1/SUMIFS(Kombiniert[[#This Row],[CDU/CSU (14d)]:[AfD (14d)]],Kombiniert[[#This Row],[CDU/CSU (14d)]:[AfD (14d)]],"&gt;="&amp;0.05)</f>
        <v>1.0531354715174726</v>
      </c>
      <c r="V881" s="2">
        <f>1/(SUMIFS(Kombiniert[[#This Row],[CDU/CSU (14d)]:[AfD (14d)]],Kombiniert[[#This Row],[CDU/CSU (14d)]:[AfD (14d)]],"&gt;="&amp;0.05)-Kombiniert[[#This Row],[FDP (14d)]])</f>
        <v>1.1609498680738786</v>
      </c>
    </row>
    <row r="882" spans="1:22" x14ac:dyDescent="0.35">
      <c r="A882" s="1">
        <v>43384</v>
      </c>
      <c r="B882" s="2">
        <v>0.27</v>
      </c>
      <c r="C882" s="2">
        <v>0.15</v>
      </c>
      <c r="D882" s="2">
        <v>0.16</v>
      </c>
      <c r="E882" s="2">
        <v>0.1</v>
      </c>
      <c r="F882" s="2">
        <v>0.1</v>
      </c>
      <c r="G882" s="2">
        <v>0.18</v>
      </c>
      <c r="H882" s="2">
        <v>0.04</v>
      </c>
      <c r="I882" s="2">
        <v>1007</v>
      </c>
      <c r="J882" s="2" t="s">
        <v>184</v>
      </c>
      <c r="K882" t="s">
        <v>788</v>
      </c>
      <c r="L882" s="1">
        <f>Kombiniert[[#This Row],[Date]]-13</f>
        <v>43371</v>
      </c>
      <c r="M882" s="8">
        <f>AVERAGEIFS(Kombiniert[CDU/CSU],Kombiniert[Date],"&gt;="&amp;Kombiniert[[#This Row],[Von]],Kombiniert[Date],"&lt;="&amp;Kombiniert[[#This Row],[Date]])</f>
        <v>0.26999999999999996</v>
      </c>
      <c r="N882" s="3">
        <f>AVERAGEIFS(Kombiniert[SPD],Kombiniert[Date],"&gt;="&amp;Kombiniert[[#This Row],[Von]],Kombiniert[Date],"&lt;="&amp;Kombiniert[[#This Row],[Date]])</f>
        <v>0.16</v>
      </c>
      <c r="O882" s="8">
        <f>AVERAGEIFS(Kombiniert[GRÜNE],Kombiniert[Date],"&gt;="&amp;Kombiniert[[#This Row],[Von]],Kombiniert[Date],"&lt;="&amp;Kombiniert[[#This Row],[Date]])</f>
        <v>0.16166666666666668</v>
      </c>
      <c r="P882" s="8">
        <f>AVERAGEIFS(Kombiniert[FDP],Kombiniert[Date],"&gt;="&amp;Kombiniert[[#This Row],[Von]],Kombiniert[Date],"&lt;="&amp;Kombiniert[[#This Row],[Date]])</f>
        <v>9.4444444444444442E-2</v>
      </c>
      <c r="Q882" s="8">
        <f>AVERAGEIFS(Kombiniert[LINKE],Kombiniert[Date],"&gt;="&amp;Kombiniert[[#This Row],[Von]],Kombiniert[Date],"&lt;="&amp;Kombiniert[[#This Row],[Date]])</f>
        <v>0.10388888888888888</v>
      </c>
      <c r="R882" s="8">
        <f>AVERAGEIFS(Kombiniert[AfD],Kombiniert[Date],"&gt;="&amp;Kombiniert[[#This Row],[Von]],Kombiniert[Date],"&lt;="&amp;Kombiniert[[#This Row],[Date]])</f>
        <v>0.16499999999999998</v>
      </c>
      <c r="S882" s="8">
        <f>AVERAGEIFS(Kombiniert[Sonstige],Kombiniert[Date],"&gt;="&amp;Kombiniert[[#This Row],[Von]],Kombiniert[Date],"&lt;="&amp;Kombiniert[[#This Row],[Date]])</f>
        <v>4.5000000000000005E-2</v>
      </c>
      <c r="T882" s="4">
        <f>SUMIFS(Kombiniert[Befragte],Kombiniert[Date],"&gt;="&amp;Kombiniert[[#This Row],[Von]],Kombiniert[Date],"&lt;="&amp;Kombiniert[[#This Row],[Date]])</f>
        <v>15790</v>
      </c>
      <c r="U882" s="2">
        <f>1/SUMIFS(Kombiniert[[#This Row],[CDU/CSU (14d)]:[AfD (14d)]],Kombiniert[[#This Row],[CDU/CSU (14d)]:[AfD (14d)]],"&gt;="&amp;0.05)</f>
        <v>1.0471204188481678</v>
      </c>
      <c r="V882" s="2">
        <f>1/(SUMIFS(Kombiniert[[#This Row],[CDU/CSU (14d)]:[AfD (14d)]],Kombiniert[[#This Row],[CDU/CSU (14d)]:[AfD (14d)]],"&gt;="&amp;0.05)-Kombiniert[[#This Row],[FDP (14d)]])</f>
        <v>1.1620400258231118</v>
      </c>
    </row>
    <row r="883" spans="1:22" x14ac:dyDescent="0.35">
      <c r="A883" s="1">
        <v>43370</v>
      </c>
      <c r="B883" s="2">
        <v>0.27</v>
      </c>
      <c r="C883" s="2">
        <v>0.16</v>
      </c>
      <c r="D883" s="2">
        <v>0.15</v>
      </c>
      <c r="E883" s="2">
        <v>0.09</v>
      </c>
      <c r="F883" s="2">
        <v>0.1</v>
      </c>
      <c r="G883" s="2">
        <v>0.18</v>
      </c>
      <c r="H883" s="2">
        <v>0.05</v>
      </c>
      <c r="I883" s="2">
        <v>1005</v>
      </c>
      <c r="J883" s="2" t="s">
        <v>186</v>
      </c>
      <c r="K883" t="s">
        <v>788</v>
      </c>
      <c r="L883" s="1">
        <f>Kombiniert[[#This Row],[Date]]-13</f>
        <v>43357</v>
      </c>
      <c r="M883" s="8">
        <f>AVERAGEIFS(Kombiniert[CDU/CSU],Kombiniert[Date],"&gt;="&amp;Kombiniert[[#This Row],[Von]],Kombiniert[Date],"&lt;="&amp;Kombiniert[[#This Row],[Date]])</f>
        <v>0.28541666666666671</v>
      </c>
      <c r="N883" s="3">
        <f>AVERAGEIFS(Kombiniert[SPD],Kombiniert[Date],"&gt;="&amp;Kombiniert[[#This Row],[Von]],Kombiniert[Date],"&lt;="&amp;Kombiniert[[#This Row],[Date]])</f>
        <v>0.17416666666666666</v>
      </c>
      <c r="O883" s="8">
        <f>AVERAGEIFS(Kombiniert[GRÜNE],Kombiniert[Date],"&gt;="&amp;Kombiniert[[#This Row],[Von]],Kombiniert[Date],"&lt;="&amp;Kombiniert[[#This Row],[Date]])</f>
        <v>0.14458333333333337</v>
      </c>
      <c r="P883" s="8">
        <f>AVERAGEIFS(Kombiniert[FDP],Kombiniert[Date],"&gt;="&amp;Kombiniert[[#This Row],[Von]],Kombiniert[Date],"&lt;="&amp;Kombiniert[[#This Row],[Date]])</f>
        <v>8.8749999999999996E-2</v>
      </c>
      <c r="Q883" s="8">
        <f>AVERAGEIFS(Kombiniert[LINKE],Kombiniert[Date],"&gt;="&amp;Kombiniert[[#This Row],[Von]],Kombiniert[Date],"&lt;="&amp;Kombiniert[[#This Row],[Date]])</f>
        <v>0.10166666666666667</v>
      </c>
      <c r="R883" s="8">
        <f>AVERAGEIFS(Kombiniert[AfD],Kombiniert[Date],"&gt;="&amp;Kombiniert[[#This Row],[Von]],Kombiniert[Date],"&lt;="&amp;Kombiniert[[#This Row],[Date]])</f>
        <v>0.16333333333333333</v>
      </c>
      <c r="S883" s="8">
        <f>AVERAGEIFS(Kombiniert[Sonstige],Kombiniert[Date],"&gt;="&amp;Kombiniert[[#This Row],[Von]],Kombiniert[Date],"&lt;="&amp;Kombiniert[[#This Row],[Date]])</f>
        <v>4.2083333333333334E-2</v>
      </c>
      <c r="T883" s="4">
        <f>SUMIFS(Kombiniert[Befragte],Kombiniert[Date],"&gt;="&amp;Kombiniert[[#This Row],[Von]],Kombiniert[Date],"&lt;="&amp;Kombiniert[[#This Row],[Date]])</f>
        <v>20641</v>
      </c>
      <c r="U883" s="2">
        <f>1/SUMIFS(Kombiniert[[#This Row],[CDU/CSU (14d)]:[AfD (14d)]],Kombiniert[[#This Row],[CDU/CSU (14d)]:[AfD (14d)]],"&gt;="&amp;0.05)</f>
        <v>1.0439321444106133</v>
      </c>
      <c r="V883" s="2">
        <f>1/(SUMIFS(Kombiniert[[#This Row],[CDU/CSU (14d)]:[AfD (14d)]],Kombiniert[[#This Row],[CDU/CSU (14d)]:[AfD (14d)]],"&gt;="&amp;0.05)-Kombiniert[[#This Row],[FDP (14d)]])</f>
        <v>1.1505273250239691</v>
      </c>
    </row>
    <row r="884" spans="1:22" x14ac:dyDescent="0.35">
      <c r="A884" s="1">
        <v>43354</v>
      </c>
      <c r="B884" s="2">
        <v>0.28999999999999998</v>
      </c>
      <c r="C884" s="2">
        <v>0.17</v>
      </c>
      <c r="D884" s="2">
        <v>0.14000000000000001</v>
      </c>
      <c r="E884" s="2">
        <v>0.09</v>
      </c>
      <c r="F884" s="2">
        <v>0.09</v>
      </c>
      <c r="G884" s="2">
        <v>0.16</v>
      </c>
      <c r="H884" s="2">
        <v>0.06</v>
      </c>
      <c r="I884" s="2">
        <v>1003</v>
      </c>
      <c r="J884" s="2" t="s">
        <v>381</v>
      </c>
      <c r="K884" t="s">
        <v>788</v>
      </c>
      <c r="L884" s="1">
        <f>Kombiniert[[#This Row],[Date]]-13</f>
        <v>43341</v>
      </c>
      <c r="M884" s="8">
        <f>AVERAGEIFS(Kombiniert[CDU/CSU],Kombiniert[Date],"&gt;="&amp;Kombiniert[[#This Row],[Von]],Kombiniert[Date],"&lt;="&amp;Kombiniert[[#This Row],[Date]])</f>
        <v>0.29350000000000004</v>
      </c>
      <c r="N884" s="3">
        <f>AVERAGEIFS(Kombiniert[SPD],Kombiniert[Date],"&gt;="&amp;Kombiniert[[#This Row],[Von]],Kombiniert[Date],"&lt;="&amp;Kombiniert[[#This Row],[Date]])</f>
        <v>0.17199999999999999</v>
      </c>
      <c r="O884" s="8">
        <f>AVERAGEIFS(Kombiniert[GRÜNE],Kombiniert[Date],"&gt;="&amp;Kombiniert[[#This Row],[Von]],Kombiniert[Date],"&lt;="&amp;Kombiniert[[#This Row],[Date]])</f>
        <v>0.14100000000000001</v>
      </c>
      <c r="P884" s="8">
        <f>AVERAGEIFS(Kombiniert[FDP],Kombiniert[Date],"&gt;="&amp;Kombiniert[[#This Row],[Von]],Kombiniert[Date],"&lt;="&amp;Kombiniert[[#This Row],[Date]])</f>
        <v>8.7499999999999994E-2</v>
      </c>
      <c r="Q884" s="8">
        <f>AVERAGEIFS(Kombiniert[LINKE],Kombiniert[Date],"&gt;="&amp;Kombiniert[[#This Row],[Von]],Kombiniert[Date],"&lt;="&amp;Kombiniert[[#This Row],[Date]])</f>
        <v>9.5500000000000002E-2</v>
      </c>
      <c r="R884" s="8">
        <f>AVERAGEIFS(Kombiniert[AfD],Kombiniert[Date],"&gt;="&amp;Kombiniert[[#This Row],[Von]],Kombiniert[Date],"&lt;="&amp;Kombiniert[[#This Row],[Date]])</f>
        <v>0.1605</v>
      </c>
      <c r="S884" s="8">
        <f>AVERAGEIFS(Kombiniert[Sonstige],Kombiniert[Date],"&gt;="&amp;Kombiniert[[#This Row],[Von]],Kombiniert[Date],"&lt;="&amp;Kombiniert[[#This Row],[Date]])</f>
        <v>0.05</v>
      </c>
      <c r="T884" s="4">
        <f>SUMIFS(Kombiniert[Befragte],Kombiniert[Date],"&gt;="&amp;Kombiniert[[#This Row],[Von]],Kombiniert[Date],"&lt;="&amp;Kombiniert[[#This Row],[Date]])</f>
        <v>19242</v>
      </c>
      <c r="U884" s="2">
        <f>1/SUMIFS(Kombiniert[[#This Row],[CDU/CSU (14d)]:[AfD (14d)]],Kombiniert[[#This Row],[CDU/CSU (14d)]:[AfD (14d)]],"&gt;="&amp;0.05)</f>
        <v>1.0526315789473684</v>
      </c>
      <c r="V884" s="2">
        <f>1/(SUMIFS(Kombiniert[[#This Row],[CDU/CSU (14d)]:[AfD (14d)]],Kombiniert[[#This Row],[CDU/CSU (14d)]:[AfD (14d)]],"&gt;="&amp;0.05)-Kombiniert[[#This Row],[FDP (14d)]])</f>
        <v>1.1594202898550725</v>
      </c>
    </row>
    <row r="885" spans="1:22" x14ac:dyDescent="0.35">
      <c r="A885" s="1">
        <v>43313</v>
      </c>
      <c r="B885" s="2">
        <v>0.3</v>
      </c>
      <c r="C885" s="2">
        <v>0.17</v>
      </c>
      <c r="D885" s="2">
        <v>0.13</v>
      </c>
      <c r="E885" s="2">
        <v>0.1</v>
      </c>
      <c r="F885" s="2">
        <v>0.1</v>
      </c>
      <c r="G885" s="2">
        <v>0.16</v>
      </c>
      <c r="H885" s="2">
        <v>0.04</v>
      </c>
      <c r="I885" s="2">
        <v>1005</v>
      </c>
      <c r="J885" s="2" t="s">
        <v>145</v>
      </c>
      <c r="K885" t="s">
        <v>788</v>
      </c>
      <c r="L885" s="1">
        <f>Kombiniert[[#This Row],[Date]]-13</f>
        <v>43300</v>
      </c>
      <c r="M885" s="8">
        <f>AVERAGEIFS(Kombiniert[CDU/CSU],Kombiniert[Date],"&gt;="&amp;Kombiniert[[#This Row],[Von]],Kombiniert[Date],"&lt;="&amp;Kombiniert[[#This Row],[Date]])</f>
        <v>0.3</v>
      </c>
      <c r="N885" s="3">
        <f>AVERAGEIFS(Kombiniert[SPD],Kombiniert[Date],"&gt;="&amp;Kombiniert[[#This Row],[Von]],Kombiniert[Date],"&lt;="&amp;Kombiniert[[#This Row],[Date]])</f>
        <v>0.17888888888888888</v>
      </c>
      <c r="O885" s="8">
        <f>AVERAGEIFS(Kombiniert[GRÜNE],Kombiniert[Date],"&gt;="&amp;Kombiniert[[#This Row],[Von]],Kombiniert[Date],"&lt;="&amp;Kombiniert[[#This Row],[Date]])</f>
        <v>0.12888888888888891</v>
      </c>
      <c r="P885" s="8">
        <f>AVERAGEIFS(Kombiniert[FDP],Kombiniert[Date],"&gt;="&amp;Kombiniert[[#This Row],[Von]],Kombiniert[Date],"&lt;="&amp;Kombiniert[[#This Row],[Date]])</f>
        <v>8.8888888888888878E-2</v>
      </c>
      <c r="Q885" s="8">
        <f>AVERAGEIFS(Kombiniert[LINKE],Kombiniert[Date],"&gt;="&amp;Kombiniert[[#This Row],[Von]],Kombiniert[Date],"&lt;="&amp;Kombiniert[[#This Row],[Date]])</f>
        <v>9.8888888888888873E-2</v>
      </c>
      <c r="R885" s="8">
        <f>AVERAGEIFS(Kombiniert[AfD],Kombiniert[Date],"&gt;="&amp;Kombiniert[[#This Row],[Von]],Kombiniert[Date],"&lt;="&amp;Kombiniert[[#This Row],[Date]])</f>
        <v>0.15888888888888889</v>
      </c>
      <c r="S885" s="8">
        <f>AVERAGEIFS(Kombiniert[Sonstige],Kombiniert[Date],"&gt;="&amp;Kombiniert[[#This Row],[Von]],Kombiniert[Date],"&lt;="&amp;Kombiniert[[#This Row],[Date]])</f>
        <v>4.5555555555555551E-2</v>
      </c>
      <c r="T885" s="4">
        <f>SUMIFS(Kombiniert[Befragte],Kombiniert[Date],"&gt;="&amp;Kombiniert[[#This Row],[Von]],Kombiniert[Date],"&lt;="&amp;Kombiniert[[#This Row],[Date]])</f>
        <v>17189</v>
      </c>
      <c r="U885" s="2">
        <f>1/SUMIFS(Kombiniert[[#This Row],[CDU/CSU (14d)]:[AfD (14d)]],Kombiniert[[#This Row],[CDU/CSU (14d)]:[AfD (14d)]],"&gt;="&amp;0.05)</f>
        <v>1.0477299185098952</v>
      </c>
      <c r="V885" s="2">
        <f>1/(SUMIFS(Kombiniert[[#This Row],[CDU/CSU (14d)]:[AfD (14d)]],Kombiniert[[#This Row],[CDU/CSU (14d)]:[AfD (14d)]],"&gt;="&amp;0.05)-Kombiniert[[#This Row],[FDP (14d)]])</f>
        <v>1.1553273427471118</v>
      </c>
    </row>
    <row r="886" spans="1:22" x14ac:dyDescent="0.35">
      <c r="A886" s="1">
        <v>43293</v>
      </c>
      <c r="B886" s="2">
        <v>0.3</v>
      </c>
      <c r="C886" s="2">
        <v>0.17</v>
      </c>
      <c r="D886" s="2">
        <v>0.12</v>
      </c>
      <c r="E886" s="2">
        <v>0.09</v>
      </c>
      <c r="F886" s="2">
        <v>0.1</v>
      </c>
      <c r="G886" s="2">
        <v>0.17</v>
      </c>
      <c r="H886" s="2">
        <v>0.05</v>
      </c>
      <c r="I886" s="2">
        <v>1006</v>
      </c>
      <c r="J886" s="2" t="s">
        <v>197</v>
      </c>
      <c r="K886" t="s">
        <v>788</v>
      </c>
      <c r="L886" s="1">
        <f>Kombiniert[[#This Row],[Date]]-13</f>
        <v>43280</v>
      </c>
      <c r="M886" s="8">
        <f>AVERAGEIFS(Kombiniert[CDU/CSU],Kombiniert[Date],"&gt;="&amp;Kombiniert[[#This Row],[Von]],Kombiniert[Date],"&lt;="&amp;Kombiniert[[#This Row],[Date]])</f>
        <v>0.30333333333333334</v>
      </c>
      <c r="N886" s="3">
        <f>AVERAGEIFS(Kombiniert[SPD],Kombiniert[Date],"&gt;="&amp;Kombiniert[[#This Row],[Von]],Kombiniert[Date],"&lt;="&amp;Kombiniert[[#This Row],[Date]])</f>
        <v>0.17666666666666664</v>
      </c>
      <c r="O886" s="8">
        <f>AVERAGEIFS(Kombiniert[GRÜNE],Kombiniert[Date],"&gt;="&amp;Kombiniert[[#This Row],[Von]],Kombiniert[Date],"&lt;="&amp;Kombiniert[[#This Row],[Date]])</f>
        <v>0.12555555555555553</v>
      </c>
      <c r="P886" s="8">
        <f>AVERAGEIFS(Kombiniert[FDP],Kombiniert[Date],"&gt;="&amp;Kombiniert[[#This Row],[Von]],Kombiniert[Date],"&lt;="&amp;Kombiniert[[#This Row],[Date]])</f>
        <v>9.1666666666666646E-2</v>
      </c>
      <c r="Q886" s="8">
        <f>AVERAGEIFS(Kombiniert[LINKE],Kombiniert[Date],"&gt;="&amp;Kombiniert[[#This Row],[Von]],Kombiniert[Date],"&lt;="&amp;Kombiniert[[#This Row],[Date]])</f>
        <v>9.7777777777777769E-2</v>
      </c>
      <c r="R886" s="8">
        <f>AVERAGEIFS(Kombiniert[AfD],Kombiniert[Date],"&gt;="&amp;Kombiniert[[#This Row],[Von]],Kombiniert[Date],"&lt;="&amp;Kombiniert[[#This Row],[Date]])</f>
        <v>0.15888888888888891</v>
      </c>
      <c r="S886" s="8">
        <f>AVERAGEIFS(Kombiniert[Sonstige],Kombiniert[Date],"&gt;="&amp;Kombiniert[[#This Row],[Von]],Kombiniert[Date],"&lt;="&amp;Kombiniert[[#This Row],[Date]])</f>
        <v>4.6111111111111117E-2</v>
      </c>
      <c r="T886" s="4">
        <f>SUMIFS(Kombiniert[Befragte],Kombiniert[Date],"&gt;="&amp;Kombiniert[[#This Row],[Von]],Kombiniert[Date],"&lt;="&amp;Kombiniert[[#This Row],[Date]])</f>
        <v>16809</v>
      </c>
      <c r="U886" s="2">
        <f>1/SUMIFS(Kombiniert[[#This Row],[CDU/CSU (14d)]:[AfD (14d)]],Kombiniert[[#This Row],[CDU/CSU (14d)]:[AfD (14d)]],"&gt;="&amp;0.05)</f>
        <v>1.0483401281304603</v>
      </c>
      <c r="V886" s="2">
        <f>1/(SUMIFS(Kombiniert[[#This Row],[CDU/CSU (14d)]:[AfD (14d)]],Kombiniert[[#This Row],[CDU/CSU (14d)]:[AfD (14d)]],"&gt;="&amp;0.05)-Kombiniert[[#This Row],[FDP (14d)]])</f>
        <v>1.1597938144329898</v>
      </c>
    </row>
    <row r="887" spans="1:22" x14ac:dyDescent="0.35">
      <c r="A887" s="1">
        <v>43237</v>
      </c>
      <c r="B887" s="2">
        <v>0.34</v>
      </c>
      <c r="C887" s="2">
        <v>0.16</v>
      </c>
      <c r="D887" s="2">
        <v>0.12</v>
      </c>
      <c r="E887" s="2">
        <v>0.09</v>
      </c>
      <c r="F887" s="2">
        <v>0.1</v>
      </c>
      <c r="G887" s="2">
        <v>0.14000000000000001</v>
      </c>
      <c r="H887" s="2">
        <v>0.05</v>
      </c>
      <c r="I887" s="2">
        <v>1003</v>
      </c>
      <c r="J887" s="2" t="s">
        <v>794</v>
      </c>
      <c r="K887" t="s">
        <v>788</v>
      </c>
      <c r="L887" s="1">
        <f>Kombiniert[[#This Row],[Date]]-13</f>
        <v>43224</v>
      </c>
      <c r="M887" s="8">
        <f>AVERAGEIFS(Kombiniert[CDU/CSU],Kombiniert[Date],"&gt;="&amp;Kombiniert[[#This Row],[Von]],Kombiniert[Date],"&lt;="&amp;Kombiniert[[#This Row],[Date]])</f>
        <v>0.33300000000000007</v>
      </c>
      <c r="N887" s="3">
        <f>AVERAGEIFS(Kombiniert[SPD],Kombiniert[Date],"&gt;="&amp;Kombiniert[[#This Row],[Von]],Kombiniert[Date],"&lt;="&amp;Kombiniert[[#This Row],[Date]])</f>
        <v>0.17399999999999999</v>
      </c>
      <c r="O887" s="8">
        <f>AVERAGEIFS(Kombiniert[GRÜNE],Kombiniert[Date],"&gt;="&amp;Kombiniert[[#This Row],[Von]],Kombiniert[Date],"&lt;="&amp;Kombiniert[[#This Row],[Date]])</f>
        <v>0.12</v>
      </c>
      <c r="P887" s="8">
        <f>AVERAGEIFS(Kombiniert[FDP],Kombiniert[Date],"&gt;="&amp;Kombiniert[[#This Row],[Von]],Kombiniert[Date],"&lt;="&amp;Kombiniert[[#This Row],[Date]])</f>
        <v>8.4499999999999992E-2</v>
      </c>
      <c r="Q887" s="8">
        <f>AVERAGEIFS(Kombiniert[LINKE],Kombiniert[Date],"&gt;="&amp;Kombiniert[[#This Row],[Von]],Kombiniert[Date],"&lt;="&amp;Kombiniert[[#This Row],[Date]])</f>
        <v>0.10049999999999999</v>
      </c>
      <c r="R887" s="8">
        <f>AVERAGEIFS(Kombiniert[AfD],Kombiniert[Date],"&gt;="&amp;Kombiniert[[#This Row],[Von]],Kombiniert[Date],"&lt;="&amp;Kombiniert[[#This Row],[Date]])</f>
        <v>0.13950000000000001</v>
      </c>
      <c r="S887" s="8">
        <f>AVERAGEIFS(Kombiniert[Sonstige],Kombiniert[Date],"&gt;="&amp;Kombiniert[[#This Row],[Von]],Kombiniert[Date],"&lt;="&amp;Kombiniert[[#This Row],[Date]])</f>
        <v>4.8499999999999995E-2</v>
      </c>
      <c r="T887" s="4">
        <f>SUMIFS(Kombiniert[Befragte],Kombiniert[Date],"&gt;="&amp;Kombiniert[[#This Row],[Von]],Kombiniert[Date],"&lt;="&amp;Kombiniert[[#This Row],[Date]])</f>
        <v>15938</v>
      </c>
      <c r="U887" s="2">
        <f>1/SUMIFS(Kombiniert[[#This Row],[CDU/CSU (14d)]:[AfD (14d)]],Kombiniert[[#This Row],[CDU/CSU (14d)]:[AfD (14d)]],"&gt;="&amp;0.05)</f>
        <v>1.0509721492380448</v>
      </c>
      <c r="V887" s="2">
        <f>1/(SUMIFS(Kombiniert[[#This Row],[CDU/CSU (14d)]:[AfD (14d)]],Kombiniert[[#This Row],[CDU/CSU (14d)]:[AfD (14d)]],"&gt;="&amp;0.05)-Kombiniert[[#This Row],[FDP (14d)]])</f>
        <v>1.1534025374855821</v>
      </c>
    </row>
    <row r="888" spans="1:22" x14ac:dyDescent="0.35">
      <c r="A888" s="1">
        <v>43217</v>
      </c>
      <c r="B888" s="2">
        <v>0.33</v>
      </c>
      <c r="C888" s="2">
        <v>0.17</v>
      </c>
      <c r="D888" s="2">
        <v>0.12</v>
      </c>
      <c r="E888" s="2">
        <v>0.09</v>
      </c>
      <c r="F888" s="2">
        <v>0.11</v>
      </c>
      <c r="G888" s="2">
        <v>0.13</v>
      </c>
      <c r="H888" s="2">
        <v>0.05</v>
      </c>
      <c r="I888" s="2">
        <v>1005</v>
      </c>
      <c r="J888" s="2" t="s">
        <v>259</v>
      </c>
      <c r="K888" t="s">
        <v>788</v>
      </c>
      <c r="L888" s="1">
        <f>Kombiniert[[#This Row],[Date]]-13</f>
        <v>43204</v>
      </c>
      <c r="M888" s="8">
        <f>AVERAGEIFS(Kombiniert[CDU/CSU],Kombiniert[Date],"&gt;="&amp;Kombiniert[[#This Row],[Von]],Kombiniert[Date],"&lt;="&amp;Kombiniert[[#This Row],[Date]])</f>
        <v>0.32909090909090905</v>
      </c>
      <c r="N888" s="3">
        <f>AVERAGEIFS(Kombiniert[SPD],Kombiniert[Date],"&gt;="&amp;Kombiniert[[#This Row],[Von]],Kombiniert[Date],"&lt;="&amp;Kombiniert[[#This Row],[Date]])</f>
        <v>0.1836363636363636</v>
      </c>
      <c r="O888" s="8">
        <f>AVERAGEIFS(Kombiniert[GRÜNE],Kombiniert[Date],"&gt;="&amp;Kombiniert[[#This Row],[Von]],Kombiniert[Date],"&lt;="&amp;Kombiniert[[#This Row],[Date]])</f>
        <v>0.11954545454545454</v>
      </c>
      <c r="P888" s="8">
        <f>AVERAGEIFS(Kombiniert[FDP],Kombiniert[Date],"&gt;="&amp;Kombiniert[[#This Row],[Von]],Kombiniert[Date],"&lt;="&amp;Kombiniert[[#This Row],[Date]])</f>
        <v>9.045454545454544E-2</v>
      </c>
      <c r="Q888" s="8">
        <f>AVERAGEIFS(Kombiniert[LINKE],Kombiniert[Date],"&gt;="&amp;Kombiniert[[#This Row],[Von]],Kombiniert[Date],"&lt;="&amp;Kombiniert[[#This Row],[Date]])</f>
        <v>0.10318181818181818</v>
      </c>
      <c r="R888" s="8">
        <f>AVERAGEIFS(Kombiniert[AfD],Kombiniert[Date],"&gt;="&amp;Kombiniert[[#This Row],[Von]],Kombiniert[Date],"&lt;="&amp;Kombiniert[[#This Row],[Date]])</f>
        <v>0.1359090909090909</v>
      </c>
      <c r="S888" s="8">
        <f>AVERAGEIFS(Kombiniert[Sonstige],Kombiniert[Date],"&gt;="&amp;Kombiniert[[#This Row],[Von]],Kombiniert[Date],"&lt;="&amp;Kombiniert[[#This Row],[Date]])</f>
        <v>3.8181818181818178E-2</v>
      </c>
      <c r="T888" s="4">
        <f>SUMIFS(Kombiniert[Befragte],Kombiniert[Date],"&gt;="&amp;Kombiniert[[#This Row],[Von]],Kombiniert[Date],"&lt;="&amp;Kombiniert[[#This Row],[Date]])</f>
        <v>19558</v>
      </c>
      <c r="U888" s="2">
        <f>1/SUMIFS(Kombiniert[[#This Row],[CDU/CSU (14d)]:[AfD (14d)]],Kombiniert[[#This Row],[CDU/CSU (14d)]:[AfD (14d)]],"&gt;="&amp;0.05)</f>
        <v>1.0396975425330814</v>
      </c>
      <c r="V888" s="2">
        <f>1/(SUMIFS(Kombiniert[[#This Row],[CDU/CSU (14d)]:[AfD (14d)]],Kombiniert[[#This Row],[CDU/CSU (14d)]:[AfD (14d)]],"&gt;="&amp;0.05)-Kombiniert[[#This Row],[FDP (14d)]])</f>
        <v>1.1476264997391761</v>
      </c>
    </row>
    <row r="889" spans="1:22" x14ac:dyDescent="0.35">
      <c r="A889" s="1">
        <v>43181</v>
      </c>
      <c r="B889" s="2">
        <v>0.33</v>
      </c>
      <c r="C889" s="2">
        <v>0.18</v>
      </c>
      <c r="D889" s="2">
        <v>0.11</v>
      </c>
      <c r="E889" s="2">
        <v>0.1</v>
      </c>
      <c r="F889" s="2">
        <v>0.1</v>
      </c>
      <c r="G889" s="2">
        <v>0.13</v>
      </c>
      <c r="H889" s="2">
        <v>0.05</v>
      </c>
      <c r="I889" s="2">
        <v>1003</v>
      </c>
      <c r="J889" s="2" t="s">
        <v>795</v>
      </c>
      <c r="K889" t="s">
        <v>788</v>
      </c>
      <c r="L889" s="1">
        <f>Kombiniert[[#This Row],[Date]]-13</f>
        <v>43168</v>
      </c>
      <c r="M889" s="8">
        <f>AVERAGEIFS(Kombiniert[CDU/CSU],Kombiniert[Date],"&gt;="&amp;Kombiniert[[#This Row],[Von]],Kombiniert[Date],"&lt;="&amp;Kombiniert[[#This Row],[Date]])</f>
        <v>0.32999999999999996</v>
      </c>
      <c r="N889" s="3">
        <f>AVERAGEIFS(Kombiniert[SPD],Kombiniert[Date],"&gt;="&amp;Kombiniert[[#This Row],[Von]],Kombiniert[Date],"&lt;="&amp;Kombiniert[[#This Row],[Date]])</f>
        <v>0.185</v>
      </c>
      <c r="O889" s="8">
        <f>AVERAGEIFS(Kombiniert[GRÜNE],Kombiniert[Date],"&gt;="&amp;Kombiniert[[#This Row],[Von]],Kombiniert[Date],"&lt;="&amp;Kombiniert[[#This Row],[Date]])</f>
        <v>0.1145</v>
      </c>
      <c r="P889" s="8">
        <f>AVERAGEIFS(Kombiniert[FDP],Kombiniert[Date],"&gt;="&amp;Kombiniert[[#This Row],[Von]],Kombiniert[Date],"&lt;="&amp;Kombiniert[[#This Row],[Date]])</f>
        <v>9.1499999999999998E-2</v>
      </c>
      <c r="Q889" s="8">
        <f>AVERAGEIFS(Kombiniert[LINKE],Kombiniert[Date],"&gt;="&amp;Kombiniert[[#This Row],[Von]],Kombiniert[Date],"&lt;="&amp;Kombiniert[[#This Row],[Date]])</f>
        <v>0.10499999999999998</v>
      </c>
      <c r="R889" s="8">
        <f>AVERAGEIFS(Kombiniert[AfD],Kombiniert[Date],"&gt;="&amp;Kombiniert[[#This Row],[Von]],Kombiniert[Date],"&lt;="&amp;Kombiniert[[#This Row],[Date]])</f>
        <v>0.13350000000000001</v>
      </c>
      <c r="S889" s="8">
        <f>AVERAGEIFS(Kombiniert[Sonstige],Kombiniert[Date],"&gt;="&amp;Kombiniert[[#This Row],[Von]],Kombiniert[Date],"&lt;="&amp;Kombiniert[[#This Row],[Date]])</f>
        <v>4.0500000000000001E-2</v>
      </c>
      <c r="T889" s="4">
        <f>SUMIFS(Kombiniert[Befragte],Kombiniert[Date],"&gt;="&amp;Kombiniert[[#This Row],[Von]],Kombiniert[Date],"&lt;="&amp;Kombiniert[[#This Row],[Date]])</f>
        <v>17447</v>
      </c>
      <c r="U889" s="2">
        <f>1/SUMIFS(Kombiniert[[#This Row],[CDU/CSU (14d)]:[AfD (14d)]],Kombiniert[[#This Row],[CDU/CSU (14d)]:[AfD (14d)]],"&gt;="&amp;0.05)</f>
        <v>1.0422094841063054</v>
      </c>
      <c r="V889" s="2">
        <f>1/(SUMIFS(Kombiniert[[#This Row],[CDU/CSU (14d)]:[AfD (14d)]],Kombiniert[[#This Row],[CDU/CSU (14d)]:[AfD (14d)]],"&gt;="&amp;0.05)-Kombiniert[[#This Row],[FDP (14d)]])</f>
        <v>1.1520737327188941</v>
      </c>
    </row>
    <row r="890" spans="1:22" x14ac:dyDescent="0.35">
      <c r="A890" s="1">
        <v>43139</v>
      </c>
      <c r="B890" s="2">
        <v>0.32</v>
      </c>
      <c r="C890" s="2">
        <v>0.18</v>
      </c>
      <c r="D890" s="2">
        <v>0.13</v>
      </c>
      <c r="E890" s="2">
        <v>0.09</v>
      </c>
      <c r="F890" s="2">
        <v>0.09</v>
      </c>
      <c r="G890" s="2">
        <v>0.14000000000000001</v>
      </c>
      <c r="H890" s="2">
        <v>0.05</v>
      </c>
      <c r="I890" s="2">
        <v>1007</v>
      </c>
      <c r="J890" s="2" t="s">
        <v>219</v>
      </c>
      <c r="K890" t="s">
        <v>788</v>
      </c>
      <c r="L890" s="1">
        <f>Kombiniert[[#This Row],[Date]]-13</f>
        <v>43126</v>
      </c>
      <c r="M890" s="8">
        <f>AVERAGEIFS(Kombiniert[CDU/CSU],Kombiniert[Date],"&gt;="&amp;Kombiniert[[#This Row],[Von]],Kombiniert[Date],"&lt;="&amp;Kombiniert[[#This Row],[Date]])</f>
        <v>0.32666666666666672</v>
      </c>
      <c r="N890" s="3">
        <f>AVERAGEIFS(Kombiniert[SPD],Kombiniert[Date],"&gt;="&amp;Kombiniert[[#This Row],[Von]],Kombiniert[Date],"&lt;="&amp;Kombiniert[[#This Row],[Date]])</f>
        <v>0.18388888888888888</v>
      </c>
      <c r="O890" s="8">
        <f>AVERAGEIFS(Kombiniert[GRÜNE],Kombiniert[Date],"&gt;="&amp;Kombiniert[[#This Row],[Von]],Kombiniert[Date],"&lt;="&amp;Kombiniert[[#This Row],[Date]])</f>
        <v>0.12055555555555555</v>
      </c>
      <c r="P890" s="8">
        <f>AVERAGEIFS(Kombiniert[FDP],Kombiniert[Date],"&gt;="&amp;Kombiniert[[#This Row],[Von]],Kombiniert[Date],"&lt;="&amp;Kombiniert[[#This Row],[Date]])</f>
        <v>8.8888888888888878E-2</v>
      </c>
      <c r="Q890" s="8">
        <f>AVERAGEIFS(Kombiniert[LINKE],Kombiniert[Date],"&gt;="&amp;Kombiniert[[#This Row],[Von]],Kombiniert[Date],"&lt;="&amp;Kombiniert[[#This Row],[Date]])</f>
        <v>0.10222222222222221</v>
      </c>
      <c r="R890" s="8">
        <f>AVERAGEIFS(Kombiniert[AfD],Kombiniert[Date],"&gt;="&amp;Kombiniert[[#This Row],[Von]],Kombiniert[Date],"&lt;="&amp;Kombiniert[[#This Row],[Date]])</f>
        <v>0.13444444444444445</v>
      </c>
      <c r="S890" s="8">
        <f>AVERAGEIFS(Kombiniert[Sonstige],Kombiniert[Date],"&gt;="&amp;Kombiniert[[#This Row],[Von]],Kombiniert[Date],"&lt;="&amp;Kombiniert[[#This Row],[Date]])</f>
        <v>4.3333333333333335E-2</v>
      </c>
      <c r="T890" s="4">
        <f>SUMIFS(Kombiniert[Befragte],Kombiniert[Date],"&gt;="&amp;Kombiniert[[#This Row],[Von]],Kombiniert[Date],"&lt;="&amp;Kombiniert[[#This Row],[Date]])</f>
        <v>15690</v>
      </c>
      <c r="U890" s="2">
        <f>1/SUMIFS(Kombiniert[[#This Row],[CDU/CSU (14d)]:[AfD (14d)]],Kombiniert[[#This Row],[CDU/CSU (14d)]:[AfD (14d)]],"&gt;="&amp;0.05)</f>
        <v>1.0452961672473866</v>
      </c>
      <c r="V890" s="2">
        <f>1/(SUMIFS(Kombiniert[[#This Row],[CDU/CSU (14d)]:[AfD (14d)]],Kombiniert[[#This Row],[CDU/CSU (14d)]:[AfD (14d)]],"&gt;="&amp;0.05)-Kombiniert[[#This Row],[FDP (14d)]])</f>
        <v>1.1523687580025608</v>
      </c>
    </row>
    <row r="891" spans="1:22" x14ac:dyDescent="0.35">
      <c r="A891" s="1">
        <v>43103</v>
      </c>
      <c r="B891" s="2">
        <v>0.32</v>
      </c>
      <c r="C891" s="2">
        <v>0.2</v>
      </c>
      <c r="D891" s="2">
        <v>0.11</v>
      </c>
      <c r="E891" s="2">
        <v>0.09</v>
      </c>
      <c r="F891" s="2">
        <v>0.1</v>
      </c>
      <c r="G891" s="2">
        <v>0.14000000000000001</v>
      </c>
      <c r="H891" s="2">
        <v>0.04</v>
      </c>
      <c r="I891" s="2">
        <v>1005</v>
      </c>
      <c r="J891" s="2" t="s">
        <v>790</v>
      </c>
      <c r="K891" t="s">
        <v>788</v>
      </c>
      <c r="L891" s="1">
        <f>Kombiniert[[#This Row],[Date]]-13</f>
        <v>43090</v>
      </c>
      <c r="M891" s="8">
        <f>AVERAGEIFS(Kombiniert[CDU/CSU],Kombiniert[Date],"&gt;="&amp;Kombiniert[[#This Row],[Von]],Kombiniert[Date],"&lt;="&amp;Kombiniert[[#This Row],[Date]])</f>
        <v>0.33071428571428568</v>
      </c>
      <c r="N891" s="3">
        <f>AVERAGEIFS(Kombiniert[SPD],Kombiniert[Date],"&gt;="&amp;Kombiniert[[#This Row],[Von]],Kombiniert[Date],"&lt;="&amp;Kombiniert[[#This Row],[Date]])</f>
        <v>0.20285714285714287</v>
      </c>
      <c r="O891" s="8">
        <f>AVERAGEIFS(Kombiniert[GRÜNE],Kombiniert[Date],"&gt;="&amp;Kombiniert[[#This Row],[Von]],Kombiniert[Date],"&lt;="&amp;Kombiniert[[#This Row],[Date]])</f>
        <v>0.10714285714285712</v>
      </c>
      <c r="P891" s="8">
        <f>AVERAGEIFS(Kombiniert[FDP],Kombiniert[Date],"&gt;="&amp;Kombiniert[[#This Row],[Von]],Kombiniert[Date],"&lt;="&amp;Kombiniert[[#This Row],[Date]])</f>
        <v>9.2142857142857124E-2</v>
      </c>
      <c r="Q891" s="8">
        <f>AVERAGEIFS(Kombiniert[LINKE],Kombiniert[Date],"&gt;="&amp;Kombiniert[[#This Row],[Von]],Kombiniert[Date],"&lt;="&amp;Kombiniert[[#This Row],[Date]])</f>
        <v>9.9999999999999992E-2</v>
      </c>
      <c r="R891" s="8">
        <f>AVERAGEIFS(Kombiniert[AfD],Kombiniert[Date],"&gt;="&amp;Kombiniert[[#This Row],[Von]],Kombiniert[Date],"&lt;="&amp;Kombiniert[[#This Row],[Date]])</f>
        <v>0.12571428571428572</v>
      </c>
      <c r="S891" s="8">
        <f>AVERAGEIFS(Kombiniert[Sonstige],Kombiniert[Date],"&gt;="&amp;Kombiniert[[#This Row],[Von]],Kombiniert[Date],"&lt;="&amp;Kombiniert[[#This Row],[Date]])</f>
        <v>4.1428571428571426E-2</v>
      </c>
      <c r="T891" s="4">
        <f>SUMIFS(Kombiniert[Befragte],Kombiniert[Date],"&gt;="&amp;Kombiniert[[#This Row],[Von]],Kombiniert[Date],"&lt;="&amp;Kombiniert[[#This Row],[Date]])</f>
        <v>12517</v>
      </c>
      <c r="U891" s="2">
        <f>1/SUMIFS(Kombiniert[[#This Row],[CDU/CSU (14d)]:[AfD (14d)]],Kombiniert[[#This Row],[CDU/CSU (14d)]:[AfD (14d)]],"&gt;="&amp;0.05)</f>
        <v>1.0432190760059614</v>
      </c>
      <c r="V891" s="2">
        <f>1/(SUMIFS(Kombiniert[[#This Row],[CDU/CSU (14d)]:[AfD (14d)]],Kombiniert[[#This Row],[CDU/CSU (14d)]:[AfD (14d)]],"&gt;="&amp;0.05)-Kombiniert[[#This Row],[FDP (14d)]])</f>
        <v>1.1541632316570487</v>
      </c>
    </row>
    <row r="892" spans="1:22" x14ac:dyDescent="0.35">
      <c r="A892" s="1">
        <v>43073</v>
      </c>
      <c r="B892" s="2">
        <v>0.32</v>
      </c>
      <c r="C892" s="2">
        <v>0.21</v>
      </c>
      <c r="D892" s="2">
        <v>0.1</v>
      </c>
      <c r="E892" s="2">
        <v>0.1</v>
      </c>
      <c r="F892" s="2">
        <v>0.1</v>
      </c>
      <c r="G892" s="2">
        <v>0.13</v>
      </c>
      <c r="H892" s="2">
        <v>0.04</v>
      </c>
      <c r="I892" s="2">
        <v>1010</v>
      </c>
      <c r="J892" s="2" t="s">
        <v>796</v>
      </c>
      <c r="K892" t="s">
        <v>788</v>
      </c>
      <c r="L892" s="1">
        <f>Kombiniert[[#This Row],[Date]]-13</f>
        <v>43060</v>
      </c>
      <c r="M892" s="8">
        <f>AVERAGEIFS(Kombiniert[CDU/CSU],Kombiniert[Date],"&gt;="&amp;Kombiniert[[#This Row],[Von]],Kombiniert[Date],"&lt;="&amp;Kombiniert[[#This Row],[Date]])</f>
        <v>0.3227272727272727</v>
      </c>
      <c r="N892" s="3">
        <f>AVERAGEIFS(Kombiniert[SPD],Kombiniert[Date],"&gt;="&amp;Kombiniert[[#This Row],[Von]],Kombiniert[Date],"&lt;="&amp;Kombiniert[[#This Row],[Date]])</f>
        <v>0.20954545454545451</v>
      </c>
      <c r="O892" s="8">
        <f>AVERAGEIFS(Kombiniert[GRÜNE],Kombiniert[Date],"&gt;="&amp;Kombiniert[[#This Row],[Von]],Kombiniert[Date],"&lt;="&amp;Kombiniert[[#This Row],[Date]])</f>
        <v>0.105</v>
      </c>
      <c r="P892" s="8">
        <f>AVERAGEIFS(Kombiniert[FDP],Kombiniert[Date],"&gt;="&amp;Kombiniert[[#This Row],[Von]],Kombiniert[Date],"&lt;="&amp;Kombiniert[[#This Row],[Date]])</f>
        <v>9.818181818181819E-2</v>
      </c>
      <c r="Q892" s="8">
        <f>AVERAGEIFS(Kombiniert[LINKE],Kombiniert[Date],"&gt;="&amp;Kombiniert[[#This Row],[Von]],Kombiniert[Date],"&lt;="&amp;Kombiniert[[#This Row],[Date]])</f>
        <v>9.9545454545454548E-2</v>
      </c>
      <c r="R892" s="8">
        <f>AVERAGEIFS(Kombiniert[AfD],Kombiniert[Date],"&gt;="&amp;Kombiniert[[#This Row],[Von]],Kombiniert[Date],"&lt;="&amp;Kombiniert[[#This Row],[Date]])</f>
        <v>0.12181818181818181</v>
      </c>
      <c r="S892" s="8">
        <f>AVERAGEIFS(Kombiniert[Sonstige],Kombiniert[Date],"&gt;="&amp;Kombiniert[[#This Row],[Von]],Kombiniert[Date],"&lt;="&amp;Kombiniert[[#This Row],[Date]])</f>
        <v>4.3181818181818182E-2</v>
      </c>
      <c r="T892" s="4">
        <f>SUMIFS(Kombiniert[Befragte],Kombiniert[Date],"&gt;="&amp;Kombiniert[[#This Row],[Von]],Kombiniert[Date],"&lt;="&amp;Kombiniert[[#This Row],[Date]])</f>
        <v>18135</v>
      </c>
      <c r="U892" s="2">
        <f>1/SUMIFS(Kombiniert[[#This Row],[CDU/CSU (14d)]:[AfD (14d)]],Kombiniert[[#This Row],[CDU/CSU (14d)]:[AfD (14d)]],"&gt;="&amp;0.05)</f>
        <v>1.0451306413301662</v>
      </c>
      <c r="V892" s="2">
        <f>1/(SUMIFS(Kombiniert[[#This Row],[CDU/CSU (14d)]:[AfD (14d)]],Kombiniert[[#This Row],[CDU/CSU (14d)]:[AfD (14d)]],"&gt;="&amp;0.05)-Kombiniert[[#This Row],[FDP (14d)]])</f>
        <v>1.1646373742721017</v>
      </c>
    </row>
    <row r="893" spans="1:22" x14ac:dyDescent="0.35">
      <c r="A893" s="1">
        <v>43027</v>
      </c>
      <c r="B893" s="2">
        <v>0.31</v>
      </c>
      <c r="C893" s="2">
        <v>0.21</v>
      </c>
      <c r="D893" s="2">
        <v>0.09</v>
      </c>
      <c r="E893" s="2">
        <v>0.12</v>
      </c>
      <c r="F893" s="2">
        <v>0.1</v>
      </c>
      <c r="G893" s="2">
        <v>0.13</v>
      </c>
      <c r="H893" s="2">
        <v>0.04</v>
      </c>
      <c r="I893" s="2">
        <v>1005</v>
      </c>
      <c r="J893" s="2" t="s">
        <v>234</v>
      </c>
      <c r="K893" t="s">
        <v>788</v>
      </c>
      <c r="L893" s="1">
        <f>Kombiniert[[#This Row],[Date]]-13</f>
        <v>43014</v>
      </c>
      <c r="M893" s="8">
        <f>AVERAGEIFS(Kombiniert[CDU/CSU],Kombiniert[Date],"&gt;="&amp;Kombiniert[[#This Row],[Von]],Kombiniert[Date],"&lt;="&amp;Kombiniert[[#This Row],[Date]])</f>
        <v>0.31666666666666665</v>
      </c>
      <c r="N893" s="3">
        <f>AVERAGEIFS(Kombiniert[SPD],Kombiniert[Date],"&gt;="&amp;Kombiniert[[#This Row],[Von]],Kombiniert[Date],"&lt;="&amp;Kombiniert[[#This Row],[Date]])</f>
        <v>0.20944444444444443</v>
      </c>
      <c r="O893" s="8">
        <f>AVERAGEIFS(Kombiniert[GRÜNE],Kombiniert[Date],"&gt;="&amp;Kombiniert[[#This Row],[Von]],Kombiniert[Date],"&lt;="&amp;Kombiniert[[#This Row],[Date]])</f>
        <v>9.9444444444444433E-2</v>
      </c>
      <c r="P893" s="8">
        <f>AVERAGEIFS(Kombiniert[FDP],Kombiniert[Date],"&gt;="&amp;Kombiniert[[#This Row],[Von]],Kombiniert[Date],"&lt;="&amp;Kombiniert[[#This Row],[Date]])</f>
        <v>0.10888888888888888</v>
      </c>
      <c r="Q893" s="8">
        <f>AVERAGEIFS(Kombiniert[LINKE],Kombiniert[Date],"&gt;="&amp;Kombiniert[[#This Row],[Von]],Kombiniert[Date],"&lt;="&amp;Kombiniert[[#This Row],[Date]])</f>
        <v>9.5555555555555546E-2</v>
      </c>
      <c r="R893" s="8">
        <f>AVERAGEIFS(Kombiniert[AfD],Kombiniert[Date],"&gt;="&amp;Kombiniert[[#This Row],[Von]],Kombiniert[Date],"&lt;="&amp;Kombiniert[[#This Row],[Date]])</f>
        <v>0.12222222222222223</v>
      </c>
      <c r="S893" s="8">
        <f>AVERAGEIFS(Kombiniert[Sonstige],Kombiniert[Date],"&gt;="&amp;Kombiniert[[#This Row],[Von]],Kombiniert[Date],"&lt;="&amp;Kombiniert[[#This Row],[Date]])</f>
        <v>4.777777777777778E-2</v>
      </c>
      <c r="T893" s="4">
        <f>SUMIFS(Kombiniert[Befragte],Kombiniert[Date],"&gt;="&amp;Kombiniert[[#This Row],[Von]],Kombiniert[Date],"&lt;="&amp;Kombiniert[[#This Row],[Date]])</f>
        <v>15669</v>
      </c>
      <c r="U893" s="2">
        <f>1/SUMIFS(Kombiniert[[#This Row],[CDU/CSU (14d)]:[AfD (14d)]],Kombiniert[[#This Row],[CDU/CSU (14d)]:[AfD (14d)]],"&gt;="&amp;0.05)</f>
        <v>1.0501750291715286</v>
      </c>
      <c r="V893" s="2">
        <f>1/(SUMIFS(Kombiniert[[#This Row],[CDU/CSU (14d)]:[AfD (14d)]],Kombiniert[[#This Row],[CDU/CSU (14d)]:[AfD (14d)]],"&gt;="&amp;0.05)-Kombiniert[[#This Row],[FDP (14d)]])</f>
        <v>1.1857707509881423</v>
      </c>
    </row>
    <row r="894" spans="1:22" x14ac:dyDescent="0.35">
      <c r="A894" s="1">
        <v>44105</v>
      </c>
      <c r="B894" s="2">
        <v>0.35</v>
      </c>
      <c r="C894" s="2">
        <v>0.15</v>
      </c>
      <c r="D894" s="2">
        <v>0.21</v>
      </c>
      <c r="E894" s="2">
        <v>0.06</v>
      </c>
      <c r="F894" s="2">
        <v>0.08</v>
      </c>
      <c r="G894" s="2">
        <v>0.1</v>
      </c>
      <c r="H894" s="2">
        <v>0.05</v>
      </c>
      <c r="I894" s="2">
        <v>1501</v>
      </c>
      <c r="J894" s="2" t="s">
        <v>901</v>
      </c>
      <c r="K894" t="s">
        <v>798</v>
      </c>
      <c r="L894" s="1">
        <f>Kombiniert[[#This Row],[Date]]-13</f>
        <v>44092</v>
      </c>
      <c r="M894" s="8">
        <f>AVERAGEIFS(Kombiniert[CDU/CSU],Kombiniert[Date],"&gt;="&amp;Kombiniert[[#This Row],[Von]],Kombiniert[Date],"&lt;="&amp;Kombiniert[[#This Row],[Date]])</f>
        <v>0.35555555555555557</v>
      </c>
      <c r="N894" s="3">
        <f>AVERAGEIFS(Kombiniert[SPD],Kombiniert[Date],"&gt;="&amp;Kombiniert[[#This Row],[Von]],Kombiniert[Date],"&lt;="&amp;Kombiniert[[#This Row],[Date]])</f>
        <v>0.15444444444444444</v>
      </c>
      <c r="O894" s="8">
        <f>AVERAGEIFS(Kombiniert[GRÜNE],Kombiniert[Date],"&gt;="&amp;Kombiniert[[#This Row],[Von]],Kombiniert[Date],"&lt;="&amp;Kombiniert[[#This Row],[Date]])</f>
        <v>0.1933333333333333</v>
      </c>
      <c r="P894" s="8">
        <f>AVERAGEIFS(Kombiniert[FDP],Kombiniert[Date],"&gt;="&amp;Kombiniert[[#This Row],[Von]],Kombiniert[Date],"&lt;="&amp;Kombiniert[[#This Row],[Date]])</f>
        <v>5.7777777777777782E-2</v>
      </c>
      <c r="Q894" s="8">
        <f>AVERAGEIFS(Kombiniert[LINKE],Kombiniert[Date],"&gt;="&amp;Kombiniert[[#This Row],[Von]],Kombiniert[Date],"&lt;="&amp;Kombiniert[[#This Row],[Date]])</f>
        <v>7.7777777777777779E-2</v>
      </c>
      <c r="R894" s="8">
        <f>AVERAGEIFS(Kombiniert[AfD],Kombiniert[Date],"&gt;="&amp;Kombiniert[[#This Row],[Von]],Kombiniert[Date],"&lt;="&amp;Kombiniert[[#This Row],[Date]])</f>
        <v>0.10388888888888889</v>
      </c>
      <c r="S894" s="8">
        <f>AVERAGEIFS(Kombiniert[Sonstige],Kombiniert[Date],"&gt;="&amp;Kombiniert[[#This Row],[Von]],Kombiniert[Date],"&lt;="&amp;Kombiniert[[#This Row],[Date]])</f>
        <v>5.7222222222222223E-2</v>
      </c>
      <c r="T894" s="4">
        <f>SUMIFS(Kombiniert[Befragte],Kombiniert[Date],"&gt;="&amp;Kombiniert[[#This Row],[Von]],Kombiniert[Date],"&lt;="&amp;Kombiniert[[#This Row],[Date]])</f>
        <v>16347</v>
      </c>
      <c r="U894" s="2">
        <f>1/SUMIFS(Kombiniert[[#This Row],[CDU/CSU (14d)]:[AfD (14d)]],Kombiniert[[#This Row],[CDU/CSU (14d)]:[AfD (14d)]],"&gt;="&amp;0.05)</f>
        <v>1.0606953447259868</v>
      </c>
      <c r="V894" s="2">
        <f>1/(SUMIFS(Kombiniert[[#This Row],[CDU/CSU (14d)]:[AfD (14d)]],Kombiniert[[#This Row],[CDU/CSU (14d)]:[AfD (14d)]],"&gt;="&amp;0.05)-Kombiniert[[#This Row],[FDP (14d)]])</f>
        <v>1.1299435028248586</v>
      </c>
    </row>
    <row r="895" spans="1:22" x14ac:dyDescent="0.35">
      <c r="A895" s="1">
        <v>44091</v>
      </c>
      <c r="B895" s="2">
        <v>0.36</v>
      </c>
      <c r="C895" s="2">
        <v>0.16</v>
      </c>
      <c r="D895" s="2">
        <v>0.2</v>
      </c>
      <c r="E895" s="2">
        <v>0.05</v>
      </c>
      <c r="F895" s="2">
        <v>0.08</v>
      </c>
      <c r="G895" s="2">
        <v>0.1</v>
      </c>
      <c r="H895" s="2">
        <v>0.05</v>
      </c>
      <c r="I895" s="2">
        <v>1051</v>
      </c>
      <c r="J895" s="2" t="s">
        <v>1426</v>
      </c>
      <c r="K895" t="s">
        <v>798</v>
      </c>
      <c r="L895" s="1">
        <f>Kombiniert[[#This Row],[Date]]-13</f>
        <v>44078</v>
      </c>
      <c r="M895" s="8">
        <f>AVERAGEIFS(Kombiniert[CDU/CSU],Kombiniert[Date],"&gt;="&amp;Kombiniert[[#This Row],[Von]],Kombiniert[Date],"&lt;="&amp;Kombiniert[[#This Row],[Date]])</f>
        <v>0.359375</v>
      </c>
      <c r="N895" s="3">
        <f>AVERAGEIFS(Kombiniert[SPD],Kombiniert[Date],"&gt;="&amp;Kombiniert[[#This Row],[Von]],Kombiniert[Date],"&lt;="&amp;Kombiniert[[#This Row],[Date]])</f>
        <v>0.16375000000000001</v>
      </c>
      <c r="O895" s="8">
        <f>AVERAGEIFS(Kombiniert[GRÜNE],Kombiniert[Date],"&gt;="&amp;Kombiniert[[#This Row],[Von]],Kombiniert[Date],"&lt;="&amp;Kombiniert[[#This Row],[Date]])</f>
        <v>0.18249999999999997</v>
      </c>
      <c r="P895" s="8">
        <f>AVERAGEIFS(Kombiniert[FDP],Kombiniert[Date],"&gt;="&amp;Kombiniert[[#This Row],[Von]],Kombiniert[Date],"&lt;="&amp;Kombiniert[[#This Row],[Date]])</f>
        <v>5.6874999999999995E-2</v>
      </c>
      <c r="Q895" s="8">
        <f>AVERAGEIFS(Kombiniert[LINKE],Kombiniert[Date],"&gt;="&amp;Kombiniert[[#This Row],[Von]],Kombiniert[Date],"&lt;="&amp;Kombiniert[[#This Row],[Date]])</f>
        <v>7.9375000000000001E-2</v>
      </c>
      <c r="R895" s="8">
        <f>AVERAGEIFS(Kombiniert[AfD],Kombiniert[Date],"&gt;="&amp;Kombiniert[[#This Row],[Von]],Kombiniert[Date],"&lt;="&amp;Kombiniert[[#This Row],[Date]])</f>
        <v>0.10187499999999999</v>
      </c>
      <c r="S895" s="8">
        <f>AVERAGEIFS(Kombiniert[Sonstige],Kombiniert[Date],"&gt;="&amp;Kombiniert[[#This Row],[Von]],Kombiniert[Date],"&lt;="&amp;Kombiniert[[#This Row],[Date]])</f>
        <v>5.6250000000000001E-2</v>
      </c>
      <c r="T895" s="4">
        <f>SUMIFS(Kombiniert[Befragte],Kombiniert[Date],"&gt;="&amp;Kombiniert[[#This Row],[Von]],Kombiniert[Date],"&lt;="&amp;Kombiniert[[#This Row],[Date]])</f>
        <v>14293</v>
      </c>
      <c r="U895" s="2">
        <f>1/SUMIFS(Kombiniert[[#This Row],[CDU/CSU (14d)]:[AfD (14d)]],Kombiniert[[#This Row],[CDU/CSU (14d)]:[AfD (14d)]],"&gt;="&amp;0.05)</f>
        <v>1.0596026490066224</v>
      </c>
      <c r="V895" s="2">
        <f>1/(SUMIFS(Kombiniert[[#This Row],[CDU/CSU (14d)]:[AfD (14d)]],Kombiniert[[#This Row],[CDU/CSU (14d)]:[AfD (14d)]],"&gt;="&amp;0.05)-Kombiniert[[#This Row],[FDP (14d)]])</f>
        <v>1.1275546159267089</v>
      </c>
    </row>
    <row r="896" spans="1:22" x14ac:dyDescent="0.35">
      <c r="A896" s="1">
        <v>44077</v>
      </c>
      <c r="B896" s="2">
        <v>0.36</v>
      </c>
      <c r="C896" s="2">
        <v>0.17</v>
      </c>
      <c r="D896" s="2">
        <v>0.19</v>
      </c>
      <c r="E896" s="2">
        <v>0.06</v>
      </c>
      <c r="F896" s="2">
        <v>7.0000000000000007E-2</v>
      </c>
      <c r="G896" s="2">
        <v>0.1</v>
      </c>
      <c r="H896" s="2">
        <v>0.05</v>
      </c>
      <c r="I896" s="2">
        <v>1527</v>
      </c>
      <c r="J896" s="2" t="s">
        <v>797</v>
      </c>
      <c r="K896" t="s">
        <v>798</v>
      </c>
      <c r="L896" s="1">
        <f>Kombiniert[[#This Row],[Date]]-13</f>
        <v>44064</v>
      </c>
      <c r="M896" s="8">
        <f>AVERAGEIFS(Kombiniert[CDU/CSU],Kombiniert[Date],"&gt;="&amp;Kombiniert[[#This Row],[Von]],Kombiniert[Date],"&lt;="&amp;Kombiniert[[#This Row],[Date]])</f>
        <v>0.36399999999999999</v>
      </c>
      <c r="N896" s="3">
        <f>AVERAGEIFS(Kombiniert[SPD],Kombiniert[Date],"&gt;="&amp;Kombiniert[[#This Row],[Von]],Kombiniert[Date],"&lt;="&amp;Kombiniert[[#This Row],[Date]])</f>
        <v>0.16399999999999998</v>
      </c>
      <c r="O896" s="8">
        <f>AVERAGEIFS(Kombiniert[GRÜNE],Kombiniert[Date],"&gt;="&amp;Kombiniert[[#This Row],[Von]],Kombiniert[Date],"&lt;="&amp;Kombiniert[[#This Row],[Date]])</f>
        <v>0.18049999999999997</v>
      </c>
      <c r="P896" s="8">
        <f>AVERAGEIFS(Kombiniert[FDP],Kombiniert[Date],"&gt;="&amp;Kombiniert[[#This Row],[Von]],Kombiniert[Date],"&lt;="&amp;Kombiniert[[#This Row],[Date]])</f>
        <v>5.7000000000000009E-2</v>
      </c>
      <c r="Q896" s="8">
        <f>AVERAGEIFS(Kombiniert[LINKE],Kombiniert[Date],"&gt;="&amp;Kombiniert[[#This Row],[Von]],Kombiniert[Date],"&lt;="&amp;Kombiniert[[#This Row],[Date]])</f>
        <v>7.6499999999999985E-2</v>
      </c>
      <c r="R896" s="8">
        <f>AVERAGEIFS(Kombiniert[AfD],Kombiniert[Date],"&gt;="&amp;Kombiniert[[#This Row],[Von]],Kombiniert[Date],"&lt;="&amp;Kombiniert[[#This Row],[Date]])</f>
        <v>9.9999999999999992E-2</v>
      </c>
      <c r="S896" s="8">
        <f>AVERAGEIFS(Kombiniert[Sonstige],Kombiniert[Date],"&gt;="&amp;Kombiniert[[#This Row],[Von]],Kombiniert[Date],"&lt;="&amp;Kombiniert[[#This Row],[Date]])</f>
        <v>5.800000000000001E-2</v>
      </c>
      <c r="T896" s="4">
        <f>SUMIFS(Kombiniert[Befragte],Kombiniert[Date],"&gt;="&amp;Kombiniert[[#This Row],[Von]],Kombiniert[Date],"&lt;="&amp;Kombiniert[[#This Row],[Date]])</f>
        <v>18517</v>
      </c>
      <c r="U896" s="2">
        <f>1/SUMIFS(Kombiniert[[#This Row],[CDU/CSU (14d)]:[AfD (14d)]],Kombiniert[[#This Row],[CDU/CSU (14d)]:[AfD (14d)]],"&gt;="&amp;0.05)</f>
        <v>1.0615711252653928</v>
      </c>
      <c r="V896" s="2">
        <f>1/(SUMIFS(Kombiniert[[#This Row],[CDU/CSU (14d)]:[AfD (14d)]],Kombiniert[[#This Row],[CDU/CSU (14d)]:[AfD (14d)]],"&gt;="&amp;0.05)-Kombiniert[[#This Row],[FDP (14d)]])</f>
        <v>1.1299435028248588</v>
      </c>
    </row>
    <row r="897" spans="1:22" x14ac:dyDescent="0.35">
      <c r="A897" s="1">
        <v>44063</v>
      </c>
      <c r="B897" s="2">
        <v>0.37</v>
      </c>
      <c r="C897" s="2">
        <v>0.16</v>
      </c>
      <c r="D897" s="2">
        <v>0.17</v>
      </c>
      <c r="E897" s="2">
        <v>0.06</v>
      </c>
      <c r="F897" s="2">
        <v>0.08</v>
      </c>
      <c r="G897" s="2">
        <v>0.1</v>
      </c>
      <c r="H897" s="2">
        <v>0.06</v>
      </c>
      <c r="I897" s="2">
        <v>1065</v>
      </c>
      <c r="J897" s="2" t="s">
        <v>799</v>
      </c>
      <c r="K897" t="s">
        <v>798</v>
      </c>
      <c r="L897" s="1">
        <f>Kombiniert[[#This Row],[Date]]-13</f>
        <v>44050</v>
      </c>
      <c r="M897" s="8">
        <f>AVERAGEIFS(Kombiniert[CDU/CSU],Kombiniert[Date],"&gt;="&amp;Kombiniert[[#This Row],[Von]],Kombiniert[Date],"&lt;="&amp;Kombiniert[[#This Row],[Date]])</f>
        <v>0.36687499999999995</v>
      </c>
      <c r="N897" s="3">
        <f>AVERAGEIFS(Kombiniert[SPD],Kombiniert[Date],"&gt;="&amp;Kombiniert[[#This Row],[Von]],Kombiniert[Date],"&lt;="&amp;Kombiniert[[#This Row],[Date]])</f>
        <v>0.16374999999999998</v>
      </c>
      <c r="O897" s="8">
        <f>AVERAGEIFS(Kombiniert[GRÜNE],Kombiniert[Date],"&gt;="&amp;Kombiniert[[#This Row],[Von]],Kombiniert[Date],"&lt;="&amp;Kombiniert[[#This Row],[Date]])</f>
        <v>0.16999999999999998</v>
      </c>
      <c r="P897" s="8">
        <f>AVERAGEIFS(Kombiniert[FDP],Kombiniert[Date],"&gt;="&amp;Kombiniert[[#This Row],[Von]],Kombiniert[Date],"&lt;="&amp;Kombiniert[[#This Row],[Date]])</f>
        <v>6.1874999999999999E-2</v>
      </c>
      <c r="Q897" s="8">
        <f>AVERAGEIFS(Kombiniert[LINKE],Kombiniert[Date],"&gt;="&amp;Kombiniert[[#This Row],[Von]],Kombiniert[Date],"&lt;="&amp;Kombiniert[[#This Row],[Date]])</f>
        <v>7.9375000000000001E-2</v>
      </c>
      <c r="R897" s="8">
        <f>AVERAGEIFS(Kombiniert[AfD],Kombiniert[Date],"&gt;="&amp;Kombiniert[[#This Row],[Von]],Kombiniert[Date],"&lt;="&amp;Kombiniert[[#This Row],[Date]])</f>
        <v>0.10249999999999999</v>
      </c>
      <c r="S897" s="8">
        <f>AVERAGEIFS(Kombiniert[Sonstige],Kombiniert[Date],"&gt;="&amp;Kombiniert[[#This Row],[Von]],Kombiniert[Date],"&lt;="&amp;Kombiniert[[#This Row],[Date]])</f>
        <v>5.5624999999999994E-2</v>
      </c>
      <c r="T897" s="4">
        <f>SUMIFS(Kombiniert[Befragte],Kombiniert[Date],"&gt;="&amp;Kombiniert[[#This Row],[Von]],Kombiniert[Date],"&lt;="&amp;Kombiniert[[#This Row],[Date]])</f>
        <v>14693</v>
      </c>
      <c r="U897" s="2">
        <f>1/SUMIFS(Kombiniert[[#This Row],[CDU/CSU (14d)]:[AfD (14d)]],Kombiniert[[#This Row],[CDU/CSU (14d)]:[AfD (14d)]],"&gt;="&amp;0.05)</f>
        <v>1.0589013898080744</v>
      </c>
      <c r="V897" s="2">
        <f>1/(SUMIFS(Kombiniert[[#This Row],[CDU/CSU (14d)]:[AfD (14d)]],Kombiniert[[#This Row],[CDU/CSU (14d)]:[AfD (14d)]],"&gt;="&amp;0.05)-Kombiniert[[#This Row],[FDP (14d)]])</f>
        <v>1.1331444759206801</v>
      </c>
    </row>
    <row r="898" spans="1:22" x14ac:dyDescent="0.35">
      <c r="A898" s="1">
        <v>44049</v>
      </c>
      <c r="B898" s="2">
        <v>0.38</v>
      </c>
      <c r="C898" s="2">
        <v>0.15</v>
      </c>
      <c r="D898" s="2">
        <v>0.18</v>
      </c>
      <c r="E898" s="2">
        <v>0.06</v>
      </c>
      <c r="F898" s="2">
        <v>7.0000000000000007E-2</v>
      </c>
      <c r="G898" s="2">
        <v>0.11</v>
      </c>
      <c r="H898" s="2">
        <v>0.05</v>
      </c>
      <c r="I898" s="2">
        <v>1511</v>
      </c>
      <c r="J898" s="2" t="s">
        <v>800</v>
      </c>
      <c r="K898" t="s">
        <v>798</v>
      </c>
      <c r="L898" s="1">
        <f>Kombiniert[[#This Row],[Date]]-13</f>
        <v>44036</v>
      </c>
      <c r="M898" s="8">
        <f>AVERAGEIFS(Kombiniert[CDU/CSU],Kombiniert[Date],"&gt;="&amp;Kombiniert[[#This Row],[Von]],Kombiniert[Date],"&lt;="&amp;Kombiniert[[#This Row],[Date]])</f>
        <v>0.373</v>
      </c>
      <c r="N898" s="3">
        <f>AVERAGEIFS(Kombiniert[SPD],Kombiniert[Date],"&gt;="&amp;Kombiniert[[#This Row],[Von]],Kombiniert[Date],"&lt;="&amp;Kombiniert[[#This Row],[Date]])</f>
        <v>0.14599999999999999</v>
      </c>
      <c r="O898" s="8">
        <f>AVERAGEIFS(Kombiniert[GRÜNE],Kombiniert[Date],"&gt;="&amp;Kombiniert[[#This Row],[Von]],Kombiniert[Date],"&lt;="&amp;Kombiniert[[#This Row],[Date]])</f>
        <v>0.17949999999999997</v>
      </c>
      <c r="P898" s="8">
        <f>AVERAGEIFS(Kombiniert[FDP],Kombiniert[Date],"&gt;="&amp;Kombiniert[[#This Row],[Von]],Kombiniert[Date],"&lt;="&amp;Kombiniert[[#This Row],[Date]])</f>
        <v>6.0499999999999998E-2</v>
      </c>
      <c r="Q898" s="8">
        <f>AVERAGEIFS(Kombiniert[LINKE],Kombiniert[Date],"&gt;="&amp;Kombiniert[[#This Row],[Von]],Kombiniert[Date],"&lt;="&amp;Kombiniert[[#This Row],[Date]])</f>
        <v>7.8499999999999986E-2</v>
      </c>
      <c r="R898" s="8">
        <f>AVERAGEIFS(Kombiniert[AfD],Kombiniert[Date],"&gt;="&amp;Kombiniert[[#This Row],[Von]],Kombiniert[Date],"&lt;="&amp;Kombiniert[[#This Row],[Date]])</f>
        <v>0.10100000000000001</v>
      </c>
      <c r="S898" s="8">
        <f>AVERAGEIFS(Kombiniert[Sonstige],Kombiniert[Date],"&gt;="&amp;Kombiniert[[#This Row],[Von]],Kombiniert[Date],"&lt;="&amp;Kombiniert[[#This Row],[Date]])</f>
        <v>6.1499999999999999E-2</v>
      </c>
      <c r="T898" s="4">
        <f>SUMIFS(Kombiniert[Befragte],Kombiniert[Date],"&gt;="&amp;Kombiniert[[#This Row],[Von]],Kombiniert[Date],"&lt;="&amp;Kombiniert[[#This Row],[Date]])</f>
        <v>18003</v>
      </c>
      <c r="U898" s="2">
        <f>1/SUMIFS(Kombiniert[[#This Row],[CDU/CSU (14d)]:[AfD (14d)]],Kombiniert[[#This Row],[CDU/CSU (14d)]:[AfD (14d)]],"&gt;="&amp;0.05)</f>
        <v>1.0655301012253595</v>
      </c>
      <c r="V898" s="2">
        <f>1/(SUMIFS(Kombiniert[[#This Row],[CDU/CSU (14d)]:[AfD (14d)]],Kombiniert[[#This Row],[CDU/CSU (14d)]:[AfD (14d)]],"&gt;="&amp;0.05)-Kombiniert[[#This Row],[FDP (14d)]])</f>
        <v>1.1389521640091116</v>
      </c>
    </row>
    <row r="899" spans="1:22" x14ac:dyDescent="0.35">
      <c r="A899" s="1">
        <v>44035</v>
      </c>
      <c r="B899" s="2">
        <v>0.37</v>
      </c>
      <c r="C899" s="2">
        <v>0.14000000000000001</v>
      </c>
      <c r="D899" s="2">
        <v>0.2</v>
      </c>
      <c r="E899" s="2">
        <v>0.05</v>
      </c>
      <c r="F899" s="2">
        <v>7.0000000000000007E-2</v>
      </c>
      <c r="G899" s="2">
        <v>0.11</v>
      </c>
      <c r="H899" s="2">
        <v>0.06</v>
      </c>
      <c r="I899" s="2">
        <v>1064</v>
      </c>
      <c r="J899" s="2" t="s">
        <v>801</v>
      </c>
      <c r="K899" t="s">
        <v>798</v>
      </c>
      <c r="L899" s="1">
        <f>Kombiniert[[#This Row],[Date]]-13</f>
        <v>44022</v>
      </c>
      <c r="M899" s="8">
        <f>AVERAGEIFS(Kombiniert[CDU/CSU],Kombiniert[Date],"&gt;="&amp;Kombiniert[[#This Row],[Von]],Kombiniert[Date],"&lt;="&amp;Kombiniert[[#This Row],[Date]])</f>
        <v>0.37722222222222229</v>
      </c>
      <c r="N899" s="3">
        <f>AVERAGEIFS(Kombiniert[SPD],Kombiniert[Date],"&gt;="&amp;Kombiniert[[#This Row],[Von]],Kombiniert[Date],"&lt;="&amp;Kombiniert[[#This Row],[Date]])</f>
        <v>0.1488888888888889</v>
      </c>
      <c r="O899" s="8">
        <f>AVERAGEIFS(Kombiniert[GRÜNE],Kombiniert[Date],"&gt;="&amp;Kombiniert[[#This Row],[Von]],Kombiniert[Date],"&lt;="&amp;Kombiniert[[#This Row],[Date]])</f>
        <v>0.18055555555555552</v>
      </c>
      <c r="P899" s="8">
        <f>AVERAGEIFS(Kombiniert[FDP],Kombiniert[Date],"&gt;="&amp;Kombiniert[[#This Row],[Von]],Kombiniert[Date],"&lt;="&amp;Kombiniert[[#This Row],[Date]])</f>
        <v>6.0000000000000005E-2</v>
      </c>
      <c r="Q899" s="8">
        <f>AVERAGEIFS(Kombiniert[LINKE],Kombiniert[Date],"&gt;="&amp;Kombiniert[[#This Row],[Von]],Kombiniert[Date],"&lt;="&amp;Kombiniert[[#This Row],[Date]])</f>
        <v>7.6111111111111102E-2</v>
      </c>
      <c r="R899" s="8">
        <f>AVERAGEIFS(Kombiniert[AfD],Kombiniert[Date],"&gt;="&amp;Kombiniert[[#This Row],[Von]],Kombiniert[Date],"&lt;="&amp;Kombiniert[[#This Row],[Date]])</f>
        <v>9.9999999999999992E-2</v>
      </c>
      <c r="S899" s="8">
        <f>AVERAGEIFS(Kombiniert[Sonstige],Kombiniert[Date],"&gt;="&amp;Kombiniert[[#This Row],[Von]],Kombiniert[Date],"&lt;="&amp;Kombiniert[[#This Row],[Date]])</f>
        <v>5.7222222222222223E-2</v>
      </c>
      <c r="T899" s="4">
        <f>SUMIFS(Kombiniert[Befragte],Kombiniert[Date],"&gt;="&amp;Kombiniert[[#This Row],[Von]],Kombiniert[Date],"&lt;="&amp;Kombiniert[[#This Row],[Date]])</f>
        <v>15503</v>
      </c>
      <c r="U899" s="2">
        <f>1/SUMIFS(Kombiniert[[#This Row],[CDU/CSU (14d)]:[AfD (14d)]],Kombiniert[[#This Row],[CDU/CSU (14d)]:[AfD (14d)]],"&gt;="&amp;0.05)</f>
        <v>1.0606953447259868</v>
      </c>
      <c r="V899" s="2">
        <f>1/(SUMIFS(Kombiniert[[#This Row],[CDU/CSU (14d)]:[AfD (14d)]],Kombiniert[[#This Row],[CDU/CSU (14d)]:[AfD (14d)]],"&gt;="&amp;0.05)-Kombiniert[[#This Row],[FDP (14d)]])</f>
        <v>1.1327879169288859</v>
      </c>
    </row>
    <row r="900" spans="1:22" x14ac:dyDescent="0.35">
      <c r="A900" s="1">
        <v>44014</v>
      </c>
      <c r="B900" s="2">
        <v>0.37</v>
      </c>
      <c r="C900" s="2">
        <v>0.16</v>
      </c>
      <c r="D900" s="2">
        <v>0.2</v>
      </c>
      <c r="E900" s="2">
        <v>0.05</v>
      </c>
      <c r="F900" s="2">
        <v>7.0000000000000007E-2</v>
      </c>
      <c r="G900" s="2">
        <v>0.1</v>
      </c>
      <c r="H900" s="2">
        <v>0.05</v>
      </c>
      <c r="I900" s="2">
        <v>1503</v>
      </c>
      <c r="J900" s="2" t="s">
        <v>802</v>
      </c>
      <c r="K900" t="s">
        <v>798</v>
      </c>
      <c r="L900" s="1">
        <f>Kombiniert[[#This Row],[Date]]-13</f>
        <v>44001</v>
      </c>
      <c r="M900" s="8">
        <f>AVERAGEIFS(Kombiniert[CDU/CSU],Kombiniert[Date],"&gt;="&amp;Kombiniert[[#This Row],[Von]],Kombiniert[Date],"&lt;="&amp;Kombiniert[[#This Row],[Date]])</f>
        <v>0.37600000000000006</v>
      </c>
      <c r="N900" s="3">
        <f>AVERAGEIFS(Kombiniert[SPD],Kombiniert[Date],"&gt;="&amp;Kombiniert[[#This Row],[Von]],Kombiniert[Date],"&lt;="&amp;Kombiniert[[#This Row],[Date]])</f>
        <v>0.15199999999999997</v>
      </c>
      <c r="O900" s="8">
        <f>AVERAGEIFS(Kombiniert[GRÜNE],Kombiniert[Date],"&gt;="&amp;Kombiniert[[#This Row],[Von]],Kombiniert[Date],"&lt;="&amp;Kombiniert[[#This Row],[Date]])</f>
        <v>0.18149999999999997</v>
      </c>
      <c r="P900" s="8">
        <f>AVERAGEIFS(Kombiniert[FDP],Kombiniert[Date],"&gt;="&amp;Kombiniert[[#This Row],[Von]],Kombiniert[Date],"&lt;="&amp;Kombiniert[[#This Row],[Date]])</f>
        <v>5.7000000000000009E-2</v>
      </c>
      <c r="Q900" s="8">
        <f>AVERAGEIFS(Kombiniert[LINKE],Kombiniert[Date],"&gt;="&amp;Kombiniert[[#This Row],[Von]],Kombiniert[Date],"&lt;="&amp;Kombiniert[[#This Row],[Date]])</f>
        <v>7.8499999999999986E-2</v>
      </c>
      <c r="R900" s="8">
        <f>AVERAGEIFS(Kombiniert[AfD],Kombiniert[Date],"&gt;="&amp;Kombiniert[[#This Row],[Von]],Kombiniert[Date],"&lt;="&amp;Kombiniert[[#This Row],[Date]])</f>
        <v>9.9499999999999991E-2</v>
      </c>
      <c r="S900" s="8">
        <f>AVERAGEIFS(Kombiniert[Sonstige],Kombiniert[Date],"&gt;="&amp;Kombiniert[[#This Row],[Von]],Kombiniert[Date],"&lt;="&amp;Kombiniert[[#This Row],[Date]])</f>
        <v>5.5499999999999994E-2</v>
      </c>
      <c r="T900" s="4">
        <f>SUMIFS(Kombiniert[Befragte],Kombiniert[Date],"&gt;="&amp;Kombiniert[[#This Row],[Von]],Kombiniert[Date],"&lt;="&amp;Kombiniert[[#This Row],[Date]])</f>
        <v>18498</v>
      </c>
      <c r="U900" s="2">
        <f>1/SUMIFS(Kombiniert[[#This Row],[CDU/CSU (14d)]:[AfD (14d)]],Kombiniert[[#This Row],[CDU/CSU (14d)]:[AfD (14d)]],"&gt;="&amp;0.05)</f>
        <v>1.0587612493382741</v>
      </c>
      <c r="V900" s="2">
        <f>1/(SUMIFS(Kombiniert[[#This Row],[CDU/CSU (14d)]:[AfD (14d)]],Kombiniert[[#This Row],[CDU/CSU (14d)]:[AfD (14d)]],"&gt;="&amp;0.05)-Kombiniert[[#This Row],[FDP (14d)]])</f>
        <v>1.1267605633802815</v>
      </c>
    </row>
    <row r="901" spans="1:22" x14ac:dyDescent="0.35">
      <c r="A901" s="1">
        <v>44007</v>
      </c>
      <c r="B901" s="2">
        <v>0.37</v>
      </c>
      <c r="C901" s="2">
        <v>0.16</v>
      </c>
      <c r="D901" s="2">
        <v>0.2</v>
      </c>
      <c r="E901" s="2">
        <v>0.05</v>
      </c>
      <c r="F901" s="2">
        <v>7.0000000000000007E-2</v>
      </c>
      <c r="G901" s="2">
        <v>0.1</v>
      </c>
      <c r="H901" s="2">
        <v>0.05</v>
      </c>
      <c r="I901" s="2">
        <v>1068</v>
      </c>
      <c r="J901" s="2" t="s">
        <v>803</v>
      </c>
      <c r="K901" t="s">
        <v>798</v>
      </c>
      <c r="L901" s="1">
        <f>Kombiniert[[#This Row],[Date]]-13</f>
        <v>43994</v>
      </c>
      <c r="M901" s="8">
        <f>AVERAGEIFS(Kombiniert[CDU/CSU],Kombiniert[Date],"&gt;="&amp;Kombiniert[[#This Row],[Von]],Kombiniert[Date],"&lt;="&amp;Kombiniert[[#This Row],[Date]])</f>
        <v>0.38450000000000006</v>
      </c>
      <c r="N901" s="3">
        <f>AVERAGEIFS(Kombiniert[SPD],Kombiniert[Date],"&gt;="&amp;Kombiniert[[#This Row],[Von]],Kombiniert[Date],"&lt;="&amp;Kombiniert[[#This Row],[Date]])</f>
        <v>0.14999999999999997</v>
      </c>
      <c r="O901" s="8">
        <f>AVERAGEIFS(Kombiniert[GRÜNE],Kombiniert[Date],"&gt;="&amp;Kombiniert[[#This Row],[Von]],Kombiniert[Date],"&lt;="&amp;Kombiniert[[#This Row],[Date]])</f>
        <v>0.18099999999999999</v>
      </c>
      <c r="P901" s="8">
        <f>AVERAGEIFS(Kombiniert[FDP],Kombiniert[Date],"&gt;="&amp;Kombiniert[[#This Row],[Von]],Kombiniert[Date],"&lt;="&amp;Kombiniert[[#This Row],[Date]])</f>
        <v>5.7499999999999996E-2</v>
      </c>
      <c r="Q901" s="8">
        <f>AVERAGEIFS(Kombiniert[LINKE],Kombiniert[Date],"&gt;="&amp;Kombiniert[[#This Row],[Von]],Kombiniert[Date],"&lt;="&amp;Kombiniert[[#This Row],[Date]])</f>
        <v>7.6499999999999999E-2</v>
      </c>
      <c r="R901" s="8">
        <f>AVERAGEIFS(Kombiniert[AfD],Kombiniert[Date],"&gt;="&amp;Kombiniert[[#This Row],[Von]],Kombiniert[Date],"&lt;="&amp;Kombiniert[[#This Row],[Date]])</f>
        <v>9.35E-2</v>
      </c>
      <c r="S901" s="8">
        <f>AVERAGEIFS(Kombiniert[Sonstige],Kombiniert[Date],"&gt;="&amp;Kombiniert[[#This Row],[Von]],Kombiniert[Date],"&lt;="&amp;Kombiniert[[#This Row],[Date]])</f>
        <v>5.7000000000000009E-2</v>
      </c>
      <c r="T901" s="4">
        <f>SUMIFS(Kombiniert[Befragte],Kombiniert[Date],"&gt;="&amp;Kombiniert[[#This Row],[Von]],Kombiniert[Date],"&lt;="&amp;Kombiniert[[#This Row],[Date]])</f>
        <v>18123</v>
      </c>
      <c r="U901" s="2">
        <f>1/SUMIFS(Kombiniert[[#This Row],[CDU/CSU (14d)]:[AfD (14d)]],Kombiniert[[#This Row],[CDU/CSU (14d)]:[AfD (14d)]],"&gt;="&amp;0.05)</f>
        <v>1.0604453870625663</v>
      </c>
      <c r="V901" s="2">
        <f>1/(SUMIFS(Kombiniert[[#This Row],[CDU/CSU (14d)]:[AfD (14d)]],Kombiniert[[#This Row],[CDU/CSU (14d)]:[AfD (14d)]],"&gt;="&amp;0.05)-Kombiniert[[#This Row],[FDP (14d)]])</f>
        <v>1.129305477131564</v>
      </c>
    </row>
    <row r="902" spans="1:22" x14ac:dyDescent="0.35">
      <c r="A902" s="1">
        <v>43986</v>
      </c>
      <c r="B902" s="2">
        <v>0.38</v>
      </c>
      <c r="C902" s="2">
        <v>0.15</v>
      </c>
      <c r="D902" s="2">
        <v>0.19</v>
      </c>
      <c r="E902" s="2">
        <v>0.06</v>
      </c>
      <c r="F902" s="2">
        <v>0.08</v>
      </c>
      <c r="G902" s="2">
        <v>0.09</v>
      </c>
      <c r="H902" s="2">
        <v>0.05</v>
      </c>
      <c r="I902" s="2">
        <v>1505</v>
      </c>
      <c r="J902" s="2" t="s">
        <v>804</v>
      </c>
      <c r="K902" t="s">
        <v>798</v>
      </c>
      <c r="L902" s="1">
        <f>Kombiniert[[#This Row],[Date]]-13</f>
        <v>43973</v>
      </c>
      <c r="M902" s="8">
        <f>AVERAGEIFS(Kombiniert[CDU/CSU],Kombiniert[Date],"&gt;="&amp;Kombiniert[[#This Row],[Von]],Kombiniert[Date],"&lt;="&amp;Kombiniert[[#This Row],[Date]])</f>
        <v>0.38550000000000006</v>
      </c>
      <c r="N902" s="3">
        <f>AVERAGEIFS(Kombiniert[SPD],Kombiniert[Date],"&gt;="&amp;Kombiniert[[#This Row],[Von]],Kombiniert[Date],"&lt;="&amp;Kombiniert[[#This Row],[Date]])</f>
        <v>0.15149999999999997</v>
      </c>
      <c r="O902" s="8">
        <f>AVERAGEIFS(Kombiniert[GRÜNE],Kombiniert[Date],"&gt;="&amp;Kombiniert[[#This Row],[Von]],Kombiniert[Date],"&lt;="&amp;Kombiniert[[#This Row],[Date]])</f>
        <v>0.17099999999999999</v>
      </c>
      <c r="P902" s="8">
        <f>AVERAGEIFS(Kombiniert[FDP],Kombiniert[Date],"&gt;="&amp;Kombiniert[[#This Row],[Von]],Kombiniert[Date],"&lt;="&amp;Kombiniert[[#This Row],[Date]])</f>
        <v>5.7000000000000009E-2</v>
      </c>
      <c r="Q902" s="8">
        <f>AVERAGEIFS(Kombiniert[LINKE],Kombiniert[Date],"&gt;="&amp;Kombiniert[[#This Row],[Von]],Kombiniert[Date],"&lt;="&amp;Kombiniert[[#This Row],[Date]])</f>
        <v>7.8999999999999987E-2</v>
      </c>
      <c r="R902" s="8">
        <f>AVERAGEIFS(Kombiniert[AfD],Kombiniert[Date],"&gt;="&amp;Kombiniert[[#This Row],[Von]],Kombiniert[Date],"&lt;="&amp;Kombiniert[[#This Row],[Date]])</f>
        <v>9.4499999999999987E-2</v>
      </c>
      <c r="S902" s="8">
        <f>AVERAGEIFS(Kombiniert[Sonstige],Kombiniert[Date],"&gt;="&amp;Kombiniert[[#This Row],[Von]],Kombiniert[Date],"&lt;="&amp;Kombiniert[[#This Row],[Date]])</f>
        <v>6.1499999999999999E-2</v>
      </c>
      <c r="T902" s="4">
        <f>SUMIFS(Kombiniert[Befragte],Kombiniert[Date],"&gt;="&amp;Kombiniert[[#This Row],[Von]],Kombiniert[Date],"&lt;="&amp;Kombiniert[[#This Row],[Date]])</f>
        <v>17938</v>
      </c>
      <c r="U902" s="2">
        <f>1/SUMIFS(Kombiniert[[#This Row],[CDU/CSU (14d)]:[AfD (14d)]],Kombiniert[[#This Row],[CDU/CSU (14d)]:[AfD (14d)]],"&gt;="&amp;0.05)</f>
        <v>1.0655301012253595</v>
      </c>
      <c r="V902" s="2">
        <f>1/(SUMIFS(Kombiniert[[#This Row],[CDU/CSU (14d)]:[AfD (14d)]],Kombiniert[[#This Row],[CDU/CSU (14d)]:[AfD (14d)]],"&gt;="&amp;0.05)-Kombiniert[[#This Row],[FDP (14d)]])</f>
        <v>1.1344299489506524</v>
      </c>
    </row>
    <row r="903" spans="1:22" x14ac:dyDescent="0.35">
      <c r="A903" s="1">
        <v>43965</v>
      </c>
      <c r="B903" s="2">
        <v>0.38</v>
      </c>
      <c r="C903" s="2">
        <v>0.15</v>
      </c>
      <c r="D903" s="2">
        <v>0.18</v>
      </c>
      <c r="E903" s="2">
        <v>0.06</v>
      </c>
      <c r="F903" s="2">
        <v>7.0000000000000007E-2</v>
      </c>
      <c r="G903" s="2">
        <v>0.1</v>
      </c>
      <c r="H903" s="2">
        <v>0.06</v>
      </c>
      <c r="I903" s="2">
        <v>1074</v>
      </c>
      <c r="J903" s="2" t="s">
        <v>805</v>
      </c>
      <c r="K903" t="s">
        <v>798</v>
      </c>
      <c r="L903" s="1">
        <f>Kombiniert[[#This Row],[Date]]-13</f>
        <v>43952</v>
      </c>
      <c r="M903" s="8">
        <f>AVERAGEIFS(Kombiniert[CDU/CSU],Kombiniert[Date],"&gt;="&amp;Kombiniert[[#This Row],[Von]],Kombiniert[Date],"&lt;="&amp;Kombiniert[[#This Row],[Date]])</f>
        <v>0.38124999999999998</v>
      </c>
      <c r="N903" s="3">
        <f>AVERAGEIFS(Kombiniert[SPD],Kombiniert[Date],"&gt;="&amp;Kombiniert[[#This Row],[Von]],Kombiniert[Date],"&lt;="&amp;Kombiniert[[#This Row],[Date]])</f>
        <v>0.155</v>
      </c>
      <c r="O903" s="8">
        <f>AVERAGEIFS(Kombiniert[GRÜNE],Kombiniert[Date],"&gt;="&amp;Kombiniert[[#This Row],[Von]],Kombiniert[Date],"&lt;="&amp;Kombiniert[[#This Row],[Date]])</f>
        <v>0.15937499999999999</v>
      </c>
      <c r="P903" s="8">
        <f>AVERAGEIFS(Kombiniert[FDP],Kombiniert[Date],"&gt;="&amp;Kombiniert[[#This Row],[Von]],Kombiniert[Date],"&lt;="&amp;Kombiniert[[#This Row],[Date]])</f>
        <v>5.8124999999999996E-2</v>
      </c>
      <c r="Q903" s="8">
        <f>AVERAGEIFS(Kombiniert[LINKE],Kombiniert[Date],"&gt;="&amp;Kombiniert[[#This Row],[Von]],Kombiniert[Date],"&lt;="&amp;Kombiniert[[#This Row],[Date]])</f>
        <v>7.7499999999999999E-2</v>
      </c>
      <c r="R903" s="8">
        <f>AVERAGEIFS(Kombiniert[AfD],Kombiniert[Date],"&gt;="&amp;Kombiniert[[#This Row],[Von]],Kombiniert[Date],"&lt;="&amp;Kombiniert[[#This Row],[Date]])</f>
        <v>0.10624999999999998</v>
      </c>
      <c r="S903" s="8">
        <f>AVERAGEIFS(Kombiniert[Sonstige],Kombiniert[Date],"&gt;="&amp;Kombiniert[[#This Row],[Von]],Kombiniert[Date],"&lt;="&amp;Kombiniert[[#This Row],[Date]])</f>
        <v>6.25E-2</v>
      </c>
      <c r="T903" s="4">
        <f>SUMIFS(Kombiniert[Befragte],Kombiniert[Date],"&gt;="&amp;Kombiniert[[#This Row],[Von]],Kombiniert[Date],"&lt;="&amp;Kombiniert[[#This Row],[Date]])</f>
        <v>14115</v>
      </c>
      <c r="U903" s="2">
        <f>1/SUMIFS(Kombiniert[[#This Row],[CDU/CSU (14d)]:[AfD (14d)]],Kombiniert[[#This Row],[CDU/CSU (14d)]:[AfD (14d)]],"&gt;="&amp;0.05)</f>
        <v>1.0666666666666669</v>
      </c>
      <c r="V903" s="2">
        <f>1/(SUMIFS(Kombiniert[[#This Row],[CDU/CSU (14d)]:[AfD (14d)]],Kombiniert[[#This Row],[CDU/CSU (14d)]:[AfD (14d)]],"&gt;="&amp;0.05)-Kombiniert[[#This Row],[FDP (14d)]])</f>
        <v>1.1371712864250179</v>
      </c>
    </row>
    <row r="904" spans="1:22" x14ac:dyDescent="0.35">
      <c r="A904" s="1">
        <v>43958</v>
      </c>
      <c r="B904" s="2">
        <v>0.39</v>
      </c>
      <c r="C904" s="2">
        <v>0.16</v>
      </c>
      <c r="D904" s="2">
        <v>0.18</v>
      </c>
      <c r="E904" s="2">
        <v>0.05</v>
      </c>
      <c r="F904" s="2">
        <v>0.08</v>
      </c>
      <c r="G904" s="2">
        <v>0.09</v>
      </c>
      <c r="H904" s="2">
        <v>0.05</v>
      </c>
      <c r="I904" s="2">
        <v>1503</v>
      </c>
      <c r="J904" s="2" t="s">
        <v>806</v>
      </c>
      <c r="K904" t="s">
        <v>798</v>
      </c>
      <c r="L904" s="1">
        <f>Kombiniert[[#This Row],[Date]]-13</f>
        <v>43945</v>
      </c>
      <c r="M904" s="8">
        <f>AVERAGEIFS(Kombiniert[CDU/CSU],Kombiniert[Date],"&gt;="&amp;Kombiniert[[#This Row],[Von]],Kombiniert[Date],"&lt;="&amp;Kombiniert[[#This Row],[Date]])</f>
        <v>0.38045454545454543</v>
      </c>
      <c r="N904" s="3">
        <f>AVERAGEIFS(Kombiniert[SPD],Kombiniert[Date],"&gt;="&amp;Kombiniert[[#This Row],[Von]],Kombiniert[Date],"&lt;="&amp;Kombiniert[[#This Row],[Date]])</f>
        <v>0.15863636363636363</v>
      </c>
      <c r="O904" s="8">
        <f>AVERAGEIFS(Kombiniert[GRÜNE],Kombiniert[Date],"&gt;="&amp;Kombiniert[[#This Row],[Von]],Kombiniert[Date],"&lt;="&amp;Kombiniert[[#This Row],[Date]])</f>
        <v>0.16272727272727269</v>
      </c>
      <c r="P904" s="8">
        <f>AVERAGEIFS(Kombiniert[FDP],Kombiniert[Date],"&gt;="&amp;Kombiniert[[#This Row],[Von]],Kombiniert[Date],"&lt;="&amp;Kombiniert[[#This Row],[Date]])</f>
        <v>5.8181818181818196E-2</v>
      </c>
      <c r="Q904" s="8">
        <f>AVERAGEIFS(Kombiniert[LINKE],Kombiniert[Date],"&gt;="&amp;Kombiniert[[#This Row],[Von]],Kombiniert[Date],"&lt;="&amp;Kombiniert[[#This Row],[Date]])</f>
        <v>7.954545454545453E-2</v>
      </c>
      <c r="R904" s="8">
        <f>AVERAGEIFS(Kombiniert[AfD],Kombiniert[Date],"&gt;="&amp;Kombiniert[[#This Row],[Von]],Kombiniert[Date],"&lt;="&amp;Kombiniert[[#This Row],[Date]])</f>
        <v>0.10136363636363636</v>
      </c>
      <c r="S904" s="8">
        <f>AVERAGEIFS(Kombiniert[Sonstige],Kombiniert[Date],"&gt;="&amp;Kombiniert[[#This Row],[Von]],Kombiniert[Date],"&lt;="&amp;Kombiniert[[#This Row],[Date]])</f>
        <v>5.9090909090909104E-2</v>
      </c>
      <c r="T904" s="4">
        <f>SUMIFS(Kombiniert[Befragte],Kombiniert[Date],"&gt;="&amp;Kombiniert[[#This Row],[Von]],Kombiniert[Date],"&lt;="&amp;Kombiniert[[#This Row],[Date]])</f>
        <v>18743</v>
      </c>
      <c r="U904" s="2">
        <f>1/SUMIFS(Kombiniert[[#This Row],[CDU/CSU (14d)]:[AfD (14d)]],Kombiniert[[#This Row],[CDU/CSU (14d)]:[AfD (14d)]],"&gt;="&amp;0.05)</f>
        <v>1.0628019323671498</v>
      </c>
      <c r="V904" s="2">
        <f>1/(SUMIFS(Kombiniert[[#This Row],[CDU/CSU (14d)]:[AfD (14d)]],Kombiniert[[#This Row],[CDU/CSU (14d)]:[AfD (14d)]],"&gt;="&amp;0.05)-Kombiniert[[#This Row],[FDP (14d)]])</f>
        <v>1.1328527291452111</v>
      </c>
    </row>
    <row r="905" spans="1:22" x14ac:dyDescent="0.35">
      <c r="A905" s="1">
        <v>43937</v>
      </c>
      <c r="B905" s="2">
        <v>0.38</v>
      </c>
      <c r="C905" s="2">
        <v>0.17</v>
      </c>
      <c r="D905" s="2">
        <v>0.19</v>
      </c>
      <c r="E905" s="2">
        <v>0.05</v>
      </c>
      <c r="F905" s="2">
        <v>7.0000000000000007E-2</v>
      </c>
      <c r="G905" s="2">
        <v>0.09</v>
      </c>
      <c r="H905" s="2">
        <v>0.05</v>
      </c>
      <c r="I905" s="2">
        <v>1057</v>
      </c>
      <c r="J905" s="2" t="s">
        <v>807</v>
      </c>
      <c r="K905" t="s">
        <v>798</v>
      </c>
      <c r="L905" s="1">
        <f>Kombiniert[[#This Row],[Date]]-13</f>
        <v>43924</v>
      </c>
      <c r="M905" s="8">
        <f>AVERAGEIFS(Kombiniert[CDU/CSU],Kombiniert[Date],"&gt;="&amp;Kombiniert[[#This Row],[Von]],Kombiniert[Date],"&lt;="&amp;Kombiniert[[#This Row],[Date]])</f>
        <v>0.36277777777777775</v>
      </c>
      <c r="N905" s="3">
        <f>AVERAGEIFS(Kombiniert[SPD],Kombiniert[Date],"&gt;="&amp;Kombiniert[[#This Row],[Von]],Kombiniert[Date],"&lt;="&amp;Kombiniert[[#This Row],[Date]])</f>
        <v>0.16777777777777775</v>
      </c>
      <c r="O905" s="8">
        <f>AVERAGEIFS(Kombiniert[GRÜNE],Kombiniert[Date],"&gt;="&amp;Kombiniert[[#This Row],[Von]],Kombiniert[Date],"&lt;="&amp;Kombiniert[[#This Row],[Date]])</f>
        <v>0.17444444444444443</v>
      </c>
      <c r="P905" s="8">
        <f>AVERAGEIFS(Kombiniert[FDP],Kombiniert[Date],"&gt;="&amp;Kombiniert[[#This Row],[Von]],Kombiniert[Date],"&lt;="&amp;Kombiniert[[#This Row],[Date]])</f>
        <v>5.7222222222222209E-2</v>
      </c>
      <c r="Q905" s="8">
        <f>AVERAGEIFS(Kombiniert[LINKE],Kombiniert[Date],"&gt;="&amp;Kombiniert[[#This Row],[Von]],Kombiniert[Date],"&lt;="&amp;Kombiniert[[#This Row],[Date]])</f>
        <v>7.9444444444444443E-2</v>
      </c>
      <c r="R905" s="8">
        <f>AVERAGEIFS(Kombiniert[AfD],Kombiniert[Date],"&gt;="&amp;Kombiniert[[#This Row],[Von]],Kombiniert[Date],"&lt;="&amp;Kombiniert[[#This Row],[Date]])</f>
        <v>0.10166666666666666</v>
      </c>
      <c r="S905" s="8">
        <f>AVERAGEIFS(Kombiniert[Sonstige],Kombiniert[Date],"&gt;="&amp;Kombiniert[[#This Row],[Von]],Kombiniert[Date],"&lt;="&amp;Kombiniert[[#This Row],[Date]])</f>
        <v>5.6666666666666671E-2</v>
      </c>
      <c r="T905" s="4">
        <f>SUMIFS(Kombiniert[Befragte],Kombiniert[Date],"&gt;="&amp;Kombiniert[[#This Row],[Von]],Kombiniert[Date],"&lt;="&amp;Kombiniert[[#This Row],[Date]])</f>
        <v>15862</v>
      </c>
      <c r="U905" s="2">
        <f>1/SUMIFS(Kombiniert[[#This Row],[CDU/CSU (14d)]:[AfD (14d)]],Kombiniert[[#This Row],[CDU/CSU (14d)]:[AfD (14d)]],"&gt;="&amp;0.05)</f>
        <v>1.0600706713780921</v>
      </c>
      <c r="V905" s="2">
        <f>1/(SUMIFS(Kombiniert[[#This Row],[CDU/CSU (14d)]:[AfD (14d)]],Kombiniert[[#This Row],[CDU/CSU (14d)]:[AfD (14d)]],"&gt;="&amp;0.05)-Kombiniert[[#This Row],[FDP (14d)]])</f>
        <v>1.1285266457680252</v>
      </c>
    </row>
    <row r="906" spans="1:22" x14ac:dyDescent="0.35">
      <c r="A906" s="1">
        <v>43923</v>
      </c>
      <c r="B906" s="2">
        <v>0.34</v>
      </c>
      <c r="C906" s="2">
        <v>0.16</v>
      </c>
      <c r="D906" s="2">
        <v>0.22</v>
      </c>
      <c r="E906" s="2">
        <v>0.05</v>
      </c>
      <c r="F906" s="2">
        <v>7.0000000000000007E-2</v>
      </c>
      <c r="G906" s="2">
        <v>0.1</v>
      </c>
      <c r="H906" s="2">
        <v>0.06</v>
      </c>
      <c r="I906" s="2">
        <v>1502</v>
      </c>
      <c r="J906" s="2" t="s">
        <v>808</v>
      </c>
      <c r="K906" t="s">
        <v>798</v>
      </c>
      <c r="L906" s="1">
        <f>Kombiniert[[#This Row],[Date]]-13</f>
        <v>43910</v>
      </c>
      <c r="M906" s="8">
        <f>AVERAGEIFS(Kombiniert[CDU/CSU],Kombiniert[Date],"&gt;="&amp;Kombiniert[[#This Row],[Von]],Kombiniert[Date],"&lt;="&amp;Kombiniert[[#This Row],[Date]])</f>
        <v>0.32849999999999996</v>
      </c>
      <c r="N906" s="3">
        <f>AVERAGEIFS(Kombiniert[SPD],Kombiniert[Date],"&gt;="&amp;Kombiniert[[#This Row],[Von]],Kombiniert[Date],"&lt;="&amp;Kombiniert[[#This Row],[Date]])</f>
        <v>0.15849999999999997</v>
      </c>
      <c r="O906" s="8">
        <f>AVERAGEIFS(Kombiniert[GRÜNE],Kombiniert[Date],"&gt;="&amp;Kombiniert[[#This Row],[Von]],Kombiniert[Date],"&lt;="&amp;Kombiniert[[#This Row],[Date]])</f>
        <v>0.19900000000000001</v>
      </c>
      <c r="P906" s="8">
        <f>AVERAGEIFS(Kombiniert[FDP],Kombiniert[Date],"&gt;="&amp;Kombiniert[[#This Row],[Von]],Kombiniert[Date],"&lt;="&amp;Kombiniert[[#This Row],[Date]])</f>
        <v>6.2999999999999987E-2</v>
      </c>
      <c r="Q906" s="8">
        <f>AVERAGEIFS(Kombiniert[LINKE],Kombiniert[Date],"&gt;="&amp;Kombiniert[[#This Row],[Von]],Kombiniert[Date],"&lt;="&amp;Kombiniert[[#This Row],[Date]])</f>
        <v>8.0499999999999988E-2</v>
      </c>
      <c r="R906" s="8">
        <f>AVERAGEIFS(Kombiniert[AfD],Kombiniert[Date],"&gt;="&amp;Kombiniert[[#This Row],[Von]],Kombiniert[Date],"&lt;="&amp;Kombiniert[[#This Row],[Date]])</f>
        <v>0.1065</v>
      </c>
      <c r="S906" s="8">
        <f>AVERAGEIFS(Kombiniert[Sonstige],Kombiniert[Date],"&gt;="&amp;Kombiniert[[#This Row],[Von]],Kombiniert[Date],"&lt;="&amp;Kombiniert[[#This Row],[Date]])</f>
        <v>6.4000000000000015E-2</v>
      </c>
      <c r="T906" s="4">
        <f>SUMIFS(Kombiniert[Befragte],Kombiniert[Date],"&gt;="&amp;Kombiniert[[#This Row],[Von]],Kombiniert[Date],"&lt;="&amp;Kombiniert[[#This Row],[Date]])</f>
        <v>17886</v>
      </c>
      <c r="U906" s="2">
        <f>1/SUMIFS(Kombiniert[[#This Row],[CDU/CSU (14d)]:[AfD (14d)]],Kombiniert[[#This Row],[CDU/CSU (14d)]:[AfD (14d)]],"&gt;="&amp;0.05)</f>
        <v>1.0683760683760684</v>
      </c>
      <c r="V906" s="2">
        <f>1/(SUMIFS(Kombiniert[[#This Row],[CDU/CSU (14d)]:[AfD (14d)]],Kombiniert[[#This Row],[CDU/CSU (14d)]:[AfD (14d)]],"&gt;="&amp;0.05)-Kombiniert[[#This Row],[FDP (14d)]])</f>
        <v>1.1454753722794959</v>
      </c>
    </row>
    <row r="907" spans="1:22" x14ac:dyDescent="0.35">
      <c r="A907" s="1">
        <v>43909</v>
      </c>
      <c r="B907" s="2">
        <v>0.3</v>
      </c>
      <c r="C907" s="2">
        <v>0.14000000000000001</v>
      </c>
      <c r="D907" s="2">
        <v>0.23</v>
      </c>
      <c r="E907" s="2">
        <v>7.0000000000000007E-2</v>
      </c>
      <c r="F907" s="2">
        <v>0.09</v>
      </c>
      <c r="G907" s="2">
        <v>0.1</v>
      </c>
      <c r="H907" s="2">
        <v>7.0000000000000007E-2</v>
      </c>
      <c r="I907" s="2">
        <v>1035</v>
      </c>
      <c r="J907" s="2" t="s">
        <v>809</v>
      </c>
      <c r="K907" t="s">
        <v>798</v>
      </c>
      <c r="L907" s="1">
        <f>Kombiniert[[#This Row],[Date]]-13</f>
        <v>43896</v>
      </c>
      <c r="M907" s="8">
        <f>AVERAGEIFS(Kombiniert[CDU/CSU],Kombiniert[Date],"&gt;="&amp;Kombiniert[[#This Row],[Von]],Kombiniert[Date],"&lt;="&amp;Kombiniert[[#This Row],[Date]])</f>
        <v>0.27</v>
      </c>
      <c r="N907" s="3">
        <f>AVERAGEIFS(Kombiniert[SPD],Kombiniert[Date],"&gt;="&amp;Kombiniert[[#This Row],[Von]],Kombiniert[Date],"&lt;="&amp;Kombiniert[[#This Row],[Date]])</f>
        <v>0.15333333333333332</v>
      </c>
      <c r="O907" s="8">
        <f>AVERAGEIFS(Kombiniert[GRÜNE],Kombiniert[Date],"&gt;="&amp;Kombiniert[[#This Row],[Von]],Kombiniert[Date],"&lt;="&amp;Kombiniert[[#This Row],[Date]])</f>
        <v>0.22333333333333336</v>
      </c>
      <c r="P907" s="8">
        <f>AVERAGEIFS(Kombiniert[FDP],Kombiniert[Date],"&gt;="&amp;Kombiniert[[#This Row],[Von]],Kombiniert[Date],"&lt;="&amp;Kombiniert[[#This Row],[Date]])</f>
        <v>6.4444444444444457E-2</v>
      </c>
      <c r="Q907" s="8">
        <f>AVERAGEIFS(Kombiniert[LINKE],Kombiniert[Date],"&gt;="&amp;Kombiniert[[#This Row],[Von]],Kombiniert[Date],"&lt;="&amp;Kombiniert[[#This Row],[Date]])</f>
        <v>9.2222222222222219E-2</v>
      </c>
      <c r="R907" s="8">
        <f>AVERAGEIFS(Kombiniert[AfD],Kombiniert[Date],"&gt;="&amp;Kombiniert[[#This Row],[Von]],Kombiniert[Date],"&lt;="&amp;Kombiniert[[#This Row],[Date]])</f>
        <v>0.12777777777777777</v>
      </c>
      <c r="S907" s="8">
        <f>AVERAGEIFS(Kombiniert[Sonstige],Kombiniert[Date],"&gt;="&amp;Kombiniert[[#This Row],[Von]],Kombiniert[Date],"&lt;="&amp;Kombiniert[[#This Row],[Date]])</f>
        <v>6.8888888888888902E-2</v>
      </c>
      <c r="T907" s="4">
        <f>SUMIFS(Kombiniert[Befragte],Kombiniert[Date],"&gt;="&amp;Kombiniert[[#This Row],[Von]],Kombiniert[Date],"&lt;="&amp;Kombiniert[[#This Row],[Date]])</f>
        <v>15885</v>
      </c>
      <c r="U907" s="2">
        <f>1/SUMIFS(Kombiniert[[#This Row],[CDU/CSU (14d)]:[AfD (14d)]],Kombiniert[[#This Row],[CDU/CSU (14d)]:[AfD (14d)]],"&gt;="&amp;0.05)</f>
        <v>1.0739856801909309</v>
      </c>
      <c r="V907" s="2">
        <f>1/(SUMIFS(Kombiniert[[#This Row],[CDU/CSU (14d)]:[AfD (14d)]],Kombiniert[[#This Row],[CDU/CSU (14d)]:[AfD (14d)]],"&gt;="&amp;0.05)-Kombiniert[[#This Row],[FDP (14d)]])</f>
        <v>1.1538461538461537</v>
      </c>
    </row>
    <row r="908" spans="1:22" x14ac:dyDescent="0.35">
      <c r="A908" s="1">
        <v>43895</v>
      </c>
      <c r="B908" s="2">
        <v>0.27</v>
      </c>
      <c r="C908" s="2">
        <v>0.16</v>
      </c>
      <c r="D908" s="2">
        <v>0.23</v>
      </c>
      <c r="E908" s="2">
        <v>0.06</v>
      </c>
      <c r="F908" s="2">
        <v>0.09</v>
      </c>
      <c r="G908" s="2">
        <v>0.12</v>
      </c>
      <c r="H908" s="2">
        <v>7.0000000000000007E-2</v>
      </c>
      <c r="I908" s="2">
        <v>1502</v>
      </c>
      <c r="J908" s="2" t="s">
        <v>810</v>
      </c>
      <c r="K908" t="s">
        <v>798</v>
      </c>
      <c r="L908" s="1">
        <f>Kombiniert[[#This Row],[Date]]-13</f>
        <v>43882</v>
      </c>
      <c r="M908" s="8">
        <f>AVERAGEIFS(Kombiniert[CDU/CSU],Kombiniert[Date],"&gt;="&amp;Kombiniert[[#This Row],[Von]],Kombiniert[Date],"&lt;="&amp;Kombiniert[[#This Row],[Date]])</f>
        <v>0.26571428571428574</v>
      </c>
      <c r="N908" s="3">
        <f>AVERAGEIFS(Kombiniert[SPD],Kombiniert[Date],"&gt;="&amp;Kombiniert[[#This Row],[Von]],Kombiniert[Date],"&lt;="&amp;Kombiniert[[#This Row],[Date]])</f>
        <v>0.15357142857142855</v>
      </c>
      <c r="O908" s="8">
        <f>AVERAGEIFS(Kombiniert[GRÜNE],Kombiniert[Date],"&gt;="&amp;Kombiniert[[#This Row],[Von]],Kombiniert[Date],"&lt;="&amp;Kombiniert[[#This Row],[Date]])</f>
        <v>0.22571428571428573</v>
      </c>
      <c r="P908" s="8">
        <f>AVERAGEIFS(Kombiniert[FDP],Kombiniert[Date],"&gt;="&amp;Kombiniert[[#This Row],[Von]],Kombiniert[Date],"&lt;="&amp;Kombiniert[[#This Row],[Date]])</f>
        <v>6.2857142857142861E-2</v>
      </c>
      <c r="Q908" s="8">
        <f>AVERAGEIFS(Kombiniert[LINKE],Kombiniert[Date],"&gt;="&amp;Kombiniert[[#This Row],[Von]],Kombiniert[Date],"&lt;="&amp;Kombiniert[[#This Row],[Date]])</f>
        <v>9.9285714285714283E-2</v>
      </c>
      <c r="R908" s="8">
        <f>AVERAGEIFS(Kombiniert[AfD],Kombiniert[Date],"&gt;="&amp;Kombiniert[[#This Row],[Von]],Kombiniert[Date],"&lt;="&amp;Kombiniert[[#This Row],[Date]])</f>
        <v>0.12357142857142857</v>
      </c>
      <c r="S908" s="8">
        <f>AVERAGEIFS(Kombiniert[Sonstige],Kombiniert[Date],"&gt;="&amp;Kombiniert[[#This Row],[Von]],Kombiniert[Date],"&lt;="&amp;Kombiniert[[#This Row],[Date]])</f>
        <v>6.9285714285714298E-2</v>
      </c>
      <c r="T908" s="4">
        <f>SUMIFS(Kombiniert[Befragte],Kombiniert[Date],"&gt;="&amp;Kombiniert[[#This Row],[Von]],Kombiniert[Date],"&lt;="&amp;Kombiniert[[#This Row],[Date]])</f>
        <v>13531</v>
      </c>
      <c r="U908" s="2">
        <f>1/SUMIFS(Kombiniert[[#This Row],[CDU/CSU (14d)]:[AfD (14d)]],Kombiniert[[#This Row],[CDU/CSU (14d)]:[AfD (14d)]],"&gt;="&amp;0.05)</f>
        <v>1.0744435917114352</v>
      </c>
      <c r="V908" s="2">
        <f>1/(SUMIFS(Kombiniert[[#This Row],[CDU/CSU (14d)]:[AfD (14d)]],Kombiniert[[#This Row],[CDU/CSU (14d)]:[AfD (14d)]],"&gt;="&amp;0.05)-Kombiniert[[#This Row],[FDP (14d)]])</f>
        <v>1.1522633744855966</v>
      </c>
    </row>
    <row r="909" spans="1:22" x14ac:dyDescent="0.35">
      <c r="A909" s="1">
        <v>43874</v>
      </c>
      <c r="B909" s="2">
        <v>0.26</v>
      </c>
      <c r="C909" s="2">
        <v>0.16</v>
      </c>
      <c r="D909" s="2">
        <v>0.22</v>
      </c>
      <c r="E909" s="2">
        <v>7.0000000000000007E-2</v>
      </c>
      <c r="F909" s="2">
        <v>0.09</v>
      </c>
      <c r="G909" s="2">
        <v>0.14000000000000001</v>
      </c>
      <c r="H909" s="2">
        <v>0.06</v>
      </c>
      <c r="I909" s="2">
        <v>1007</v>
      </c>
      <c r="J909" s="2" t="s">
        <v>811</v>
      </c>
      <c r="K909" t="s">
        <v>798</v>
      </c>
      <c r="L909" s="1">
        <f>Kombiniert[[#This Row],[Date]]-13</f>
        <v>43861</v>
      </c>
      <c r="M909" s="8">
        <f>AVERAGEIFS(Kombiniert[CDU/CSU],Kombiniert[Date],"&gt;="&amp;Kombiniert[[#This Row],[Von]],Kombiniert[Date],"&lt;="&amp;Kombiniert[[#This Row],[Date]])</f>
        <v>0.27388888888888885</v>
      </c>
      <c r="N909" s="3">
        <f>AVERAGEIFS(Kombiniert[SPD],Kombiniert[Date],"&gt;="&amp;Kombiniert[[#This Row],[Von]],Kombiniert[Date],"&lt;="&amp;Kombiniert[[#This Row],[Date]])</f>
        <v>0.13944444444444443</v>
      </c>
      <c r="O909" s="8">
        <f>AVERAGEIFS(Kombiniert[GRÜNE],Kombiniert[Date],"&gt;="&amp;Kombiniert[[#This Row],[Von]],Kombiniert[Date],"&lt;="&amp;Kombiniert[[#This Row],[Date]])</f>
        <v>0.21888888888888888</v>
      </c>
      <c r="P909" s="8">
        <f>AVERAGEIFS(Kombiniert[FDP],Kombiniert[Date],"&gt;="&amp;Kombiniert[[#This Row],[Von]],Kombiniert[Date],"&lt;="&amp;Kombiniert[[#This Row],[Date]])</f>
        <v>7.888888888888887E-2</v>
      </c>
      <c r="Q909" s="8">
        <f>AVERAGEIFS(Kombiniert[LINKE],Kombiniert[Date],"&gt;="&amp;Kombiniert[[#This Row],[Von]],Kombiniert[Date],"&lt;="&amp;Kombiniert[[#This Row],[Date]])</f>
        <v>9.1111111111111087E-2</v>
      </c>
      <c r="R909" s="8">
        <f>AVERAGEIFS(Kombiniert[AfD],Kombiniert[Date],"&gt;="&amp;Kombiniert[[#This Row],[Von]],Kombiniert[Date],"&lt;="&amp;Kombiniert[[#This Row],[Date]])</f>
        <v>0.13333333333333336</v>
      </c>
      <c r="S909" s="8">
        <f>AVERAGEIFS(Kombiniert[Sonstige],Kombiniert[Date],"&gt;="&amp;Kombiniert[[#This Row],[Von]],Kombiniert[Date],"&lt;="&amp;Kombiniert[[#This Row],[Date]])</f>
        <v>6.4444444444444457E-2</v>
      </c>
      <c r="T909" s="4">
        <f>SUMIFS(Kombiniert[Befragte],Kombiniert[Date],"&gt;="&amp;Kombiniert[[#This Row],[Von]],Kombiniert[Date],"&lt;="&amp;Kombiniert[[#This Row],[Date]])</f>
        <v>16060</v>
      </c>
      <c r="U909" s="2">
        <f>1/SUMIFS(Kombiniert[[#This Row],[CDU/CSU (14d)]:[AfD (14d)]],Kombiniert[[#This Row],[CDU/CSU (14d)]:[AfD (14d)]],"&gt;="&amp;0.05)</f>
        <v>1.0688836104513064</v>
      </c>
      <c r="V909" s="2">
        <f>1/(SUMIFS(Kombiniert[[#This Row],[CDU/CSU (14d)]:[AfD (14d)]],Kombiniert[[#This Row],[CDU/CSU (14d)]:[AfD (14d)]],"&gt;="&amp;0.05)-Kombiniert[[#This Row],[FDP (14d)]])</f>
        <v>1.1673151750972763</v>
      </c>
    </row>
    <row r="910" spans="1:22" x14ac:dyDescent="0.35">
      <c r="A910" s="1">
        <v>43867</v>
      </c>
      <c r="B910" s="2">
        <v>0.27</v>
      </c>
      <c r="C910" s="2">
        <v>0.14000000000000001</v>
      </c>
      <c r="D910" s="2">
        <v>0.22</v>
      </c>
      <c r="E910" s="2">
        <v>0.08</v>
      </c>
      <c r="F910" s="2">
        <v>0.09</v>
      </c>
      <c r="G910" s="2">
        <v>0.14000000000000001</v>
      </c>
      <c r="H910" s="2">
        <v>0.06</v>
      </c>
      <c r="I910" s="2">
        <v>1503</v>
      </c>
      <c r="J910" s="2" t="s">
        <v>812</v>
      </c>
      <c r="K910" t="s">
        <v>798</v>
      </c>
      <c r="L910" s="1">
        <f>Kombiniert[[#This Row],[Date]]-13</f>
        <v>43854</v>
      </c>
      <c r="M910" s="8">
        <f>AVERAGEIFS(Kombiniert[CDU/CSU],Kombiniert[Date],"&gt;="&amp;Kombiniert[[#This Row],[Von]],Kombiniert[Date],"&lt;="&amp;Kombiniert[[#This Row],[Date]])</f>
        <v>0.27437500000000004</v>
      </c>
      <c r="N910" s="3">
        <f>AVERAGEIFS(Kombiniert[SPD],Kombiniert[Date],"&gt;="&amp;Kombiniert[[#This Row],[Von]],Kombiniert[Date],"&lt;="&amp;Kombiniert[[#This Row],[Date]])</f>
        <v>0.13500000000000001</v>
      </c>
      <c r="O910" s="8">
        <f>AVERAGEIFS(Kombiniert[GRÜNE],Kombiniert[Date],"&gt;="&amp;Kombiniert[[#This Row],[Von]],Kombiniert[Date],"&lt;="&amp;Kombiniert[[#This Row],[Date]])</f>
        <v>0.22</v>
      </c>
      <c r="P910" s="8">
        <f>AVERAGEIFS(Kombiniert[FDP],Kombiniert[Date],"&gt;="&amp;Kombiniert[[#This Row],[Von]],Kombiniert[Date],"&lt;="&amp;Kombiniert[[#This Row],[Date]])</f>
        <v>8.6249999999999979E-2</v>
      </c>
      <c r="Q910" s="8">
        <f>AVERAGEIFS(Kombiniert[LINKE],Kombiniert[Date],"&gt;="&amp;Kombiniert[[#This Row],[Von]],Kombiniert[Date],"&lt;="&amp;Kombiniert[[#This Row],[Date]])</f>
        <v>8.8124999999999981E-2</v>
      </c>
      <c r="R910" s="8">
        <f>AVERAGEIFS(Kombiniert[AfD],Kombiniert[Date],"&gt;="&amp;Kombiniert[[#This Row],[Von]],Kombiniert[Date],"&lt;="&amp;Kombiniert[[#This Row],[Date]])</f>
        <v>0.13500000000000001</v>
      </c>
      <c r="S910" s="8">
        <f>AVERAGEIFS(Kombiniert[Sonstige],Kombiniert[Date],"&gt;="&amp;Kombiniert[[#This Row],[Von]],Kombiniert[Date],"&lt;="&amp;Kombiniert[[#This Row],[Date]])</f>
        <v>6.1249999999999999E-2</v>
      </c>
      <c r="T910" s="4">
        <f>SUMIFS(Kombiniert[Befragte],Kombiniert[Date],"&gt;="&amp;Kombiniert[[#This Row],[Von]],Kombiniert[Date],"&lt;="&amp;Kombiniert[[#This Row],[Date]])</f>
        <v>15469</v>
      </c>
      <c r="U910" s="2">
        <f>1/SUMIFS(Kombiniert[[#This Row],[CDU/CSU (14d)]:[AfD (14d)]],Kombiniert[[#This Row],[CDU/CSU (14d)]:[AfD (14d)]],"&gt;="&amp;0.05)</f>
        <v>1.0652463382157125</v>
      </c>
      <c r="V910" s="2">
        <f>1/(SUMIFS(Kombiniert[[#This Row],[CDU/CSU (14d)]:[AfD (14d)]],Kombiniert[[#This Row],[CDU/CSU (14d)]:[AfD (14d)]],"&gt;="&amp;0.05)-Kombiniert[[#This Row],[FDP (14d)]])</f>
        <v>1.1730205278592374</v>
      </c>
    </row>
    <row r="911" spans="1:22" x14ac:dyDescent="0.35">
      <c r="A911" s="1">
        <v>43853</v>
      </c>
      <c r="B911" s="2">
        <v>0.26</v>
      </c>
      <c r="C911" s="2">
        <v>0.14000000000000001</v>
      </c>
      <c r="D911" s="2">
        <v>0.24</v>
      </c>
      <c r="E911" s="2">
        <v>0.08</v>
      </c>
      <c r="F911" s="2">
        <v>0.08</v>
      </c>
      <c r="G911" s="2">
        <v>0.14000000000000001</v>
      </c>
      <c r="H911" s="2">
        <v>0.06</v>
      </c>
      <c r="I911" s="2">
        <v>1043</v>
      </c>
      <c r="J911" s="2" t="s">
        <v>813</v>
      </c>
      <c r="K911" t="s">
        <v>798</v>
      </c>
      <c r="L911" s="1">
        <f>Kombiniert[[#This Row],[Date]]-13</f>
        <v>43840</v>
      </c>
      <c r="M911" s="8">
        <f>AVERAGEIFS(Kombiniert[CDU/CSU],Kombiniert[Date],"&gt;="&amp;Kombiniert[[#This Row],[Von]],Kombiniert[Date],"&lt;="&amp;Kombiniert[[#This Row],[Date]])</f>
        <v>0.270625</v>
      </c>
      <c r="N911" s="3">
        <f>AVERAGEIFS(Kombiniert[SPD],Kombiniert[Date],"&gt;="&amp;Kombiniert[[#This Row],[Von]],Kombiniert[Date],"&lt;="&amp;Kombiniert[[#This Row],[Date]])</f>
        <v>0.13437500000000002</v>
      </c>
      <c r="O911" s="8">
        <f>AVERAGEIFS(Kombiniert[GRÜNE],Kombiniert[Date],"&gt;="&amp;Kombiniert[[#This Row],[Von]],Kombiniert[Date],"&lt;="&amp;Kombiniert[[#This Row],[Date]])</f>
        <v>0.21875</v>
      </c>
      <c r="P911" s="8">
        <f>AVERAGEIFS(Kombiniert[FDP],Kombiniert[Date],"&gt;="&amp;Kombiniert[[#This Row],[Von]],Kombiniert[Date],"&lt;="&amp;Kombiniert[[#This Row],[Date]])</f>
        <v>8.4999999999999992E-2</v>
      </c>
      <c r="Q911" s="8">
        <f>AVERAGEIFS(Kombiniert[LINKE],Kombiniert[Date],"&gt;="&amp;Kombiniert[[#This Row],[Von]],Kombiniert[Date],"&lt;="&amp;Kombiniert[[#This Row],[Date]])</f>
        <v>8.8124999999999995E-2</v>
      </c>
      <c r="R911" s="8">
        <f>AVERAGEIFS(Kombiniert[AfD],Kombiniert[Date],"&gt;="&amp;Kombiniert[[#This Row],[Von]],Kombiniert[Date],"&lt;="&amp;Kombiniert[[#This Row],[Date]])</f>
        <v>0.14000000000000001</v>
      </c>
      <c r="S911" s="8">
        <f>AVERAGEIFS(Kombiniert[Sonstige],Kombiniert[Date],"&gt;="&amp;Kombiniert[[#This Row],[Von]],Kombiniert[Date],"&lt;="&amp;Kombiniert[[#This Row],[Date]])</f>
        <v>6.3125000000000001E-2</v>
      </c>
      <c r="T911" s="4">
        <f>SUMIFS(Kombiniert[Befragte],Kombiniert[Date],"&gt;="&amp;Kombiniert[[#This Row],[Von]],Kombiniert[Date],"&lt;="&amp;Kombiniert[[#This Row],[Date]])</f>
        <v>15332</v>
      </c>
      <c r="U911" s="2">
        <f>1/SUMIFS(Kombiniert[[#This Row],[CDU/CSU (14d)]:[AfD (14d)]],Kombiniert[[#This Row],[CDU/CSU (14d)]:[AfD (14d)]],"&gt;="&amp;0.05)</f>
        <v>1.0673782521681121</v>
      </c>
      <c r="V911" s="2">
        <f>1/(SUMIFS(Kombiniert[[#This Row],[CDU/CSU (14d)]:[AfD (14d)]],Kombiniert[[#This Row],[CDU/CSU (14d)]:[AfD (14d)]],"&gt;="&amp;0.05)-Kombiniert[[#This Row],[FDP (14d)]])</f>
        <v>1.173881144534116</v>
      </c>
    </row>
    <row r="912" spans="1:22" x14ac:dyDescent="0.35">
      <c r="A912" s="1">
        <v>43839</v>
      </c>
      <c r="B912" s="2">
        <v>0.27</v>
      </c>
      <c r="C912" s="2">
        <v>0.13</v>
      </c>
      <c r="D912" s="2">
        <v>0.23</v>
      </c>
      <c r="E912" s="2">
        <v>0.09</v>
      </c>
      <c r="F912" s="2">
        <v>0.08</v>
      </c>
      <c r="G912" s="2">
        <v>0.14000000000000001</v>
      </c>
      <c r="H912" s="2">
        <v>0.06</v>
      </c>
      <c r="I912" s="2">
        <v>1506</v>
      </c>
      <c r="J912" s="2" t="s">
        <v>814</v>
      </c>
      <c r="K912" t="s">
        <v>798</v>
      </c>
      <c r="L912" s="1">
        <f>Kombiniert[[#This Row],[Date]]-13</f>
        <v>43826</v>
      </c>
      <c r="M912" s="8">
        <f>AVERAGEIFS(Kombiniert[CDU/CSU],Kombiniert[Date],"&gt;="&amp;Kombiniert[[#This Row],[Von]],Kombiniert[Date],"&lt;="&amp;Kombiniert[[#This Row],[Date]])</f>
        <v>0.28000000000000003</v>
      </c>
      <c r="N912" s="3">
        <f>AVERAGEIFS(Kombiniert[SPD],Kombiniert[Date],"&gt;="&amp;Kombiniert[[#This Row],[Von]],Kombiniert[Date],"&lt;="&amp;Kombiniert[[#This Row],[Date]])</f>
        <v>0.13</v>
      </c>
      <c r="O912" s="8">
        <f>AVERAGEIFS(Kombiniert[GRÜNE],Kombiniert[Date],"&gt;="&amp;Kombiniert[[#This Row],[Von]],Kombiniert[Date],"&lt;="&amp;Kombiniert[[#This Row],[Date]])</f>
        <v>0.21833333333333335</v>
      </c>
      <c r="P912" s="8">
        <f>AVERAGEIFS(Kombiniert[FDP],Kombiniert[Date],"&gt;="&amp;Kombiniert[[#This Row],[Von]],Kombiniert[Date],"&lt;="&amp;Kombiniert[[#This Row],[Date]])</f>
        <v>9.0000000000000011E-2</v>
      </c>
      <c r="Q912" s="8">
        <f>AVERAGEIFS(Kombiniert[LINKE],Kombiniert[Date],"&gt;="&amp;Kombiniert[[#This Row],[Von]],Kombiniert[Date],"&lt;="&amp;Kombiniert[[#This Row],[Date]])</f>
        <v>8.1666666666666665E-2</v>
      </c>
      <c r="R912" s="8">
        <f>AVERAGEIFS(Kombiniert[AfD],Kombiniert[Date],"&gt;="&amp;Kombiniert[[#This Row],[Von]],Kombiniert[Date],"&lt;="&amp;Kombiniert[[#This Row],[Date]])</f>
        <v>0.14000000000000001</v>
      </c>
      <c r="S912" s="8">
        <f>AVERAGEIFS(Kombiniert[Sonstige],Kombiniert[Date],"&gt;="&amp;Kombiniert[[#This Row],[Von]],Kombiniert[Date],"&lt;="&amp;Kombiniert[[#This Row],[Date]])</f>
        <v>0.06</v>
      </c>
      <c r="T912" s="4">
        <f>SUMIFS(Kombiniert[Befragte],Kombiniert[Date],"&gt;="&amp;Kombiniert[[#This Row],[Von]],Kombiniert[Date],"&lt;="&amp;Kombiniert[[#This Row],[Date]])</f>
        <v>4559</v>
      </c>
      <c r="U912" s="2">
        <f>1/SUMIFS(Kombiniert[[#This Row],[CDU/CSU (14d)]:[AfD (14d)]],Kombiniert[[#This Row],[CDU/CSU (14d)]:[AfD (14d)]],"&gt;="&amp;0.05)</f>
        <v>1.0638297872340425</v>
      </c>
      <c r="V912" s="2">
        <f>1/(SUMIFS(Kombiniert[[#This Row],[CDU/CSU (14d)]:[AfD (14d)]],Kombiniert[[#This Row],[CDU/CSU (14d)]:[AfD (14d)]],"&gt;="&amp;0.05)-Kombiniert[[#This Row],[FDP (14d)]])</f>
        <v>1.1764705882352939</v>
      </c>
    </row>
    <row r="913" spans="1:22" x14ac:dyDescent="0.35">
      <c r="A913" s="1">
        <v>43811</v>
      </c>
      <c r="B913" s="2">
        <v>0.27</v>
      </c>
      <c r="C913" s="2">
        <v>0.14000000000000001</v>
      </c>
      <c r="D913" s="2">
        <v>0.21</v>
      </c>
      <c r="E913" s="2">
        <v>0.08</v>
      </c>
      <c r="F913" s="2">
        <v>0.08</v>
      </c>
      <c r="G913" s="2">
        <v>0.15</v>
      </c>
      <c r="H913" s="2">
        <v>7.0000000000000007E-2</v>
      </c>
      <c r="I913" s="2">
        <v>1038</v>
      </c>
      <c r="J913" s="2" t="s">
        <v>815</v>
      </c>
      <c r="K913" t="s">
        <v>798</v>
      </c>
      <c r="L913" s="1">
        <f>Kombiniert[[#This Row],[Date]]-13</f>
        <v>43798</v>
      </c>
      <c r="M913" s="8">
        <f>AVERAGEIFS(Kombiniert[CDU/CSU],Kombiniert[Date],"&gt;="&amp;Kombiniert[[#This Row],[Von]],Kombiniert[Date],"&lt;="&amp;Kombiniert[[#This Row],[Date]])</f>
        <v>0.27150000000000002</v>
      </c>
      <c r="N913" s="3">
        <f>AVERAGEIFS(Kombiniert[SPD],Kombiniert[Date],"&gt;="&amp;Kombiniert[[#This Row],[Von]],Kombiniert[Date],"&lt;="&amp;Kombiniert[[#This Row],[Date]])</f>
        <v>0.13750000000000001</v>
      </c>
      <c r="O913" s="8">
        <f>AVERAGEIFS(Kombiniert[GRÜNE],Kombiniert[Date],"&gt;="&amp;Kombiniert[[#This Row],[Von]],Kombiniert[Date],"&lt;="&amp;Kombiniert[[#This Row],[Date]])</f>
        <v>0.21400000000000002</v>
      </c>
      <c r="P913" s="8">
        <f>AVERAGEIFS(Kombiniert[FDP],Kombiniert[Date],"&gt;="&amp;Kombiniert[[#This Row],[Von]],Kombiniert[Date],"&lt;="&amp;Kombiniert[[#This Row],[Date]])</f>
        <v>8.3999999999999991E-2</v>
      </c>
      <c r="Q913" s="8">
        <f>AVERAGEIFS(Kombiniert[LINKE],Kombiniert[Date],"&gt;="&amp;Kombiniert[[#This Row],[Von]],Kombiniert[Date],"&lt;="&amp;Kombiniert[[#This Row],[Date]])</f>
        <v>8.4499999999999992E-2</v>
      </c>
      <c r="R913" s="8">
        <f>AVERAGEIFS(Kombiniert[AfD],Kombiniert[Date],"&gt;="&amp;Kombiniert[[#This Row],[Von]],Kombiniert[Date],"&lt;="&amp;Kombiniert[[#This Row],[Date]])</f>
        <v>0.14299999999999999</v>
      </c>
      <c r="S913" s="8">
        <f>AVERAGEIFS(Kombiniert[Sonstige],Kombiniert[Date],"&gt;="&amp;Kombiniert[[#This Row],[Von]],Kombiniert[Date],"&lt;="&amp;Kombiniert[[#This Row],[Date]])</f>
        <v>6.5500000000000003E-2</v>
      </c>
      <c r="T913" s="4">
        <f>SUMIFS(Kombiniert[Befragte],Kombiniert[Date],"&gt;="&amp;Kombiniert[[#This Row],[Von]],Kombiniert[Date],"&lt;="&amp;Kombiniert[[#This Row],[Date]])</f>
        <v>17789</v>
      </c>
      <c r="U913" s="2">
        <f>1/SUMIFS(Kombiniert[[#This Row],[CDU/CSU (14d)]:[AfD (14d)]],Kombiniert[[#This Row],[CDU/CSU (14d)]:[AfD (14d)]],"&gt;="&amp;0.05)</f>
        <v>1.0700909577314073</v>
      </c>
      <c r="V913" s="2">
        <f>1/(SUMIFS(Kombiniert[[#This Row],[CDU/CSU (14d)]:[AfD (14d)]],Kombiniert[[#This Row],[CDU/CSU (14d)]:[AfD (14d)]],"&gt;="&amp;0.05)-Kombiniert[[#This Row],[FDP (14d)]])</f>
        <v>1.1757789535567313</v>
      </c>
    </row>
    <row r="914" spans="1:22" x14ac:dyDescent="0.35">
      <c r="A914" s="1">
        <v>43804</v>
      </c>
      <c r="B914" s="2">
        <v>0.25</v>
      </c>
      <c r="C914" s="2">
        <v>0.13</v>
      </c>
      <c r="D914" s="2">
        <v>0.23</v>
      </c>
      <c r="E914" s="2">
        <v>0.09</v>
      </c>
      <c r="F914" s="2">
        <v>0.08</v>
      </c>
      <c r="G914" s="2">
        <v>0.15</v>
      </c>
      <c r="H914" s="2">
        <v>7.0000000000000007E-2</v>
      </c>
      <c r="I914" s="2">
        <v>1507</v>
      </c>
      <c r="J914" s="2" t="s">
        <v>816</v>
      </c>
      <c r="K914" t="s">
        <v>798</v>
      </c>
      <c r="L914" s="1">
        <f>Kombiniert[[#This Row],[Date]]-13</f>
        <v>43791</v>
      </c>
      <c r="M914" s="8">
        <f>AVERAGEIFS(Kombiniert[CDU/CSU],Kombiniert[Date],"&gt;="&amp;Kombiniert[[#This Row],[Von]],Kombiniert[Date],"&lt;="&amp;Kombiniert[[#This Row],[Date]])</f>
        <v>0.26700000000000002</v>
      </c>
      <c r="N914" s="3">
        <f>AVERAGEIFS(Kombiniert[SPD],Kombiniert[Date],"&gt;="&amp;Kombiniert[[#This Row],[Von]],Kombiniert[Date],"&lt;="&amp;Kombiniert[[#This Row],[Date]])</f>
        <v>0.13900000000000001</v>
      </c>
      <c r="O914" s="8">
        <f>AVERAGEIFS(Kombiniert[GRÜNE],Kombiniert[Date],"&gt;="&amp;Kombiniert[[#This Row],[Von]],Kombiniert[Date],"&lt;="&amp;Kombiniert[[#This Row],[Date]])</f>
        <v>0.21550000000000002</v>
      </c>
      <c r="P914" s="8">
        <f>AVERAGEIFS(Kombiniert[FDP],Kombiniert[Date],"&gt;="&amp;Kombiniert[[#This Row],[Von]],Kombiniert[Date],"&lt;="&amp;Kombiniert[[#This Row],[Date]])</f>
        <v>8.299999999999999E-2</v>
      </c>
      <c r="Q914" s="8">
        <f>AVERAGEIFS(Kombiniert[LINKE],Kombiniert[Date],"&gt;="&amp;Kombiniert[[#This Row],[Von]],Kombiniert[Date],"&lt;="&amp;Kombiniert[[#This Row],[Date]])</f>
        <v>8.9499999999999982E-2</v>
      </c>
      <c r="R914" s="8">
        <f>AVERAGEIFS(Kombiniert[AfD],Kombiniert[Date],"&gt;="&amp;Kombiniert[[#This Row],[Von]],Kombiniert[Date],"&lt;="&amp;Kombiniert[[#This Row],[Date]])</f>
        <v>0.14100000000000001</v>
      </c>
      <c r="S914" s="8">
        <f>AVERAGEIFS(Kombiniert[Sonstige],Kombiniert[Date],"&gt;="&amp;Kombiniert[[#This Row],[Von]],Kombiniert[Date],"&lt;="&amp;Kombiniert[[#This Row],[Date]])</f>
        <v>6.5000000000000016E-2</v>
      </c>
      <c r="T914" s="4">
        <f>SUMIFS(Kombiniert[Befragte],Kombiniert[Date],"&gt;="&amp;Kombiniert[[#This Row],[Von]],Kombiniert[Date],"&lt;="&amp;Kombiniert[[#This Row],[Date]])</f>
        <v>18444</v>
      </c>
      <c r="U914" s="2">
        <f>1/SUMIFS(Kombiniert[[#This Row],[CDU/CSU (14d)]:[AfD (14d)]],Kombiniert[[#This Row],[CDU/CSU (14d)]:[AfD (14d)]],"&gt;="&amp;0.05)</f>
        <v>1.0695187165775399</v>
      </c>
      <c r="V914" s="2">
        <f>1/(SUMIFS(Kombiniert[[#This Row],[CDU/CSU (14d)]:[AfD (14d)]],Kombiniert[[#This Row],[CDU/CSU (14d)]:[AfD (14d)]],"&gt;="&amp;0.05)-Kombiniert[[#This Row],[FDP (14d)]])</f>
        <v>1.1737089201877933</v>
      </c>
    </row>
    <row r="915" spans="1:22" x14ac:dyDescent="0.35">
      <c r="A915" s="1">
        <v>43783</v>
      </c>
      <c r="B915" s="2">
        <v>0.25</v>
      </c>
      <c r="C915" s="2">
        <v>0.15</v>
      </c>
      <c r="D915" s="2">
        <v>0.22</v>
      </c>
      <c r="E915" s="2">
        <v>7.0000000000000007E-2</v>
      </c>
      <c r="F915" s="2">
        <v>0.09</v>
      </c>
      <c r="G915" s="2">
        <v>0.14000000000000001</v>
      </c>
      <c r="H915" s="2">
        <v>0.08</v>
      </c>
      <c r="I915" s="2">
        <v>1046</v>
      </c>
      <c r="J915" s="2" t="s">
        <v>817</v>
      </c>
      <c r="K915" t="s">
        <v>798</v>
      </c>
      <c r="L915" s="1">
        <f>Kombiniert[[#This Row],[Date]]-13</f>
        <v>43770</v>
      </c>
      <c r="M915" s="8">
        <f>AVERAGEIFS(Kombiniert[CDU/CSU],Kombiniert[Date],"&gt;="&amp;Kombiniert[[#This Row],[Von]],Kombiniert[Date],"&lt;="&amp;Kombiniert[[#This Row],[Date]])</f>
        <v>0.26300000000000001</v>
      </c>
      <c r="N915" s="3">
        <f>AVERAGEIFS(Kombiniert[SPD],Kombiniert[Date],"&gt;="&amp;Kombiniert[[#This Row],[Von]],Kombiniert[Date],"&lt;="&amp;Kombiniert[[#This Row],[Date]])</f>
        <v>0.14300000000000002</v>
      </c>
      <c r="O915" s="8">
        <f>AVERAGEIFS(Kombiniert[GRÜNE],Kombiniert[Date],"&gt;="&amp;Kombiniert[[#This Row],[Von]],Kombiniert[Date],"&lt;="&amp;Kombiniert[[#This Row],[Date]])</f>
        <v>0.20649999999999999</v>
      </c>
      <c r="P915" s="8">
        <f>AVERAGEIFS(Kombiniert[FDP],Kombiniert[Date],"&gt;="&amp;Kombiniert[[#This Row],[Von]],Kombiniert[Date],"&lt;="&amp;Kombiniert[[#This Row],[Date]])</f>
        <v>8.0999999999999989E-2</v>
      </c>
      <c r="Q915" s="8">
        <f>AVERAGEIFS(Kombiniert[LINKE],Kombiniert[Date],"&gt;="&amp;Kombiniert[[#This Row],[Von]],Kombiniert[Date],"&lt;="&amp;Kombiniert[[#This Row],[Date]])</f>
        <v>9.6499999999999989E-2</v>
      </c>
      <c r="R915" s="8">
        <f>AVERAGEIFS(Kombiniert[AfD],Kombiniert[Date],"&gt;="&amp;Kombiniert[[#This Row],[Von]],Kombiniert[Date],"&lt;="&amp;Kombiniert[[#This Row],[Date]])</f>
        <v>0.14199999999999999</v>
      </c>
      <c r="S915" s="8">
        <f>AVERAGEIFS(Kombiniert[Sonstige],Kombiniert[Date],"&gt;="&amp;Kombiniert[[#This Row],[Von]],Kombiniert[Date],"&lt;="&amp;Kombiniert[[#This Row],[Date]])</f>
        <v>6.8000000000000019E-2</v>
      </c>
      <c r="T915" s="4">
        <f>SUMIFS(Kombiniert[Befragte],Kombiniert[Date],"&gt;="&amp;Kombiniert[[#This Row],[Von]],Kombiniert[Date],"&lt;="&amp;Kombiniert[[#This Row],[Date]])</f>
        <v>17897</v>
      </c>
      <c r="U915" s="2">
        <f>1/SUMIFS(Kombiniert[[#This Row],[CDU/CSU (14d)]:[AfD (14d)]],Kombiniert[[#This Row],[CDU/CSU (14d)]:[AfD (14d)]],"&gt;="&amp;0.05)</f>
        <v>1.0729613733905579</v>
      </c>
      <c r="V915" s="2">
        <f>1/(SUMIFS(Kombiniert[[#This Row],[CDU/CSU (14d)]:[AfD (14d)]],Kombiniert[[#This Row],[CDU/CSU (14d)]:[AfD (14d)]],"&gt;="&amp;0.05)-Kombiniert[[#This Row],[FDP (14d)]])</f>
        <v>1.1750881316098707</v>
      </c>
    </row>
    <row r="916" spans="1:22" x14ac:dyDescent="0.35">
      <c r="A916" s="1">
        <v>43776</v>
      </c>
      <c r="B916" s="2">
        <v>0.26</v>
      </c>
      <c r="C916" s="2">
        <v>0.14000000000000001</v>
      </c>
      <c r="D916" s="2">
        <v>0.22</v>
      </c>
      <c r="E916" s="2">
        <v>0.08</v>
      </c>
      <c r="F916" s="2">
        <v>0.09</v>
      </c>
      <c r="G916" s="2">
        <v>0.14000000000000001</v>
      </c>
      <c r="H916" s="2">
        <v>7.0000000000000007E-2</v>
      </c>
      <c r="I916" s="2">
        <v>1507</v>
      </c>
      <c r="J916" s="2" t="s">
        <v>818</v>
      </c>
      <c r="K916" t="s">
        <v>798</v>
      </c>
      <c r="L916" s="1">
        <f>Kombiniert[[#This Row],[Date]]-13</f>
        <v>43763</v>
      </c>
      <c r="M916" s="8">
        <f>AVERAGEIFS(Kombiniert[CDU/CSU],Kombiniert[Date],"&gt;="&amp;Kombiniert[[#This Row],[Von]],Kombiniert[Date],"&lt;="&amp;Kombiniert[[#This Row],[Date]])</f>
        <v>0.27187499999999998</v>
      </c>
      <c r="N916" s="3">
        <f>AVERAGEIFS(Kombiniert[SPD],Kombiniert[Date],"&gt;="&amp;Kombiniert[[#This Row],[Von]],Kombiniert[Date],"&lt;="&amp;Kombiniert[[#This Row],[Date]])</f>
        <v>0.14000000000000001</v>
      </c>
      <c r="O916" s="8">
        <f>AVERAGEIFS(Kombiniert[GRÜNE],Kombiniert[Date],"&gt;="&amp;Kombiniert[[#This Row],[Von]],Kombiniert[Date],"&lt;="&amp;Kombiniert[[#This Row],[Date]])</f>
        <v>0.20749999999999999</v>
      </c>
      <c r="P916" s="8">
        <f>AVERAGEIFS(Kombiniert[FDP],Kombiniert[Date],"&gt;="&amp;Kombiniert[[#This Row],[Von]],Kombiniert[Date],"&lt;="&amp;Kombiniert[[#This Row],[Date]])</f>
        <v>7.9375000000000001E-2</v>
      </c>
      <c r="Q916" s="8">
        <f>AVERAGEIFS(Kombiniert[LINKE],Kombiniert[Date],"&gt;="&amp;Kombiniert[[#This Row],[Von]],Kombiniert[Date],"&lt;="&amp;Kombiniert[[#This Row],[Date]])</f>
        <v>9.2499999999999999E-2</v>
      </c>
      <c r="R916" s="8">
        <f>AVERAGEIFS(Kombiniert[AfD],Kombiniert[Date],"&gt;="&amp;Kombiniert[[#This Row],[Von]],Kombiniert[Date],"&lt;="&amp;Kombiniert[[#This Row],[Date]])</f>
        <v>0.143125</v>
      </c>
      <c r="S916" s="8">
        <f>AVERAGEIFS(Kombiniert[Sonstige],Kombiniert[Date],"&gt;="&amp;Kombiniert[[#This Row],[Von]],Kombiniert[Date],"&lt;="&amp;Kombiniert[[#This Row],[Date]])</f>
        <v>6.5625000000000003E-2</v>
      </c>
      <c r="T916" s="4">
        <f>SUMIFS(Kombiniert[Befragte],Kombiniert[Date],"&gt;="&amp;Kombiniert[[#This Row],[Von]],Kombiniert[Date],"&lt;="&amp;Kombiniert[[#This Row],[Date]])</f>
        <v>15543</v>
      </c>
      <c r="U916" s="2">
        <f>1/SUMIFS(Kombiniert[[#This Row],[CDU/CSU (14d)]:[AfD (14d)]],Kombiniert[[#This Row],[CDU/CSU (14d)]:[AfD (14d)]],"&gt;="&amp;0.05)</f>
        <v>1.0702341137123745</v>
      </c>
      <c r="V916" s="2">
        <f>1/(SUMIFS(Kombiniert[[#This Row],[CDU/CSU (14d)]:[AfD (14d)]],Kombiniert[[#This Row],[CDU/CSU (14d)]:[AfD (14d)]],"&gt;="&amp;0.05)-Kombiniert[[#This Row],[FDP (14d)]])</f>
        <v>1.1695906432748537</v>
      </c>
    </row>
    <row r="917" spans="1:22" x14ac:dyDescent="0.35">
      <c r="A917" s="1">
        <v>43755</v>
      </c>
      <c r="B917" s="2">
        <v>0.28000000000000003</v>
      </c>
      <c r="C917" s="2">
        <v>0.14000000000000001</v>
      </c>
      <c r="D917" s="2">
        <v>0.22</v>
      </c>
      <c r="E917" s="2">
        <v>7.0000000000000007E-2</v>
      </c>
      <c r="F917" s="2">
        <v>0.08</v>
      </c>
      <c r="G917" s="2">
        <v>0.14000000000000001</v>
      </c>
      <c r="H917" s="2">
        <v>7.0000000000000007E-2</v>
      </c>
      <c r="I917" s="2">
        <v>1062</v>
      </c>
      <c r="J917" s="2" t="s">
        <v>819</v>
      </c>
      <c r="K917" t="s">
        <v>798</v>
      </c>
      <c r="L917" s="1">
        <f>Kombiniert[[#This Row],[Date]]-13</f>
        <v>43742</v>
      </c>
      <c r="M917" s="8">
        <f>AVERAGEIFS(Kombiniert[CDU/CSU],Kombiniert[Date],"&gt;="&amp;Kombiniert[[#This Row],[Von]],Kombiniert[Date],"&lt;="&amp;Kombiniert[[#This Row],[Date]])</f>
        <v>0.27749999999999997</v>
      </c>
      <c r="N917" s="3">
        <f>AVERAGEIFS(Kombiniert[SPD],Kombiniert[Date],"&gt;="&amp;Kombiniert[[#This Row],[Von]],Kombiniert[Date],"&lt;="&amp;Kombiniert[[#This Row],[Date]])</f>
        <v>0.14100000000000001</v>
      </c>
      <c r="O917" s="8">
        <f>AVERAGEIFS(Kombiniert[GRÜNE],Kombiniert[Date],"&gt;="&amp;Kombiniert[[#This Row],[Von]],Kombiniert[Date],"&lt;="&amp;Kombiniert[[#This Row],[Date]])</f>
        <v>0.221</v>
      </c>
      <c r="P917" s="8">
        <f>AVERAGEIFS(Kombiniert[FDP],Kombiniert[Date],"&gt;="&amp;Kombiniert[[#This Row],[Von]],Kombiniert[Date],"&lt;="&amp;Kombiniert[[#This Row],[Date]])</f>
        <v>7.5500000000000012E-2</v>
      </c>
      <c r="Q917" s="8">
        <f>AVERAGEIFS(Kombiniert[LINKE],Kombiniert[Date],"&gt;="&amp;Kombiniert[[#This Row],[Von]],Kombiniert[Date],"&lt;="&amp;Kombiniert[[#This Row],[Date]])</f>
        <v>7.7999999999999986E-2</v>
      </c>
      <c r="R917" s="8">
        <f>AVERAGEIFS(Kombiniert[AfD],Kombiniert[Date],"&gt;="&amp;Kombiniert[[#This Row],[Von]],Kombiniert[Date],"&lt;="&amp;Kombiniert[[#This Row],[Date]])</f>
        <v>0.14199999999999999</v>
      </c>
      <c r="S917" s="8">
        <f>AVERAGEIFS(Kombiniert[Sonstige],Kombiniert[Date],"&gt;="&amp;Kombiniert[[#This Row],[Von]],Kombiniert[Date],"&lt;="&amp;Kombiniert[[#This Row],[Date]])</f>
        <v>6.5000000000000002E-2</v>
      </c>
      <c r="T917" s="4">
        <f>SUMIFS(Kombiniert[Befragte],Kombiniert[Date],"&gt;="&amp;Kombiniert[[#This Row],[Von]],Kombiniert[Date],"&lt;="&amp;Kombiniert[[#This Row],[Date]])</f>
        <v>17287</v>
      </c>
      <c r="U917" s="2">
        <f>1/SUMIFS(Kombiniert[[#This Row],[CDU/CSU (14d)]:[AfD (14d)]],Kombiniert[[#This Row],[CDU/CSU (14d)]:[AfD (14d)]],"&gt;="&amp;0.05)</f>
        <v>1.0695187165775402</v>
      </c>
      <c r="V917" s="2">
        <f>1/(SUMIFS(Kombiniert[[#This Row],[CDU/CSU (14d)]:[AfD (14d)]],Kombiniert[[#This Row],[CDU/CSU (14d)]:[AfD (14d)]],"&gt;="&amp;0.05)-Kombiniert[[#This Row],[FDP (14d)]])</f>
        <v>1.1634671320535195</v>
      </c>
    </row>
    <row r="918" spans="1:22" x14ac:dyDescent="0.35">
      <c r="A918" s="1">
        <v>43748</v>
      </c>
      <c r="B918" s="2">
        <v>0.28000000000000003</v>
      </c>
      <c r="C918" s="2">
        <v>0.13</v>
      </c>
      <c r="D918" s="2">
        <v>0.24</v>
      </c>
      <c r="E918" s="2">
        <v>7.0000000000000007E-2</v>
      </c>
      <c r="F918" s="2">
        <v>0.08</v>
      </c>
      <c r="G918" s="2">
        <v>0.14000000000000001</v>
      </c>
      <c r="H918" s="2">
        <v>0.06</v>
      </c>
      <c r="I918" s="2">
        <v>1504</v>
      </c>
      <c r="J918" s="2" t="s">
        <v>820</v>
      </c>
      <c r="K918" t="s">
        <v>798</v>
      </c>
      <c r="L918" s="1">
        <f>Kombiniert[[#This Row],[Date]]-13</f>
        <v>43735</v>
      </c>
      <c r="M918" s="8">
        <f>AVERAGEIFS(Kombiniert[CDU/CSU],Kombiniert[Date],"&gt;="&amp;Kombiniert[[#This Row],[Von]],Kombiniert[Date],"&lt;="&amp;Kombiniert[[#This Row],[Date]])</f>
        <v>0.27050000000000002</v>
      </c>
      <c r="N918" s="3">
        <f>AVERAGEIFS(Kombiniert[SPD],Kombiniert[Date],"&gt;="&amp;Kombiniert[[#This Row],[Von]],Kombiniert[Date],"&lt;="&amp;Kombiniert[[#This Row],[Date]])</f>
        <v>0.13700000000000001</v>
      </c>
      <c r="O918" s="8">
        <f>AVERAGEIFS(Kombiniert[GRÜNE],Kombiniert[Date],"&gt;="&amp;Kombiniert[[#This Row],[Von]],Kombiniert[Date],"&lt;="&amp;Kombiniert[[#This Row],[Date]])</f>
        <v>0.22500000000000003</v>
      </c>
      <c r="P918" s="8">
        <f>AVERAGEIFS(Kombiniert[FDP],Kombiniert[Date],"&gt;="&amp;Kombiniert[[#This Row],[Von]],Kombiniert[Date],"&lt;="&amp;Kombiniert[[#This Row],[Date]])</f>
        <v>7.7499999999999986E-2</v>
      </c>
      <c r="Q918" s="8">
        <f>AVERAGEIFS(Kombiniert[LINKE],Kombiniert[Date],"&gt;="&amp;Kombiniert[[#This Row],[Von]],Kombiniert[Date],"&lt;="&amp;Kombiniert[[#This Row],[Date]])</f>
        <v>7.6999999999999985E-2</v>
      </c>
      <c r="R918" s="8">
        <f>AVERAGEIFS(Kombiniert[AfD],Kombiniert[Date],"&gt;="&amp;Kombiniert[[#This Row],[Von]],Kombiniert[Date],"&lt;="&amp;Kombiniert[[#This Row],[Date]])</f>
        <v>0.14599999999999999</v>
      </c>
      <c r="S918" s="8">
        <f>AVERAGEIFS(Kombiniert[Sonstige],Kombiniert[Date],"&gt;="&amp;Kombiniert[[#This Row],[Von]],Kombiniert[Date],"&lt;="&amp;Kombiniert[[#This Row],[Date]])</f>
        <v>6.7000000000000004E-2</v>
      </c>
      <c r="T918" s="4">
        <f>SUMIFS(Kombiniert[Befragte],Kombiniert[Date],"&gt;="&amp;Kombiniert[[#This Row],[Von]],Kombiniert[Date],"&lt;="&amp;Kombiniert[[#This Row],[Date]])</f>
        <v>17699</v>
      </c>
      <c r="U918" s="2">
        <f>1/SUMIFS(Kombiniert[[#This Row],[CDU/CSU (14d)]:[AfD (14d)]],Kombiniert[[#This Row],[CDU/CSU (14d)]:[AfD (14d)]],"&gt;="&amp;0.05)</f>
        <v>1.0718113612004287</v>
      </c>
      <c r="V918" s="2">
        <f>1/(SUMIFS(Kombiniert[[#This Row],[CDU/CSU (14d)]:[AfD (14d)]],Kombiniert[[#This Row],[CDU/CSU (14d)]:[AfD (14d)]],"&gt;="&amp;0.05)-Kombiniert[[#This Row],[FDP (14d)]])</f>
        <v>1.168907071887785</v>
      </c>
    </row>
    <row r="919" spans="1:22" x14ac:dyDescent="0.35">
      <c r="A919" s="1">
        <v>43727</v>
      </c>
      <c r="B919" s="2">
        <v>0.27</v>
      </c>
      <c r="C919" s="2">
        <v>0.14000000000000001</v>
      </c>
      <c r="D919" s="2">
        <v>0.23</v>
      </c>
      <c r="E919" s="2">
        <v>0.08</v>
      </c>
      <c r="F919" s="2">
        <v>0.08</v>
      </c>
      <c r="G919" s="2">
        <v>0.14000000000000001</v>
      </c>
      <c r="H919" s="2">
        <v>0.06</v>
      </c>
      <c r="I919" s="2">
        <v>1067</v>
      </c>
      <c r="J919" s="2" t="s">
        <v>821</v>
      </c>
      <c r="K919" t="s">
        <v>798</v>
      </c>
      <c r="L919" s="1">
        <f>Kombiniert[[#This Row],[Date]]-13</f>
        <v>43714</v>
      </c>
      <c r="M919" s="8">
        <f>AVERAGEIFS(Kombiniert[CDU/CSU],Kombiniert[Date],"&gt;="&amp;Kombiniert[[#This Row],[Von]],Kombiniert[Date],"&lt;="&amp;Kombiniert[[#This Row],[Date]])</f>
        <v>0.27450000000000002</v>
      </c>
      <c r="N919" s="3">
        <f>AVERAGEIFS(Kombiniert[SPD],Kombiniert[Date],"&gt;="&amp;Kombiniert[[#This Row],[Von]],Kombiniert[Date],"&lt;="&amp;Kombiniert[[#This Row],[Date]])</f>
        <v>0.14899999999999999</v>
      </c>
      <c r="O919" s="8">
        <f>AVERAGEIFS(Kombiniert[GRÜNE],Kombiniert[Date],"&gt;="&amp;Kombiniert[[#This Row],[Von]],Kombiniert[Date],"&lt;="&amp;Kombiniert[[#This Row],[Date]])</f>
        <v>0.22150000000000003</v>
      </c>
      <c r="P919" s="8">
        <f>AVERAGEIFS(Kombiniert[FDP],Kombiniert[Date],"&gt;="&amp;Kombiniert[[#This Row],[Von]],Kombiniert[Date],"&lt;="&amp;Kombiniert[[#This Row],[Date]])</f>
        <v>7.4499999999999983E-2</v>
      </c>
      <c r="Q919" s="8">
        <f>AVERAGEIFS(Kombiniert[LINKE],Kombiniert[Date],"&gt;="&amp;Kombiniert[[#This Row],[Von]],Kombiniert[Date],"&lt;="&amp;Kombiniert[[#This Row],[Date]])</f>
        <v>7.4999999999999983E-2</v>
      </c>
      <c r="R919" s="8">
        <f>AVERAGEIFS(Kombiniert[AfD],Kombiniert[Date],"&gt;="&amp;Kombiniert[[#This Row],[Von]],Kombiniert[Date],"&lt;="&amp;Kombiniert[[#This Row],[Date]])</f>
        <v>0.14150000000000001</v>
      </c>
      <c r="S919" s="8">
        <f>AVERAGEIFS(Kombiniert[Sonstige],Kombiniert[Date],"&gt;="&amp;Kombiniert[[#This Row],[Von]],Kombiniert[Date],"&lt;="&amp;Kombiniert[[#This Row],[Date]])</f>
        <v>6.4000000000000001E-2</v>
      </c>
      <c r="T919" s="4">
        <f>SUMIFS(Kombiniert[Befragte],Kombiniert[Date],"&gt;="&amp;Kombiniert[[#This Row],[Von]],Kombiniert[Date],"&lt;="&amp;Kombiniert[[#This Row],[Date]])</f>
        <v>18770</v>
      </c>
      <c r="U919" s="2">
        <f>1/SUMIFS(Kombiniert[[#This Row],[CDU/CSU (14d)]:[AfD (14d)]],Kombiniert[[#This Row],[CDU/CSU (14d)]:[AfD (14d)]],"&gt;="&amp;0.05)</f>
        <v>1.0683760683760684</v>
      </c>
      <c r="V919" s="2">
        <f>1/(SUMIFS(Kombiniert[[#This Row],[CDU/CSU (14d)]:[AfD (14d)]],Kombiniert[[#This Row],[CDU/CSU (14d)]:[AfD (14d)]],"&gt;="&amp;0.05)-Kombiniert[[#This Row],[FDP (14d)]])</f>
        <v>1.1607661056297156</v>
      </c>
    </row>
    <row r="920" spans="1:22" x14ac:dyDescent="0.35">
      <c r="A920" s="1">
        <v>43713</v>
      </c>
      <c r="B920" s="2">
        <v>0.27</v>
      </c>
      <c r="C920" s="2">
        <v>0.14000000000000001</v>
      </c>
      <c r="D920" s="2">
        <v>0.23</v>
      </c>
      <c r="E920" s="2">
        <v>7.0000000000000007E-2</v>
      </c>
      <c r="F920" s="2">
        <v>7.0000000000000007E-2</v>
      </c>
      <c r="G920" s="2">
        <v>0.15</v>
      </c>
      <c r="H920" s="2">
        <v>7.0000000000000007E-2</v>
      </c>
      <c r="I920" s="2">
        <v>1514</v>
      </c>
      <c r="J920" s="2" t="s">
        <v>822</v>
      </c>
      <c r="K920" t="s">
        <v>798</v>
      </c>
      <c r="L920" s="1">
        <f>Kombiniert[[#This Row],[Date]]-13</f>
        <v>43700</v>
      </c>
      <c r="M920" s="8">
        <f>AVERAGEIFS(Kombiniert[CDU/CSU],Kombiniert[Date],"&gt;="&amp;Kombiniert[[#This Row],[Von]],Kombiniert[Date],"&lt;="&amp;Kombiniert[[#This Row],[Date]])</f>
        <v>0.27</v>
      </c>
      <c r="N920" s="3">
        <f>AVERAGEIFS(Kombiniert[SPD],Kombiniert[Date],"&gt;="&amp;Kombiniert[[#This Row],[Von]],Kombiniert[Date],"&lt;="&amp;Kombiniert[[#This Row],[Date]])</f>
        <v>0.14437499999999998</v>
      </c>
      <c r="O920" s="8">
        <f>AVERAGEIFS(Kombiniert[GRÜNE],Kombiniert[Date],"&gt;="&amp;Kombiniert[[#This Row],[Von]],Kombiniert[Date],"&lt;="&amp;Kombiniert[[#This Row],[Date]])</f>
        <v>0.23187499999999997</v>
      </c>
      <c r="P920" s="8">
        <f>AVERAGEIFS(Kombiniert[FDP],Kombiniert[Date],"&gt;="&amp;Kombiniert[[#This Row],[Von]],Kombiniert[Date],"&lt;="&amp;Kombiniert[[#This Row],[Date]])</f>
        <v>7.8125E-2</v>
      </c>
      <c r="Q920" s="8">
        <f>AVERAGEIFS(Kombiniert[LINKE],Kombiniert[Date],"&gt;="&amp;Kombiniert[[#This Row],[Von]],Kombiniert[Date],"&lt;="&amp;Kombiniert[[#This Row],[Date]])</f>
        <v>7.3749999999999996E-2</v>
      </c>
      <c r="R920" s="8">
        <f>AVERAGEIFS(Kombiniert[AfD],Kombiniert[Date],"&gt;="&amp;Kombiniert[[#This Row],[Von]],Kombiniert[Date],"&lt;="&amp;Kombiniert[[#This Row],[Date]])</f>
        <v>0.13875000000000001</v>
      </c>
      <c r="S920" s="8">
        <f>AVERAGEIFS(Kombiniert[Sonstige],Kombiniert[Date],"&gt;="&amp;Kombiniert[[#This Row],[Von]],Kombiniert[Date],"&lt;="&amp;Kombiniert[[#This Row],[Date]])</f>
        <v>6.3125000000000001E-2</v>
      </c>
      <c r="T920" s="4">
        <f>SUMIFS(Kombiniert[Befragte],Kombiniert[Date],"&gt;="&amp;Kombiniert[[#This Row],[Von]],Kombiniert[Date],"&lt;="&amp;Kombiniert[[#This Row],[Date]])</f>
        <v>14853</v>
      </c>
      <c r="U920" s="2">
        <f>1/SUMIFS(Kombiniert[[#This Row],[CDU/CSU (14d)]:[AfD (14d)]],Kombiniert[[#This Row],[CDU/CSU (14d)]:[AfD (14d)]],"&gt;="&amp;0.05)</f>
        <v>1.0673782521681121</v>
      </c>
      <c r="V920" s="2">
        <f>1/(SUMIFS(Kombiniert[[#This Row],[CDU/CSU (14d)]:[AfD (14d)]],Kombiniert[[#This Row],[CDU/CSU (14d)]:[AfD (14d)]],"&gt;="&amp;0.05)-Kombiniert[[#This Row],[FDP (14d)]])</f>
        <v>1.1644832605531295</v>
      </c>
    </row>
    <row r="921" spans="1:22" x14ac:dyDescent="0.35">
      <c r="A921" s="1">
        <v>43699</v>
      </c>
      <c r="B921" s="2">
        <v>0.26</v>
      </c>
      <c r="C921" s="2">
        <v>0.14000000000000001</v>
      </c>
      <c r="D921" s="2">
        <v>0.25</v>
      </c>
      <c r="E921" s="2">
        <v>7.0000000000000007E-2</v>
      </c>
      <c r="F921" s="2">
        <v>7.0000000000000007E-2</v>
      </c>
      <c r="G921" s="2">
        <v>0.14000000000000001</v>
      </c>
      <c r="H921" s="2">
        <v>7.0000000000000007E-2</v>
      </c>
      <c r="I921" s="2">
        <v>1063</v>
      </c>
      <c r="J921" s="2" t="s">
        <v>823</v>
      </c>
      <c r="K921" t="s">
        <v>798</v>
      </c>
      <c r="L921" s="1">
        <f>Kombiniert[[#This Row],[Date]]-13</f>
        <v>43686</v>
      </c>
      <c r="M921" s="8">
        <f>AVERAGEIFS(Kombiniert[CDU/CSU],Kombiniert[Date],"&gt;="&amp;Kombiniert[[#This Row],[Von]],Kombiniert[Date],"&lt;="&amp;Kombiniert[[#This Row],[Date]])</f>
        <v>0.26833333333333331</v>
      </c>
      <c r="N921" s="3">
        <f>AVERAGEIFS(Kombiniert[SPD],Kombiniert[Date],"&gt;="&amp;Kombiniert[[#This Row],[Von]],Kombiniert[Date],"&lt;="&amp;Kombiniert[[#This Row],[Date]])</f>
        <v>0.13166666666666668</v>
      </c>
      <c r="O921" s="8">
        <f>AVERAGEIFS(Kombiniert[GRÜNE],Kombiniert[Date],"&gt;="&amp;Kombiniert[[#This Row],[Von]],Kombiniert[Date],"&lt;="&amp;Kombiniert[[#This Row],[Date]])</f>
        <v>0.23888888888888887</v>
      </c>
      <c r="P921" s="8">
        <f>AVERAGEIFS(Kombiniert[FDP],Kombiniert[Date],"&gt;="&amp;Kombiniert[[#This Row],[Von]],Kombiniert[Date],"&lt;="&amp;Kombiniert[[#This Row],[Date]])</f>
        <v>8.1111111111111106E-2</v>
      </c>
      <c r="Q921" s="8">
        <f>AVERAGEIFS(Kombiniert[LINKE],Kombiniert[Date],"&gt;="&amp;Kombiniert[[#This Row],[Von]],Kombiniert[Date],"&lt;="&amp;Kombiniert[[#This Row],[Date]])</f>
        <v>0.08</v>
      </c>
      <c r="R921" s="8">
        <f>AVERAGEIFS(Kombiniert[AfD],Kombiniert[Date],"&gt;="&amp;Kombiniert[[#This Row],[Von]],Kombiniert[Date],"&lt;="&amp;Kombiniert[[#This Row],[Date]])</f>
        <v>0.13611111111111113</v>
      </c>
      <c r="S921" s="8">
        <f>AVERAGEIFS(Kombiniert[Sonstige],Kombiniert[Date],"&gt;="&amp;Kombiniert[[#This Row],[Von]],Kombiniert[Date],"&lt;="&amp;Kombiniert[[#This Row],[Date]])</f>
        <v>6.3888888888888898E-2</v>
      </c>
      <c r="T921" s="4">
        <f>SUMIFS(Kombiniert[Befragte],Kombiniert[Date],"&gt;="&amp;Kombiniert[[#This Row],[Von]],Kombiniert[Date],"&lt;="&amp;Kombiniert[[#This Row],[Date]])</f>
        <v>17037</v>
      </c>
      <c r="U921" s="2">
        <f>1/SUMIFS(Kombiniert[[#This Row],[CDU/CSU (14d)]:[AfD (14d)]],Kombiniert[[#This Row],[CDU/CSU (14d)]:[AfD (14d)]],"&gt;="&amp;0.05)</f>
        <v>1.0682492581602374</v>
      </c>
      <c r="V921" s="2">
        <f>1/(SUMIFS(Kombiniert[[#This Row],[CDU/CSU (14d)]:[AfD (14d)]],Kombiniert[[#This Row],[CDU/CSU (14d)]:[AfD (14d)]],"&gt;="&amp;0.05)-Kombiniert[[#This Row],[FDP (14d)]])</f>
        <v>1.1695906432748537</v>
      </c>
    </row>
    <row r="922" spans="1:22" x14ac:dyDescent="0.35">
      <c r="A922" s="1">
        <v>43678</v>
      </c>
      <c r="B922" s="2">
        <v>0.26</v>
      </c>
      <c r="C922" s="2">
        <v>0.12</v>
      </c>
      <c r="D922" s="2">
        <v>0.26</v>
      </c>
      <c r="E922" s="2">
        <v>0.08</v>
      </c>
      <c r="F922" s="2">
        <v>7.0000000000000007E-2</v>
      </c>
      <c r="G922" s="2">
        <v>0.14000000000000001</v>
      </c>
      <c r="H922" s="2">
        <v>7.0000000000000007E-2</v>
      </c>
      <c r="I922" s="2">
        <v>1503</v>
      </c>
      <c r="J922" s="2" t="s">
        <v>824</v>
      </c>
      <c r="K922" t="s">
        <v>798</v>
      </c>
      <c r="L922" s="1">
        <f>Kombiniert[[#This Row],[Date]]-13</f>
        <v>43665</v>
      </c>
      <c r="M922" s="8">
        <f>AVERAGEIFS(Kombiniert[CDU/CSU],Kombiniert[Date],"&gt;="&amp;Kombiniert[[#This Row],[Von]],Kombiniert[Date],"&lt;="&amp;Kombiniert[[#This Row],[Date]])</f>
        <v>0.27166666666666672</v>
      </c>
      <c r="N922" s="3">
        <f>AVERAGEIFS(Kombiniert[SPD],Kombiniert[Date],"&gt;="&amp;Kombiniert[[#This Row],[Von]],Kombiniert[Date],"&lt;="&amp;Kombiniert[[#This Row],[Date]])</f>
        <v>0.13124999999999998</v>
      </c>
      <c r="O922" s="8">
        <f>AVERAGEIFS(Kombiniert[GRÜNE],Kombiniert[Date],"&gt;="&amp;Kombiniert[[#This Row],[Von]],Kombiniert[Date],"&lt;="&amp;Kombiniert[[#This Row],[Date]])</f>
        <v>0.24083333333333337</v>
      </c>
      <c r="P922" s="8">
        <f>AVERAGEIFS(Kombiniert[FDP],Kombiniert[Date],"&gt;="&amp;Kombiniert[[#This Row],[Von]],Kombiniert[Date],"&lt;="&amp;Kombiniert[[#This Row],[Date]])</f>
        <v>8.3333333333333315E-2</v>
      </c>
      <c r="Q922" s="8">
        <f>AVERAGEIFS(Kombiniert[LINKE],Kombiniert[Date],"&gt;="&amp;Kombiniert[[#This Row],[Von]],Kombiniert[Date],"&lt;="&amp;Kombiniert[[#This Row],[Date]])</f>
        <v>7.9583333333333325E-2</v>
      </c>
      <c r="R922" s="8">
        <f>AVERAGEIFS(Kombiniert[AfD],Kombiniert[Date],"&gt;="&amp;Kombiniert[[#This Row],[Von]],Kombiniert[Date],"&lt;="&amp;Kombiniert[[#This Row],[Date]])</f>
        <v>0.12958333333333336</v>
      </c>
      <c r="S922" s="8">
        <f>AVERAGEIFS(Kombiniert[Sonstige],Kombiniert[Date],"&gt;="&amp;Kombiniert[[#This Row],[Von]],Kombiniert[Date],"&lt;="&amp;Kombiniert[[#This Row],[Date]])</f>
        <v>6.3750000000000015E-2</v>
      </c>
      <c r="T922" s="4">
        <f>SUMIFS(Kombiniert[Befragte],Kombiniert[Date],"&gt;="&amp;Kombiniert[[#This Row],[Von]],Kombiniert[Date],"&lt;="&amp;Kombiniert[[#This Row],[Date]])</f>
        <v>20210</v>
      </c>
      <c r="U922" s="2">
        <f>1/SUMIFS(Kombiniert[[#This Row],[CDU/CSU (14d)]:[AfD (14d)]],Kombiniert[[#This Row],[CDU/CSU (14d)]:[AfD (14d)]],"&gt;="&amp;0.05)</f>
        <v>1.0680907877169559</v>
      </c>
      <c r="V922" s="2">
        <f>1/(SUMIFS(Kombiniert[[#This Row],[CDU/CSU (14d)]:[AfD (14d)]],Kombiniert[[#This Row],[CDU/CSU (14d)]:[AfD (14d)]],"&gt;="&amp;0.05)-Kombiniert[[#This Row],[FDP (14d)]])</f>
        <v>1.172447484123107</v>
      </c>
    </row>
    <row r="923" spans="1:22" x14ac:dyDescent="0.35">
      <c r="A923" s="1">
        <v>43671</v>
      </c>
      <c r="B923" s="2">
        <v>0.26</v>
      </c>
      <c r="C923" s="2">
        <v>0.13</v>
      </c>
      <c r="D923" s="2">
        <v>0.26</v>
      </c>
      <c r="E923" s="2">
        <v>0.09</v>
      </c>
      <c r="F923" s="2">
        <v>0.08</v>
      </c>
      <c r="G923" s="2">
        <v>0.12</v>
      </c>
      <c r="H923" s="2">
        <v>0.06</v>
      </c>
      <c r="I923" s="2">
        <v>1046</v>
      </c>
      <c r="J923" s="2" t="s">
        <v>825</v>
      </c>
      <c r="K923" t="s">
        <v>798</v>
      </c>
      <c r="L923" s="1">
        <f>Kombiniert[[#This Row],[Date]]-13</f>
        <v>43658</v>
      </c>
      <c r="M923" s="8">
        <f>AVERAGEIFS(Kombiniert[CDU/CSU],Kombiniert[Date],"&gt;="&amp;Kombiniert[[#This Row],[Von]],Kombiniert[Date],"&lt;="&amp;Kombiniert[[#This Row],[Date]])</f>
        <v>0.27199999999999996</v>
      </c>
      <c r="N923" s="3">
        <f>AVERAGEIFS(Kombiniert[SPD],Kombiniert[Date],"&gt;="&amp;Kombiniert[[#This Row],[Von]],Kombiniert[Date],"&lt;="&amp;Kombiniert[[#This Row],[Date]])</f>
        <v>0.13500000000000001</v>
      </c>
      <c r="O923" s="8">
        <f>AVERAGEIFS(Kombiniert[GRÜNE],Kombiniert[Date],"&gt;="&amp;Kombiniert[[#This Row],[Von]],Kombiniert[Date],"&lt;="&amp;Kombiniert[[#This Row],[Date]])</f>
        <v>0.23949999999999999</v>
      </c>
      <c r="P923" s="8">
        <f>AVERAGEIFS(Kombiniert[FDP],Kombiniert[Date],"&gt;="&amp;Kombiniert[[#This Row],[Von]],Kombiniert[Date],"&lt;="&amp;Kombiniert[[#This Row],[Date]])</f>
        <v>8.0999999999999989E-2</v>
      </c>
      <c r="Q923" s="8">
        <f>AVERAGEIFS(Kombiniert[LINKE],Kombiniert[Date],"&gt;="&amp;Kombiniert[[#This Row],[Von]],Kombiniert[Date],"&lt;="&amp;Kombiniert[[#This Row],[Date]])</f>
        <v>8.3499999999999991E-2</v>
      </c>
      <c r="R923" s="8">
        <f>AVERAGEIFS(Kombiniert[AfD],Kombiniert[Date],"&gt;="&amp;Kombiniert[[#This Row],[Von]],Kombiniert[Date],"&lt;="&amp;Kombiniert[[#This Row],[Date]])</f>
        <v>0.127</v>
      </c>
      <c r="S923" s="8">
        <f>AVERAGEIFS(Kombiniert[Sonstige],Kombiniert[Date],"&gt;="&amp;Kombiniert[[#This Row],[Von]],Kombiniert[Date],"&lt;="&amp;Kombiniert[[#This Row],[Date]])</f>
        <v>6.2000000000000013E-2</v>
      </c>
      <c r="T923" s="4">
        <f>SUMIFS(Kombiniert[Befragte],Kombiniert[Date],"&gt;="&amp;Kombiniert[[#This Row],[Von]],Kombiniert[Date],"&lt;="&amp;Kombiniert[[#This Row],[Date]])</f>
        <v>17975</v>
      </c>
      <c r="U923" s="2">
        <f>1/SUMIFS(Kombiniert[[#This Row],[CDU/CSU (14d)]:[AfD (14d)]],Kombiniert[[#This Row],[CDU/CSU (14d)]:[AfD (14d)]],"&gt;="&amp;0.05)</f>
        <v>1.0660980810234542</v>
      </c>
      <c r="V923" s="2">
        <f>1/(SUMIFS(Kombiniert[[#This Row],[CDU/CSU (14d)]:[AfD (14d)]],Kombiniert[[#This Row],[CDU/CSU (14d)]:[AfD (14d)]],"&gt;="&amp;0.05)-Kombiniert[[#This Row],[FDP (14d)]])</f>
        <v>1.1668611435239207</v>
      </c>
    </row>
    <row r="924" spans="1:22" x14ac:dyDescent="0.35">
      <c r="A924" s="1">
        <v>43650</v>
      </c>
      <c r="B924" s="2">
        <v>0.25</v>
      </c>
      <c r="C924" s="2">
        <v>0.13</v>
      </c>
      <c r="D924" s="2">
        <v>0.26</v>
      </c>
      <c r="E924" s="2">
        <v>0.08</v>
      </c>
      <c r="F924" s="2">
        <v>0.08</v>
      </c>
      <c r="G924" s="2">
        <v>0.13</v>
      </c>
      <c r="H924" s="2">
        <v>7.0000000000000007E-2</v>
      </c>
      <c r="I924" s="2">
        <v>1506</v>
      </c>
      <c r="J924" s="2" t="s">
        <v>826</v>
      </c>
      <c r="K924" t="s">
        <v>798</v>
      </c>
      <c r="L924" s="1">
        <f>Kombiniert[[#This Row],[Date]]-13</f>
        <v>43637</v>
      </c>
      <c r="M924" s="8">
        <f>AVERAGEIFS(Kombiniert[CDU/CSU],Kombiniert[Date],"&gt;="&amp;Kombiniert[[#This Row],[Von]],Kombiniert[Date],"&lt;="&amp;Kombiniert[[#This Row],[Date]])</f>
        <v>0.26208333333333339</v>
      </c>
      <c r="N924" s="3">
        <f>AVERAGEIFS(Kombiniert[SPD],Kombiniert[Date],"&gt;="&amp;Kombiniert[[#This Row],[Von]],Kombiniert[Date],"&lt;="&amp;Kombiniert[[#This Row],[Date]])</f>
        <v>0.12708333333333333</v>
      </c>
      <c r="O924" s="8">
        <f>AVERAGEIFS(Kombiniert[GRÜNE],Kombiniert[Date],"&gt;="&amp;Kombiniert[[#This Row],[Von]],Kombiniert[Date],"&lt;="&amp;Kombiniert[[#This Row],[Date]])</f>
        <v>0.25458333333333333</v>
      </c>
      <c r="P924" s="8">
        <f>AVERAGEIFS(Kombiniert[FDP],Kombiniert[Date],"&gt;="&amp;Kombiniert[[#This Row],[Von]],Kombiniert[Date],"&lt;="&amp;Kombiniert[[#This Row],[Date]])</f>
        <v>7.8749999999999987E-2</v>
      </c>
      <c r="Q924" s="8">
        <f>AVERAGEIFS(Kombiniert[LINKE],Kombiniert[Date],"&gt;="&amp;Kombiniert[[#This Row],[Von]],Kombiniert[Date],"&lt;="&amp;Kombiniert[[#This Row],[Date]])</f>
        <v>7.9166666666666649E-2</v>
      </c>
      <c r="R924" s="8">
        <f>AVERAGEIFS(Kombiniert[AfD],Kombiniert[Date],"&gt;="&amp;Kombiniert[[#This Row],[Von]],Kombiniert[Date],"&lt;="&amp;Kombiniert[[#This Row],[Date]])</f>
        <v>0.13041666666666671</v>
      </c>
      <c r="S924" s="8">
        <f>AVERAGEIFS(Kombiniert[Sonstige],Kombiniert[Date],"&gt;="&amp;Kombiniert[[#This Row],[Von]],Kombiniert[Date],"&lt;="&amp;Kombiniert[[#This Row],[Date]])</f>
        <v>6.7916666666666667E-2</v>
      </c>
      <c r="T924" s="4">
        <f>SUMIFS(Kombiniert[Befragte],Kombiniert[Date],"&gt;="&amp;Kombiniert[[#This Row],[Von]],Kombiniert[Date],"&lt;="&amp;Kombiniert[[#This Row],[Date]])</f>
        <v>20717</v>
      </c>
      <c r="U924" s="2">
        <f>1/SUMIFS(Kombiniert[[#This Row],[CDU/CSU (14d)]:[AfD (14d)]],Kombiniert[[#This Row],[CDU/CSU (14d)]:[AfD (14d)]],"&gt;="&amp;0.05)</f>
        <v>1.0728654447921322</v>
      </c>
      <c r="V924" s="2">
        <f>1/(SUMIFS(Kombiniert[[#This Row],[CDU/CSU (14d)]:[AfD (14d)]],Kombiniert[[#This Row],[CDU/CSU (14d)]:[AfD (14d)]],"&gt;="&amp;0.05)-Kombiniert[[#This Row],[FDP (14d)]])</f>
        <v>1.171875</v>
      </c>
    </row>
    <row r="925" spans="1:22" x14ac:dyDescent="0.35">
      <c r="A925" s="1">
        <v>43643</v>
      </c>
      <c r="B925" s="2">
        <v>0.26</v>
      </c>
      <c r="C925" s="2">
        <v>0.13</v>
      </c>
      <c r="D925" s="2">
        <v>0.25</v>
      </c>
      <c r="E925" s="2">
        <v>0.09</v>
      </c>
      <c r="F925" s="2">
        <v>7.0000000000000007E-2</v>
      </c>
      <c r="G925" s="2">
        <v>0.12</v>
      </c>
      <c r="H925" s="2">
        <v>0.08</v>
      </c>
      <c r="I925" s="2">
        <v>1051</v>
      </c>
      <c r="J925" s="2" t="s">
        <v>827</v>
      </c>
      <c r="K925" t="s">
        <v>798</v>
      </c>
      <c r="L925" s="1">
        <f>Kombiniert[[#This Row],[Date]]-13</f>
        <v>43630</v>
      </c>
      <c r="M925" s="8">
        <f>AVERAGEIFS(Kombiniert[CDU/CSU],Kombiniert[Date],"&gt;="&amp;Kombiniert[[#This Row],[Von]],Kombiniert[Date],"&lt;="&amp;Kombiniert[[#This Row],[Date]])</f>
        <v>0.25850000000000001</v>
      </c>
      <c r="N925" s="3">
        <f>AVERAGEIFS(Kombiniert[SPD],Kombiniert[Date],"&gt;="&amp;Kombiniert[[#This Row],[Von]],Kombiniert[Date],"&lt;="&amp;Kombiniert[[#This Row],[Date]])</f>
        <v>0.12450000000000001</v>
      </c>
      <c r="O925" s="8">
        <f>AVERAGEIFS(Kombiniert[GRÜNE],Kombiniert[Date],"&gt;="&amp;Kombiniert[[#This Row],[Von]],Kombiniert[Date],"&lt;="&amp;Kombiniert[[#This Row],[Date]])</f>
        <v>0.25850000000000001</v>
      </c>
      <c r="P925" s="8">
        <f>AVERAGEIFS(Kombiniert[FDP],Kombiniert[Date],"&gt;="&amp;Kombiniert[[#This Row],[Von]],Kombiniert[Date],"&lt;="&amp;Kombiniert[[#This Row],[Date]])</f>
        <v>8.1499999999999989E-2</v>
      </c>
      <c r="Q925" s="8">
        <f>AVERAGEIFS(Kombiniert[LINKE],Kombiniert[Date],"&gt;="&amp;Kombiniert[[#This Row],[Von]],Kombiniert[Date],"&lt;="&amp;Kombiniert[[#This Row],[Date]])</f>
        <v>0.08</v>
      </c>
      <c r="R925" s="8">
        <f>AVERAGEIFS(Kombiniert[AfD],Kombiniert[Date],"&gt;="&amp;Kombiniert[[#This Row],[Von]],Kombiniert[Date],"&lt;="&amp;Kombiniert[[#This Row],[Date]])</f>
        <v>0.13</v>
      </c>
      <c r="S925" s="8">
        <f>AVERAGEIFS(Kombiniert[Sonstige],Kombiniert[Date],"&gt;="&amp;Kombiniert[[#This Row],[Von]],Kombiniert[Date],"&lt;="&amp;Kombiniert[[#This Row],[Date]])</f>
        <v>6.7000000000000018E-2</v>
      </c>
      <c r="T925" s="4">
        <f>SUMIFS(Kombiniert[Befragte],Kombiniert[Date],"&gt;="&amp;Kombiniert[[#This Row],[Von]],Kombiniert[Date],"&lt;="&amp;Kombiniert[[#This Row],[Date]])</f>
        <v>17545</v>
      </c>
      <c r="U925" s="2">
        <f>1/SUMIFS(Kombiniert[[#This Row],[CDU/CSU (14d)]:[AfD (14d)]],Kombiniert[[#This Row],[CDU/CSU (14d)]:[AfD (14d)]],"&gt;="&amp;0.05)</f>
        <v>1.0718113612004287</v>
      </c>
      <c r="V925" s="2">
        <f>1/(SUMIFS(Kombiniert[[#This Row],[CDU/CSU (14d)]:[AfD (14d)]],Kombiniert[[#This Row],[CDU/CSU (14d)]:[AfD (14d)]],"&gt;="&amp;0.05)-Kombiniert[[#This Row],[FDP (14d)]])</f>
        <v>1.1743981209630066</v>
      </c>
    </row>
    <row r="926" spans="1:22" x14ac:dyDescent="0.35">
      <c r="A926" s="1">
        <v>43622</v>
      </c>
      <c r="B926" s="2">
        <v>0.25</v>
      </c>
      <c r="C926" s="2">
        <v>0.12</v>
      </c>
      <c r="D926" s="2">
        <v>0.26</v>
      </c>
      <c r="E926" s="2">
        <v>0.08</v>
      </c>
      <c r="F926" s="2">
        <v>7.0000000000000007E-2</v>
      </c>
      <c r="G926" s="2">
        <v>0.13</v>
      </c>
      <c r="H926" s="2">
        <v>0.09</v>
      </c>
      <c r="I926" s="2">
        <v>1500</v>
      </c>
      <c r="J926" s="2" t="s">
        <v>756</v>
      </c>
      <c r="K926" t="s">
        <v>798</v>
      </c>
      <c r="L926" s="1">
        <f>Kombiniert[[#This Row],[Date]]-13</f>
        <v>43609</v>
      </c>
      <c r="M926" s="8">
        <f>AVERAGEIFS(Kombiniert[CDU/CSU],Kombiniert[Date],"&gt;="&amp;Kombiniert[[#This Row],[Von]],Kombiniert[Date],"&lt;="&amp;Kombiniert[[#This Row],[Date]])</f>
        <v>0.270625</v>
      </c>
      <c r="N926" s="3">
        <f>AVERAGEIFS(Kombiniert[SPD],Kombiniert[Date],"&gt;="&amp;Kombiniert[[#This Row],[Von]],Kombiniert[Date],"&lt;="&amp;Kombiniert[[#This Row],[Date]])</f>
        <v>0.145625</v>
      </c>
      <c r="O926" s="8">
        <f>AVERAGEIFS(Kombiniert[GRÜNE],Kombiniert[Date],"&gt;="&amp;Kombiniert[[#This Row],[Von]],Kombiniert[Date],"&lt;="&amp;Kombiniert[[#This Row],[Date]])</f>
        <v>0.2225</v>
      </c>
      <c r="P926" s="8">
        <f>AVERAGEIFS(Kombiniert[FDP],Kombiniert[Date],"&gt;="&amp;Kombiniert[[#This Row],[Von]],Kombiniert[Date],"&lt;="&amp;Kombiniert[[#This Row],[Date]])</f>
        <v>8.1875000000000003E-2</v>
      </c>
      <c r="Q926" s="8">
        <f>AVERAGEIFS(Kombiniert[LINKE],Kombiniert[Date],"&gt;="&amp;Kombiniert[[#This Row],[Von]],Kombiniert[Date],"&lt;="&amp;Kombiniert[[#This Row],[Date]])</f>
        <v>7.8750000000000001E-2</v>
      </c>
      <c r="R926" s="8">
        <f>AVERAGEIFS(Kombiniert[AfD],Kombiniert[Date],"&gt;="&amp;Kombiniert[[#This Row],[Von]],Kombiniert[Date],"&lt;="&amp;Kombiniert[[#This Row],[Date]])</f>
        <v>0.12812499999999999</v>
      </c>
      <c r="S926" s="8">
        <f>AVERAGEIFS(Kombiniert[Sonstige],Kombiniert[Date],"&gt;="&amp;Kombiniert[[#This Row],[Von]],Kombiniert[Date],"&lt;="&amp;Kombiniert[[#This Row],[Date]])</f>
        <v>7.2500000000000009E-2</v>
      </c>
      <c r="T926" s="4">
        <f>SUMIFS(Kombiniert[Befragte],Kombiniert[Date],"&gt;="&amp;Kombiniert[[#This Row],[Von]],Kombiniert[Date],"&lt;="&amp;Kombiniert[[#This Row],[Date]])</f>
        <v>13645</v>
      </c>
      <c r="U926" s="2">
        <f>1/SUMIFS(Kombiniert[[#This Row],[CDU/CSU (14d)]:[AfD (14d)]],Kombiniert[[#This Row],[CDU/CSU (14d)]:[AfD (14d)]],"&gt;="&amp;0.05)</f>
        <v>1.0781671159029649</v>
      </c>
      <c r="V926" s="2">
        <f>1/(SUMIFS(Kombiniert[[#This Row],[CDU/CSU (14d)]:[AfD (14d)]],Kombiniert[[#This Row],[CDU/CSU (14d)]:[AfD (14d)]],"&gt;="&amp;0.05)-Kombiniert[[#This Row],[FDP (14d)]])</f>
        <v>1.1825572801182558</v>
      </c>
    </row>
    <row r="927" spans="1:22" x14ac:dyDescent="0.35">
      <c r="A927" s="1">
        <v>43587</v>
      </c>
      <c r="B927" s="2">
        <v>0.28000000000000003</v>
      </c>
      <c r="C927" s="2">
        <v>0.18</v>
      </c>
      <c r="D927" s="2">
        <v>0.2</v>
      </c>
      <c r="E927" s="2">
        <v>0.08</v>
      </c>
      <c r="F927" s="2">
        <v>0.09</v>
      </c>
      <c r="G927" s="2">
        <v>0.12</v>
      </c>
      <c r="H927" s="2">
        <v>0.05</v>
      </c>
      <c r="I927" s="2">
        <v>1505</v>
      </c>
      <c r="J927" s="2" t="s">
        <v>828</v>
      </c>
      <c r="K927" t="s">
        <v>798</v>
      </c>
      <c r="L927" s="1">
        <f>Kombiniert[[#This Row],[Date]]-13</f>
        <v>43574</v>
      </c>
      <c r="M927" s="8">
        <f>AVERAGEIFS(Kombiniert[CDU/CSU],Kombiniert[Date],"&gt;="&amp;Kombiniert[[#This Row],[Von]],Kombiniert[Date],"&lt;="&amp;Kombiniert[[#This Row],[Date]])</f>
        <v>0.28142857142857147</v>
      </c>
      <c r="N927" s="3">
        <f>AVERAGEIFS(Kombiniert[SPD],Kombiniert[Date],"&gt;="&amp;Kombiniert[[#This Row],[Von]],Kombiniert[Date],"&lt;="&amp;Kombiniert[[#This Row],[Date]])</f>
        <v>0.16999999999999998</v>
      </c>
      <c r="O927" s="8">
        <f>AVERAGEIFS(Kombiniert[GRÜNE],Kombiniert[Date],"&gt;="&amp;Kombiniert[[#This Row],[Von]],Kombiniert[Date],"&lt;="&amp;Kombiniert[[#This Row],[Date]])</f>
        <v>0.18857142857142856</v>
      </c>
      <c r="P927" s="8">
        <f>AVERAGEIFS(Kombiniert[FDP],Kombiniert[Date],"&gt;="&amp;Kombiniert[[#This Row],[Von]],Kombiniert[Date],"&lt;="&amp;Kombiniert[[#This Row],[Date]])</f>
        <v>8.8571428571428565E-2</v>
      </c>
      <c r="Q927" s="8">
        <f>AVERAGEIFS(Kombiniert[LINKE],Kombiniert[Date],"&gt;="&amp;Kombiniert[[#This Row],[Von]],Kombiniert[Date],"&lt;="&amp;Kombiniert[[#This Row],[Date]])</f>
        <v>9.1428571428571428E-2</v>
      </c>
      <c r="R927" s="8">
        <f>AVERAGEIFS(Kombiniert[AfD],Kombiniert[Date],"&gt;="&amp;Kombiniert[[#This Row],[Von]],Kombiniert[Date],"&lt;="&amp;Kombiniert[[#This Row],[Date]])</f>
        <v>0.13142857142857142</v>
      </c>
      <c r="S927" s="8">
        <f>AVERAGEIFS(Kombiniert[Sonstige],Kombiniert[Date],"&gt;="&amp;Kombiniert[[#This Row],[Von]],Kombiniert[Date],"&lt;="&amp;Kombiniert[[#This Row],[Date]])</f>
        <v>4.8571428571428564E-2</v>
      </c>
      <c r="T927" s="4">
        <f>SUMIFS(Kombiniert[Befragte],Kombiniert[Date],"&gt;="&amp;Kombiniert[[#This Row],[Von]],Kombiniert[Date],"&lt;="&amp;Kombiniert[[#This Row],[Date]])</f>
        <v>12670</v>
      </c>
      <c r="U927" s="2">
        <f>1/SUMIFS(Kombiniert[[#This Row],[CDU/CSU (14d)]:[AfD (14d)]],Kombiniert[[#This Row],[CDU/CSU (14d)]:[AfD (14d)]],"&gt;="&amp;0.05)</f>
        <v>1.0510510510510511</v>
      </c>
      <c r="V927" s="2">
        <f>1/(SUMIFS(Kombiniert[[#This Row],[CDU/CSU (14d)]:[AfD (14d)]],Kombiniert[[#This Row],[CDU/CSU (14d)]:[AfD (14d)]],"&gt;="&amp;0.05)-Kombiniert[[#This Row],[FDP (14d)]])</f>
        <v>1.1589403973509933</v>
      </c>
    </row>
    <row r="928" spans="1:22" x14ac:dyDescent="0.35">
      <c r="A928" s="1">
        <v>43572</v>
      </c>
      <c r="B928" s="2">
        <v>0.28999999999999998</v>
      </c>
      <c r="C928" s="2">
        <v>0.16</v>
      </c>
      <c r="D928" s="2">
        <v>0.21</v>
      </c>
      <c r="E928" s="2">
        <v>0.08</v>
      </c>
      <c r="F928" s="2">
        <v>0.08</v>
      </c>
      <c r="G928" s="2">
        <v>0.13</v>
      </c>
      <c r="H928" s="2">
        <v>0.05</v>
      </c>
      <c r="I928" s="2">
        <v>1051</v>
      </c>
      <c r="J928" s="2" t="s">
        <v>829</v>
      </c>
      <c r="K928" t="s">
        <v>798</v>
      </c>
      <c r="L928" s="1">
        <f>Kombiniert[[#This Row],[Date]]-13</f>
        <v>43559</v>
      </c>
      <c r="M928" s="8">
        <f>AVERAGEIFS(Kombiniert[CDU/CSU],Kombiniert[Date],"&gt;="&amp;Kombiniert[[#This Row],[Von]],Kombiniert[Date],"&lt;="&amp;Kombiniert[[#This Row],[Date]])</f>
        <v>0.29450000000000004</v>
      </c>
      <c r="N928" s="3">
        <f>AVERAGEIFS(Kombiniert[SPD],Kombiniert[Date],"&gt;="&amp;Kombiniert[[#This Row],[Von]],Kombiniert[Date],"&lt;="&amp;Kombiniert[[#This Row],[Date]])</f>
        <v>0.16200000000000001</v>
      </c>
      <c r="O928" s="8">
        <f>AVERAGEIFS(Kombiniert[GRÜNE],Kombiniert[Date],"&gt;="&amp;Kombiniert[[#This Row],[Von]],Kombiniert[Date],"&lt;="&amp;Kombiniert[[#This Row],[Date]])</f>
        <v>0.18999999999999997</v>
      </c>
      <c r="P928" s="8">
        <f>AVERAGEIFS(Kombiniert[FDP],Kombiniert[Date],"&gt;="&amp;Kombiniert[[#This Row],[Von]],Kombiniert[Date],"&lt;="&amp;Kombiniert[[#This Row],[Date]])</f>
        <v>9.0999999999999998E-2</v>
      </c>
      <c r="Q928" s="8">
        <f>AVERAGEIFS(Kombiniert[LINKE],Kombiniert[Date],"&gt;="&amp;Kombiniert[[#This Row],[Von]],Kombiniert[Date],"&lt;="&amp;Kombiniert[[#This Row],[Date]])</f>
        <v>8.5499999999999993E-2</v>
      </c>
      <c r="R928" s="8">
        <f>AVERAGEIFS(Kombiniert[AfD],Kombiniert[Date],"&gt;="&amp;Kombiniert[[#This Row],[Von]],Kombiniert[Date],"&lt;="&amp;Kombiniert[[#This Row],[Date]])</f>
        <v>0.127</v>
      </c>
      <c r="S928" s="8">
        <f>AVERAGEIFS(Kombiniert[Sonstige],Kombiniert[Date],"&gt;="&amp;Kombiniert[[#This Row],[Von]],Kombiniert[Date],"&lt;="&amp;Kombiniert[[#This Row],[Date]])</f>
        <v>4.9999999999999989E-2</v>
      </c>
      <c r="T928" s="4">
        <f>SUMIFS(Kombiniert[Befragte],Kombiniert[Date],"&gt;="&amp;Kombiniert[[#This Row],[Von]],Kombiniert[Date],"&lt;="&amp;Kombiniert[[#This Row],[Date]])</f>
        <v>18788</v>
      </c>
      <c r="U928" s="2">
        <f>1/SUMIFS(Kombiniert[[#This Row],[CDU/CSU (14d)]:[AfD (14d)]],Kombiniert[[#This Row],[CDU/CSU (14d)]:[AfD (14d)]],"&gt;="&amp;0.05)</f>
        <v>1.0526315789473684</v>
      </c>
      <c r="V928" s="2">
        <f>1/(SUMIFS(Kombiniert[[#This Row],[CDU/CSU (14d)]:[AfD (14d)]],Kombiniert[[#This Row],[CDU/CSU (14d)]:[AfD (14d)]],"&gt;="&amp;0.05)-Kombiniert[[#This Row],[FDP (14d)]])</f>
        <v>1.1641443538998837</v>
      </c>
    </row>
    <row r="929" spans="1:22" x14ac:dyDescent="0.35">
      <c r="A929" s="1">
        <v>43559</v>
      </c>
      <c r="B929" s="2">
        <v>0.28999999999999998</v>
      </c>
      <c r="C929" s="2">
        <v>0.17</v>
      </c>
      <c r="D929" s="2">
        <v>0.2</v>
      </c>
      <c r="E929" s="2">
        <v>0.09</v>
      </c>
      <c r="F929" s="2">
        <v>0.08</v>
      </c>
      <c r="G929" s="2">
        <v>0.12</v>
      </c>
      <c r="H929" s="2">
        <v>0.05</v>
      </c>
      <c r="I929" s="2">
        <v>1503</v>
      </c>
      <c r="J929" s="2" t="s">
        <v>830</v>
      </c>
      <c r="K929" t="s">
        <v>798</v>
      </c>
      <c r="L929" s="1">
        <f>Kombiniert[[#This Row],[Date]]-13</f>
        <v>43546</v>
      </c>
      <c r="M929" s="8">
        <f>AVERAGEIFS(Kombiniert[CDU/CSU],Kombiniert[Date],"&gt;="&amp;Kombiniert[[#This Row],[Von]],Kombiniert[Date],"&lt;="&amp;Kombiniert[[#This Row],[Date]])</f>
        <v>0.29818181818181816</v>
      </c>
      <c r="N929" s="3">
        <f>AVERAGEIFS(Kombiniert[SPD],Kombiniert[Date],"&gt;="&amp;Kombiniert[[#This Row],[Von]],Kombiniert[Date],"&lt;="&amp;Kombiniert[[#This Row],[Date]])</f>
        <v>0.16363636363636364</v>
      </c>
      <c r="O929" s="8">
        <f>AVERAGEIFS(Kombiniert[GRÜNE],Kombiniert[Date],"&gt;="&amp;Kombiniert[[#This Row],[Von]],Kombiniert[Date],"&lt;="&amp;Kombiniert[[#This Row],[Date]])</f>
        <v>0.18363636363636363</v>
      </c>
      <c r="P929" s="8">
        <f>AVERAGEIFS(Kombiniert[FDP],Kombiniert[Date],"&gt;="&amp;Kombiniert[[#This Row],[Von]],Kombiniert[Date],"&lt;="&amp;Kombiniert[[#This Row],[Date]])</f>
        <v>9.1363636363636355E-2</v>
      </c>
      <c r="Q929" s="8">
        <f>AVERAGEIFS(Kombiniert[LINKE],Kombiniert[Date],"&gt;="&amp;Kombiniert[[#This Row],[Von]],Kombiniert[Date],"&lt;="&amp;Kombiniert[[#This Row],[Date]])</f>
        <v>8.5454545454545436E-2</v>
      </c>
      <c r="R929" s="8">
        <f>AVERAGEIFS(Kombiniert[AfD],Kombiniert[Date],"&gt;="&amp;Kombiniert[[#This Row],[Von]],Kombiniert[Date],"&lt;="&amp;Kombiniert[[#This Row],[Date]])</f>
        <v>0.12636363636363637</v>
      </c>
      <c r="S929" s="8">
        <f>AVERAGEIFS(Kombiniert[Sonstige],Kombiniert[Date],"&gt;="&amp;Kombiniert[[#This Row],[Von]],Kombiniert[Date],"&lt;="&amp;Kombiniert[[#This Row],[Date]])</f>
        <v>5.1363636363636368E-2</v>
      </c>
      <c r="T929" s="4">
        <f>SUMIFS(Kombiniert[Befragte],Kombiniert[Date],"&gt;="&amp;Kombiniert[[#This Row],[Von]],Kombiniert[Date],"&lt;="&amp;Kombiniert[[#This Row],[Date]])</f>
        <v>21558</v>
      </c>
      <c r="U929" s="2">
        <f>1/SUMIFS(Kombiniert[[#This Row],[CDU/CSU (14d)]:[AfD (14d)]],Kombiniert[[#This Row],[CDU/CSU (14d)]:[AfD (14d)]],"&gt;="&amp;0.05)</f>
        <v>1.0541447053186392</v>
      </c>
      <c r="V929" s="2">
        <f>1/(SUMIFS(Kombiniert[[#This Row],[CDU/CSU (14d)]:[AfD (14d)]],Kombiniert[[#This Row],[CDU/CSU (14d)]:[AfD (14d)]],"&gt;="&amp;0.05)-Kombiniert[[#This Row],[FDP (14d)]])</f>
        <v>1.166489925768823</v>
      </c>
    </row>
    <row r="930" spans="1:22" x14ac:dyDescent="0.35">
      <c r="A930" s="1">
        <v>43545</v>
      </c>
      <c r="B930" s="2">
        <v>0.28999999999999998</v>
      </c>
      <c r="C930" s="2">
        <v>0.18</v>
      </c>
      <c r="D930" s="2">
        <v>0.19</v>
      </c>
      <c r="E930" s="2">
        <v>0.09</v>
      </c>
      <c r="F930" s="2">
        <v>0.08</v>
      </c>
      <c r="G930" s="2">
        <v>0.12</v>
      </c>
      <c r="H930" s="2">
        <v>0.05</v>
      </c>
      <c r="I930" s="2">
        <v>1041</v>
      </c>
      <c r="J930" s="2" t="s">
        <v>831</v>
      </c>
      <c r="K930" t="s">
        <v>798</v>
      </c>
      <c r="L930" s="1">
        <f>Kombiniert[[#This Row],[Date]]-13</f>
        <v>43532</v>
      </c>
      <c r="M930" s="8">
        <f>AVERAGEIFS(Kombiniert[CDU/CSU],Kombiniert[Date],"&gt;="&amp;Kombiniert[[#This Row],[Von]],Kombiniert[Date],"&lt;="&amp;Kombiniert[[#This Row],[Date]])</f>
        <v>0.30333333333333334</v>
      </c>
      <c r="N930" s="3">
        <f>AVERAGEIFS(Kombiniert[SPD],Kombiniert[Date],"&gt;="&amp;Kombiniert[[#This Row],[Von]],Kombiniert[Date],"&lt;="&amp;Kombiniert[[#This Row],[Date]])</f>
        <v>0.16111111111111109</v>
      </c>
      <c r="O930" s="8">
        <f>AVERAGEIFS(Kombiniert[GRÜNE],Kombiniert[Date],"&gt;="&amp;Kombiniert[[#This Row],[Von]],Kombiniert[Date],"&lt;="&amp;Kombiniert[[#This Row],[Date]])</f>
        <v>0.18111111111111111</v>
      </c>
      <c r="P930" s="8">
        <f>AVERAGEIFS(Kombiniert[FDP],Kombiniert[Date],"&gt;="&amp;Kombiniert[[#This Row],[Von]],Kombiniert[Date],"&lt;="&amp;Kombiniert[[#This Row],[Date]])</f>
        <v>8.7777777777777774E-2</v>
      </c>
      <c r="Q930" s="8">
        <f>AVERAGEIFS(Kombiniert[LINKE],Kombiniert[Date],"&gt;="&amp;Kombiniert[[#This Row],[Von]],Kombiniert[Date],"&lt;="&amp;Kombiniert[[#This Row],[Date]])</f>
        <v>8.4444444444444447E-2</v>
      </c>
      <c r="R930" s="8">
        <f>AVERAGEIFS(Kombiniert[AfD],Kombiniert[Date],"&gt;="&amp;Kombiniert[[#This Row],[Von]],Kombiniert[Date],"&lt;="&amp;Kombiniert[[#This Row],[Date]])</f>
        <v>0.13</v>
      </c>
      <c r="S930" s="8">
        <f>AVERAGEIFS(Kombiniert[Sonstige],Kombiniert[Date],"&gt;="&amp;Kombiniert[[#This Row],[Von]],Kombiniert[Date],"&lt;="&amp;Kombiniert[[#This Row],[Date]])</f>
        <v>5.2222222222222218E-2</v>
      </c>
      <c r="T930" s="4">
        <f>SUMIFS(Kombiniert[Befragte],Kombiniert[Date],"&gt;="&amp;Kombiniert[[#This Row],[Von]],Kombiniert[Date],"&lt;="&amp;Kombiniert[[#This Row],[Date]])</f>
        <v>16690</v>
      </c>
      <c r="U930" s="2">
        <f>1/SUMIFS(Kombiniert[[#This Row],[CDU/CSU (14d)]:[AfD (14d)]],Kombiniert[[#This Row],[CDU/CSU (14d)]:[AfD (14d)]],"&gt;="&amp;0.05)</f>
        <v>1.0550996483001174</v>
      </c>
      <c r="V930" s="2">
        <f>1/(SUMIFS(Kombiniert[[#This Row],[CDU/CSU (14d)]:[AfD (14d)]],Kombiniert[[#This Row],[CDU/CSU (14d)]:[AfD (14d)]],"&gt;="&amp;0.05)-Kombiniert[[#This Row],[FDP (14d)]])</f>
        <v>1.1627906976744187</v>
      </c>
    </row>
    <row r="931" spans="1:22" x14ac:dyDescent="0.35">
      <c r="A931" s="1">
        <v>43538</v>
      </c>
      <c r="B931" s="2">
        <v>0.28999999999999998</v>
      </c>
      <c r="C931" s="2">
        <v>0.17</v>
      </c>
      <c r="D931" s="2">
        <v>0.19</v>
      </c>
      <c r="E931" s="2">
        <v>0.08</v>
      </c>
      <c r="F931" s="2">
        <v>0.09</v>
      </c>
      <c r="G931" s="2">
        <v>0.13</v>
      </c>
      <c r="H931" s="2">
        <v>0.05</v>
      </c>
      <c r="I931" s="2">
        <v>1508</v>
      </c>
      <c r="J931" s="2" t="s">
        <v>832</v>
      </c>
      <c r="K931" t="s">
        <v>798</v>
      </c>
      <c r="L931" s="1">
        <f>Kombiniert[[#This Row],[Date]]-13</f>
        <v>43525</v>
      </c>
      <c r="M931" s="8">
        <f>AVERAGEIFS(Kombiniert[CDU/CSU],Kombiniert[Date],"&gt;="&amp;Kombiniert[[#This Row],[Von]],Kombiniert[Date],"&lt;="&amp;Kombiniert[[#This Row],[Date]])</f>
        <v>0.29928571428571427</v>
      </c>
      <c r="N931" s="3">
        <f>AVERAGEIFS(Kombiniert[SPD],Kombiniert[Date],"&gt;="&amp;Kombiniert[[#This Row],[Von]],Kombiniert[Date],"&lt;="&amp;Kombiniert[[#This Row],[Date]])</f>
        <v>0.16428571428571431</v>
      </c>
      <c r="O931" s="8">
        <f>AVERAGEIFS(Kombiniert[GRÜNE],Kombiniert[Date],"&gt;="&amp;Kombiniert[[#This Row],[Von]],Kombiniert[Date],"&lt;="&amp;Kombiniert[[#This Row],[Date]])</f>
        <v>0.17571428571428571</v>
      </c>
      <c r="P931" s="8">
        <f>AVERAGEIFS(Kombiniert[FDP],Kombiniert[Date],"&gt;="&amp;Kombiniert[[#This Row],[Von]],Kombiniert[Date],"&lt;="&amp;Kombiniert[[#This Row],[Date]])</f>
        <v>8.8571428571428565E-2</v>
      </c>
      <c r="Q931" s="8">
        <f>AVERAGEIFS(Kombiniert[LINKE],Kombiniert[Date],"&gt;="&amp;Kombiniert[[#This Row],[Von]],Kombiniert[Date],"&lt;="&amp;Kombiniert[[#This Row],[Date]])</f>
        <v>0.09</v>
      </c>
      <c r="R931" s="8">
        <f>AVERAGEIFS(Kombiniert[AfD],Kombiniert[Date],"&gt;="&amp;Kombiniert[[#This Row],[Von]],Kombiniert[Date],"&lt;="&amp;Kombiniert[[#This Row],[Date]])</f>
        <v>0.13285714285714287</v>
      </c>
      <c r="S931" s="8">
        <f>AVERAGEIFS(Kombiniert[Sonstige],Kombiniert[Date],"&gt;="&amp;Kombiniert[[#This Row],[Von]],Kombiniert[Date],"&lt;="&amp;Kombiniert[[#This Row],[Date]])</f>
        <v>4.9285714285714287E-2</v>
      </c>
      <c r="T931" s="4">
        <f>SUMIFS(Kombiniert[Befragte],Kombiniert[Date],"&gt;="&amp;Kombiniert[[#This Row],[Von]],Kombiniert[Date],"&lt;="&amp;Kombiniert[[#This Row],[Date]])</f>
        <v>15842</v>
      </c>
      <c r="U931" s="2">
        <f>1/SUMIFS(Kombiniert[[#This Row],[CDU/CSU (14d)]:[AfD (14d)]],Kombiniert[[#This Row],[CDU/CSU (14d)]:[AfD (14d)]],"&gt;="&amp;0.05)</f>
        <v>1.051840721262209</v>
      </c>
      <c r="V931" s="2">
        <f>1/(SUMIFS(Kombiniert[[#This Row],[CDU/CSU (14d)]:[AfD (14d)]],Kombiniert[[#This Row],[CDU/CSU (14d)]:[AfD (14d)]],"&gt;="&amp;0.05)-Kombiniert[[#This Row],[FDP (14d)]])</f>
        <v>1.1599005799502899</v>
      </c>
    </row>
    <row r="932" spans="1:22" x14ac:dyDescent="0.35">
      <c r="A932" s="1">
        <v>43517</v>
      </c>
      <c r="B932" s="2">
        <v>0.3</v>
      </c>
      <c r="C932" s="2">
        <v>0.18</v>
      </c>
      <c r="D932" s="2">
        <v>0.18</v>
      </c>
      <c r="E932" s="2">
        <v>0.08</v>
      </c>
      <c r="F932" s="2">
        <v>0.08</v>
      </c>
      <c r="G932" s="2">
        <v>0.12</v>
      </c>
      <c r="H932" s="2">
        <v>0.06</v>
      </c>
      <c r="I932" s="2">
        <v>1029</v>
      </c>
      <c r="J932" s="2" t="s">
        <v>833</v>
      </c>
      <c r="K932" t="s">
        <v>798</v>
      </c>
      <c r="L932" s="1">
        <f>Kombiniert[[#This Row],[Date]]-13</f>
        <v>43504</v>
      </c>
      <c r="M932" s="8">
        <f>AVERAGEIFS(Kombiniert[CDU/CSU],Kombiniert[Date],"&gt;="&amp;Kombiniert[[#This Row],[Von]],Kombiniert[Date],"&lt;="&amp;Kombiniert[[#This Row],[Date]])</f>
        <v>0.29849999999999999</v>
      </c>
      <c r="N932" s="3">
        <f>AVERAGEIFS(Kombiniert[SPD],Kombiniert[Date],"&gt;="&amp;Kombiniert[[#This Row],[Von]],Kombiniert[Date],"&lt;="&amp;Kombiniert[[#This Row],[Date]])</f>
        <v>0.17049999999999998</v>
      </c>
      <c r="O932" s="8">
        <f>AVERAGEIFS(Kombiniert[GRÜNE],Kombiniert[Date],"&gt;="&amp;Kombiniert[[#This Row],[Von]],Kombiniert[Date],"&lt;="&amp;Kombiniert[[#This Row],[Date]])</f>
        <v>0.18099999999999999</v>
      </c>
      <c r="P932" s="8">
        <f>AVERAGEIFS(Kombiniert[FDP],Kombiniert[Date],"&gt;="&amp;Kombiniert[[#This Row],[Von]],Kombiniert[Date],"&lt;="&amp;Kombiniert[[#This Row],[Date]])</f>
        <v>8.7499999999999981E-2</v>
      </c>
      <c r="Q932" s="8">
        <f>AVERAGEIFS(Kombiniert[LINKE],Kombiniert[Date],"&gt;="&amp;Kombiniert[[#This Row],[Von]],Kombiniert[Date],"&lt;="&amp;Kombiniert[[#This Row],[Date]])</f>
        <v>8.5999999999999993E-2</v>
      </c>
      <c r="R932" s="8">
        <f>AVERAGEIFS(Kombiniert[AfD],Kombiniert[Date],"&gt;="&amp;Kombiniert[[#This Row],[Von]],Kombiniert[Date],"&lt;="&amp;Kombiniert[[#This Row],[Date]])</f>
        <v>0.1285</v>
      </c>
      <c r="S932" s="8">
        <f>AVERAGEIFS(Kombiniert[Sonstige],Kombiniert[Date],"&gt;="&amp;Kombiniert[[#This Row],[Von]],Kombiniert[Date],"&lt;="&amp;Kombiniert[[#This Row],[Date]])</f>
        <v>4.8000000000000001E-2</v>
      </c>
      <c r="T932" s="4">
        <f>SUMIFS(Kombiniert[Befragte],Kombiniert[Date],"&gt;="&amp;Kombiniert[[#This Row],[Von]],Kombiniert[Date],"&lt;="&amp;Kombiniert[[#This Row],[Date]])</f>
        <v>17993</v>
      </c>
      <c r="U932" s="2">
        <f>1/SUMIFS(Kombiniert[[#This Row],[CDU/CSU (14d)]:[AfD (14d)]],Kombiniert[[#This Row],[CDU/CSU (14d)]:[AfD (14d)]],"&gt;="&amp;0.05)</f>
        <v>1.0504201680672269</v>
      </c>
      <c r="V932" s="2">
        <f>1/(SUMIFS(Kombiniert[[#This Row],[CDU/CSU (14d)]:[AfD (14d)]],Kombiniert[[#This Row],[CDU/CSU (14d)]:[AfD (14d)]],"&gt;="&amp;0.05)-Kombiniert[[#This Row],[FDP (14d)]])</f>
        <v>1.156737998843262</v>
      </c>
    </row>
    <row r="933" spans="1:22" x14ac:dyDescent="0.35">
      <c r="A933" s="1">
        <v>43510</v>
      </c>
      <c r="B933" s="2">
        <v>0.28999999999999998</v>
      </c>
      <c r="C933" s="2">
        <v>0.17</v>
      </c>
      <c r="D933" s="2">
        <v>0.19</v>
      </c>
      <c r="E933" s="2">
        <v>0.09</v>
      </c>
      <c r="F933" s="2">
        <v>0.08</v>
      </c>
      <c r="G933" s="2">
        <v>0.13</v>
      </c>
      <c r="H933" s="2">
        <v>0.05</v>
      </c>
      <c r="I933" s="2">
        <v>1503</v>
      </c>
      <c r="J933" s="2" t="s">
        <v>811</v>
      </c>
      <c r="K933" t="s">
        <v>798</v>
      </c>
      <c r="L933" s="1">
        <f>Kombiniert[[#This Row],[Date]]-13</f>
        <v>43497</v>
      </c>
      <c r="M933" s="8">
        <f>AVERAGEIFS(Kombiniert[CDU/CSU],Kombiniert[Date],"&gt;="&amp;Kombiniert[[#This Row],[Von]],Kombiniert[Date],"&lt;="&amp;Kombiniert[[#This Row],[Date]])</f>
        <v>0.30062499999999998</v>
      </c>
      <c r="N933" s="3">
        <f>AVERAGEIFS(Kombiniert[SPD],Kombiniert[Date],"&gt;="&amp;Kombiniert[[#This Row],[Von]],Kombiniert[Date],"&lt;="&amp;Kombiniert[[#This Row],[Date]])</f>
        <v>0.1575</v>
      </c>
      <c r="O933" s="8">
        <f>AVERAGEIFS(Kombiniert[GRÜNE],Kombiniert[Date],"&gt;="&amp;Kombiniert[[#This Row],[Von]],Kombiniert[Date],"&lt;="&amp;Kombiniert[[#This Row],[Date]])</f>
        <v>0.18625</v>
      </c>
      <c r="P933" s="8">
        <f>AVERAGEIFS(Kombiniert[FDP],Kombiniert[Date],"&gt;="&amp;Kombiniert[[#This Row],[Von]],Kombiniert[Date],"&lt;="&amp;Kombiniert[[#This Row],[Date]])</f>
        <v>0.09</v>
      </c>
      <c r="Q933" s="8">
        <f>AVERAGEIFS(Kombiniert[LINKE],Kombiniert[Date],"&gt;="&amp;Kombiniert[[#This Row],[Von]],Kombiniert[Date],"&lt;="&amp;Kombiniert[[#This Row],[Date]])</f>
        <v>8.8749999999999996E-2</v>
      </c>
      <c r="R933" s="8">
        <f>AVERAGEIFS(Kombiniert[AfD],Kombiniert[Date],"&gt;="&amp;Kombiniert[[#This Row],[Von]],Kombiniert[Date],"&lt;="&amp;Kombiniert[[#This Row],[Date]])</f>
        <v>0.13125000000000001</v>
      </c>
      <c r="S933" s="8">
        <f>AVERAGEIFS(Kombiniert[Sonstige],Kombiniert[Date],"&gt;="&amp;Kombiniert[[#This Row],[Von]],Kombiniert[Date],"&lt;="&amp;Kombiniert[[#This Row],[Date]])</f>
        <v>4.5624999999999992E-2</v>
      </c>
      <c r="T933" s="4">
        <f>SUMIFS(Kombiniert[Befragte],Kombiniert[Date],"&gt;="&amp;Kombiniert[[#This Row],[Von]],Kombiniert[Date],"&lt;="&amp;Kombiniert[[#This Row],[Date]])</f>
        <v>15273</v>
      </c>
      <c r="U933" s="2">
        <f>1/SUMIFS(Kombiniert[[#This Row],[CDU/CSU (14d)]:[AfD (14d)]],Kombiniert[[#This Row],[CDU/CSU (14d)]:[AfD (14d)]],"&gt;="&amp;0.05)</f>
        <v>1.0478061558611658</v>
      </c>
      <c r="V933" s="2">
        <f>1/(SUMIFS(Kombiniert[[#This Row],[CDU/CSU (14d)]:[AfD (14d)]],Kombiniert[[#This Row],[CDU/CSU (14d)]:[AfD (14d)]],"&gt;="&amp;0.05)-Kombiniert[[#This Row],[FDP (14d)]])</f>
        <v>1.1569052783803326</v>
      </c>
    </row>
    <row r="934" spans="1:22" x14ac:dyDescent="0.35">
      <c r="A934" s="1">
        <v>43489</v>
      </c>
      <c r="B934" s="2">
        <v>0.28000000000000003</v>
      </c>
      <c r="C934" s="2">
        <v>0.15</v>
      </c>
      <c r="D934" s="2">
        <v>0.2</v>
      </c>
      <c r="E934" s="2">
        <v>0.09</v>
      </c>
      <c r="F934" s="2">
        <v>0.08</v>
      </c>
      <c r="G934" s="2">
        <v>0.15</v>
      </c>
      <c r="H934" s="2">
        <v>0.05</v>
      </c>
      <c r="I934" s="2">
        <v>1051</v>
      </c>
      <c r="J934" s="2" t="s">
        <v>834</v>
      </c>
      <c r="K934" t="s">
        <v>798</v>
      </c>
      <c r="L934" s="1">
        <f>Kombiniert[[#This Row],[Date]]-13</f>
        <v>43476</v>
      </c>
      <c r="M934" s="8">
        <f>AVERAGEIFS(Kombiniert[CDU/CSU],Kombiniert[Date],"&gt;="&amp;Kombiniert[[#This Row],[Von]],Kombiniert[Date],"&lt;="&amp;Kombiniert[[#This Row],[Date]])</f>
        <v>0.30450000000000005</v>
      </c>
      <c r="N934" s="3">
        <f>AVERAGEIFS(Kombiniert[SPD],Kombiniert[Date],"&gt;="&amp;Kombiniert[[#This Row],[Von]],Kombiniert[Date],"&lt;="&amp;Kombiniert[[#This Row],[Date]])</f>
        <v>0.14749999999999999</v>
      </c>
      <c r="O934" s="8">
        <f>AVERAGEIFS(Kombiniert[GRÜNE],Kombiniert[Date],"&gt;="&amp;Kombiniert[[#This Row],[Von]],Kombiniert[Date],"&lt;="&amp;Kombiniert[[#This Row],[Date]])</f>
        <v>0.18949999999999997</v>
      </c>
      <c r="P934" s="8">
        <f>AVERAGEIFS(Kombiniert[FDP],Kombiniert[Date],"&gt;="&amp;Kombiniert[[#This Row],[Von]],Kombiniert[Date],"&lt;="&amp;Kombiniert[[#This Row],[Date]])</f>
        <v>8.8499999999999981E-2</v>
      </c>
      <c r="Q934" s="8">
        <f>AVERAGEIFS(Kombiniert[LINKE],Kombiniert[Date],"&gt;="&amp;Kombiniert[[#This Row],[Von]],Kombiniert[Date],"&lt;="&amp;Kombiniert[[#This Row],[Date]])</f>
        <v>8.8499999999999995E-2</v>
      </c>
      <c r="R934" s="8">
        <f>AVERAGEIFS(Kombiniert[AfD],Kombiniert[Date],"&gt;="&amp;Kombiniert[[#This Row],[Von]],Kombiniert[Date],"&lt;="&amp;Kombiniert[[#This Row],[Date]])</f>
        <v>0.13450000000000001</v>
      </c>
      <c r="S934" s="8">
        <f>AVERAGEIFS(Kombiniert[Sonstige],Kombiniert[Date],"&gt;="&amp;Kombiniert[[#This Row],[Von]],Kombiniert[Date],"&lt;="&amp;Kombiniert[[#This Row],[Date]])</f>
        <v>4.6999999999999993E-2</v>
      </c>
      <c r="T934" s="4">
        <f>SUMIFS(Kombiniert[Befragte],Kombiniert[Date],"&gt;="&amp;Kombiniert[[#This Row],[Von]],Kombiniert[Date],"&lt;="&amp;Kombiniert[[#This Row],[Date]])</f>
        <v>17061</v>
      </c>
      <c r="U934" s="2">
        <f>1/SUMIFS(Kombiniert[[#This Row],[CDU/CSU (14d)]:[AfD (14d)]],Kombiniert[[#This Row],[CDU/CSU (14d)]:[AfD (14d)]],"&gt;="&amp;0.05)</f>
        <v>1.0493179433368309</v>
      </c>
      <c r="V934" s="2">
        <f>1/(SUMIFS(Kombiniert[[#This Row],[CDU/CSU (14d)]:[AfD (14d)]],Kombiniert[[#This Row],[CDU/CSU (14d)]:[AfD (14d)]],"&gt;="&amp;0.05)-Kombiniert[[#This Row],[FDP (14d)]])</f>
        <v>1.156737998843262</v>
      </c>
    </row>
    <row r="935" spans="1:22" x14ac:dyDescent="0.35">
      <c r="A935" s="1">
        <v>43475</v>
      </c>
      <c r="B935" s="2">
        <v>0.28999999999999998</v>
      </c>
      <c r="C935" s="2">
        <v>0.15</v>
      </c>
      <c r="D935" s="2">
        <v>0.2</v>
      </c>
      <c r="E935" s="2">
        <v>0.09</v>
      </c>
      <c r="F935" s="2">
        <v>0.09</v>
      </c>
      <c r="G935" s="2">
        <v>0.14000000000000001</v>
      </c>
      <c r="H935" s="2">
        <v>0.04</v>
      </c>
      <c r="I935" s="2">
        <v>1505</v>
      </c>
      <c r="J935" s="2" t="s">
        <v>835</v>
      </c>
      <c r="K935" t="s">
        <v>798</v>
      </c>
      <c r="L935" s="1">
        <f>Kombiniert[[#This Row],[Date]]-13</f>
        <v>43462</v>
      </c>
      <c r="M935" s="8">
        <f>AVERAGEIFS(Kombiniert[CDU/CSU],Kombiniert[Date],"&gt;="&amp;Kombiniert[[#This Row],[Von]],Kombiniert[Date],"&lt;="&amp;Kombiniert[[#This Row],[Date]])</f>
        <v>0.3</v>
      </c>
      <c r="N935" s="3">
        <f>AVERAGEIFS(Kombiniert[SPD],Kombiniert[Date],"&gt;="&amp;Kombiniert[[#This Row],[Von]],Kombiniert[Date],"&lt;="&amp;Kombiniert[[#This Row],[Date]])</f>
        <v>0.152</v>
      </c>
      <c r="O935" s="8">
        <f>AVERAGEIFS(Kombiniert[GRÜNE],Kombiniert[Date],"&gt;="&amp;Kombiniert[[#This Row],[Von]],Kombiniert[Date],"&lt;="&amp;Kombiniert[[#This Row],[Date]])</f>
        <v>0.184</v>
      </c>
      <c r="P935" s="8">
        <f>AVERAGEIFS(Kombiniert[FDP],Kombiniert[Date],"&gt;="&amp;Kombiniert[[#This Row],[Von]],Kombiniert[Date],"&lt;="&amp;Kombiniert[[#This Row],[Date]])</f>
        <v>0.09</v>
      </c>
      <c r="Q935" s="8">
        <f>AVERAGEIFS(Kombiniert[LINKE],Kombiniert[Date],"&gt;="&amp;Kombiniert[[#This Row],[Von]],Kombiniert[Date],"&lt;="&amp;Kombiniert[[#This Row],[Date]])</f>
        <v>9.6000000000000002E-2</v>
      </c>
      <c r="R935" s="8">
        <f>AVERAGEIFS(Kombiniert[AfD],Kombiniert[Date],"&gt;="&amp;Kombiniert[[#This Row],[Von]],Kombiniert[Date],"&lt;="&amp;Kombiniert[[#This Row],[Date]])</f>
        <v>0.13800000000000001</v>
      </c>
      <c r="S935" s="8">
        <f>AVERAGEIFS(Kombiniert[Sonstige],Kombiniert[Date],"&gt;="&amp;Kombiniert[[#This Row],[Von]],Kombiniert[Date],"&lt;="&amp;Kombiniert[[#This Row],[Date]])</f>
        <v>0.04</v>
      </c>
      <c r="T935" s="4">
        <f>SUMIFS(Kombiniert[Befragte],Kombiniert[Date],"&gt;="&amp;Kombiniert[[#This Row],[Von]],Kombiniert[Date],"&lt;="&amp;Kombiniert[[#This Row],[Date]])</f>
        <v>7755</v>
      </c>
      <c r="U935" s="2">
        <f>1/SUMIFS(Kombiniert[[#This Row],[CDU/CSU (14d)]:[AfD (14d)]],Kombiniert[[#This Row],[CDU/CSU (14d)]:[AfD (14d)]],"&gt;="&amp;0.05)</f>
        <v>1.0416666666666667</v>
      </c>
      <c r="V935" s="2">
        <f>1/(SUMIFS(Kombiniert[[#This Row],[CDU/CSU (14d)]:[AfD (14d)]],Kombiniert[[#This Row],[CDU/CSU (14d)]:[AfD (14d)]],"&gt;="&amp;0.05)-Kombiniert[[#This Row],[FDP (14d)]])</f>
        <v>1.149425287356322</v>
      </c>
    </row>
    <row r="936" spans="1:22" x14ac:dyDescent="0.35">
      <c r="A936" s="1">
        <v>43447</v>
      </c>
      <c r="B936" s="2">
        <v>0.31</v>
      </c>
      <c r="C936" s="2">
        <v>0.15</v>
      </c>
      <c r="D936" s="2">
        <v>0.2</v>
      </c>
      <c r="E936" s="2">
        <v>0.08</v>
      </c>
      <c r="F936" s="2">
        <v>0.08</v>
      </c>
      <c r="G936" s="2">
        <v>0.13</v>
      </c>
      <c r="H936" s="2">
        <v>0.05</v>
      </c>
      <c r="I936" s="2">
        <v>1048</v>
      </c>
      <c r="J936" s="2" t="s">
        <v>836</v>
      </c>
      <c r="K936" t="s">
        <v>798</v>
      </c>
      <c r="L936" s="1">
        <f>Kombiniert[[#This Row],[Date]]-13</f>
        <v>43434</v>
      </c>
      <c r="M936" s="8">
        <f>AVERAGEIFS(Kombiniert[CDU/CSU],Kombiniert[Date],"&gt;="&amp;Kombiniert[[#This Row],[Von]],Kombiniert[Date],"&lt;="&amp;Kombiniert[[#This Row],[Date]])</f>
        <v>0.29136363636363638</v>
      </c>
      <c r="N936" s="3">
        <f>AVERAGEIFS(Kombiniert[SPD],Kombiniert[Date],"&gt;="&amp;Kombiniert[[#This Row],[Von]],Kombiniert[Date],"&lt;="&amp;Kombiniert[[#This Row],[Date]])</f>
        <v>0.14590909090909088</v>
      </c>
      <c r="O936" s="8">
        <f>AVERAGEIFS(Kombiniert[GRÜNE],Kombiniert[Date],"&gt;="&amp;Kombiniert[[#This Row],[Von]],Kombiniert[Date],"&lt;="&amp;Kombiniert[[#This Row],[Date]])</f>
        <v>0.19454545454545452</v>
      </c>
      <c r="P936" s="8">
        <f>AVERAGEIFS(Kombiniert[FDP],Kombiniert[Date],"&gt;="&amp;Kombiniert[[#This Row],[Von]],Kombiniert[Date],"&lt;="&amp;Kombiniert[[#This Row],[Date]])</f>
        <v>8.8181818181818167E-2</v>
      </c>
      <c r="Q936" s="8">
        <f>AVERAGEIFS(Kombiniert[LINKE],Kombiniert[Date],"&gt;="&amp;Kombiniert[[#This Row],[Von]],Kombiniert[Date],"&lt;="&amp;Kombiniert[[#This Row],[Date]])</f>
        <v>8.8181818181818167E-2</v>
      </c>
      <c r="R936" s="8">
        <f>AVERAGEIFS(Kombiniert[AfD],Kombiniert[Date],"&gt;="&amp;Kombiniert[[#This Row],[Von]],Kombiniert[Date],"&lt;="&amp;Kombiniert[[#This Row],[Date]])</f>
        <v>0.14136363636363636</v>
      </c>
      <c r="S936" s="8">
        <f>AVERAGEIFS(Kombiniert[Sonstige],Kombiniert[Date],"&gt;="&amp;Kombiniert[[#This Row],[Von]],Kombiniert[Date],"&lt;="&amp;Kombiniert[[#This Row],[Date]])</f>
        <v>5.045454545454546E-2</v>
      </c>
      <c r="T936" s="4">
        <f>SUMIFS(Kombiniert[Befragte],Kombiniert[Date],"&gt;="&amp;Kombiniert[[#This Row],[Von]],Kombiniert[Date],"&lt;="&amp;Kombiniert[[#This Row],[Date]])</f>
        <v>18930</v>
      </c>
      <c r="U936" s="2">
        <f>1/SUMIFS(Kombiniert[[#This Row],[CDU/CSU (14d)]:[AfD (14d)]],Kombiniert[[#This Row],[CDU/CSU (14d)]:[AfD (14d)]],"&gt;="&amp;0.05)</f>
        <v>1.0531354715174726</v>
      </c>
      <c r="V936" s="2">
        <f>1/(SUMIFS(Kombiniert[[#This Row],[CDU/CSU (14d)]:[AfD (14d)]],Kombiniert[[#This Row],[CDU/CSU (14d)]:[AfD (14d)]],"&gt;="&amp;0.05)-Kombiniert[[#This Row],[FDP (14d)]])</f>
        <v>1.1609498680738786</v>
      </c>
    </row>
    <row r="937" spans="1:22" x14ac:dyDescent="0.35">
      <c r="A937" s="1">
        <v>43440</v>
      </c>
      <c r="B937" s="2">
        <v>0.3</v>
      </c>
      <c r="C937" s="2">
        <v>0.14000000000000001</v>
      </c>
      <c r="D937" s="2">
        <v>0.2</v>
      </c>
      <c r="E937" s="2">
        <v>0.08</v>
      </c>
      <c r="F937" s="2">
        <v>0.08</v>
      </c>
      <c r="G937" s="2">
        <v>0.14000000000000001</v>
      </c>
      <c r="H937" s="2">
        <v>0.06</v>
      </c>
      <c r="I937" s="2">
        <v>1502</v>
      </c>
      <c r="J937" s="2" t="s">
        <v>837</v>
      </c>
      <c r="K937" t="s">
        <v>798</v>
      </c>
      <c r="L937" s="1">
        <f>Kombiniert[[#This Row],[Date]]-13</f>
        <v>43427</v>
      </c>
      <c r="M937" s="8">
        <f>AVERAGEIFS(Kombiniert[CDU/CSU],Kombiniert[Date],"&gt;="&amp;Kombiniert[[#This Row],[Von]],Kombiniert[Date],"&lt;="&amp;Kombiniert[[#This Row],[Date]])</f>
        <v>0.27545454545454545</v>
      </c>
      <c r="N937" s="3">
        <f>AVERAGEIFS(Kombiniert[SPD],Kombiniert[Date],"&gt;="&amp;Kombiniert[[#This Row],[Von]],Kombiniert[Date],"&lt;="&amp;Kombiniert[[#This Row],[Date]])</f>
        <v>0.14499999999999999</v>
      </c>
      <c r="O937" s="8">
        <f>AVERAGEIFS(Kombiniert[GRÜNE],Kombiniert[Date],"&gt;="&amp;Kombiniert[[#This Row],[Von]],Kombiniert[Date],"&lt;="&amp;Kombiniert[[#This Row],[Date]])</f>
        <v>0.20454545454545456</v>
      </c>
      <c r="P937" s="8">
        <f>AVERAGEIFS(Kombiniert[FDP],Kombiniert[Date],"&gt;="&amp;Kombiniert[[#This Row],[Von]],Kombiniert[Date],"&lt;="&amp;Kombiniert[[#This Row],[Date]])</f>
        <v>8.863636363636361E-2</v>
      </c>
      <c r="Q937" s="8">
        <f>AVERAGEIFS(Kombiniert[LINKE],Kombiniert[Date],"&gt;="&amp;Kombiniert[[#This Row],[Von]],Kombiniert[Date],"&lt;="&amp;Kombiniert[[#This Row],[Date]])</f>
        <v>8.9999999999999983E-2</v>
      </c>
      <c r="R937" s="8">
        <f>AVERAGEIFS(Kombiniert[AfD],Kombiniert[Date],"&gt;="&amp;Kombiniert[[#This Row],[Von]],Kombiniert[Date],"&lt;="&amp;Kombiniert[[#This Row],[Date]])</f>
        <v>0.14772727272727273</v>
      </c>
      <c r="S937" s="8">
        <f>AVERAGEIFS(Kombiniert[Sonstige],Kombiniert[Date],"&gt;="&amp;Kombiniert[[#This Row],[Von]],Kombiniert[Date],"&lt;="&amp;Kombiniert[[#This Row],[Date]])</f>
        <v>4.863636363636363E-2</v>
      </c>
      <c r="T937" s="4">
        <f>SUMIFS(Kombiniert[Befragte],Kombiniert[Date],"&gt;="&amp;Kombiniert[[#This Row],[Von]],Kombiniert[Date],"&lt;="&amp;Kombiniert[[#This Row],[Date]])</f>
        <v>19747</v>
      </c>
      <c r="U937" s="2">
        <f>1/SUMIFS(Kombiniert[[#This Row],[CDU/CSU (14d)]:[AfD (14d)]],Kombiniert[[#This Row],[CDU/CSU (14d)]:[AfD (14d)]],"&gt;="&amp;0.05)</f>
        <v>1.0511227902532252</v>
      </c>
      <c r="V937" s="2">
        <f>1/(SUMIFS(Kombiniert[[#This Row],[CDU/CSU (14d)]:[AfD (14d)]],Kombiniert[[#This Row],[CDU/CSU (14d)]:[AfD (14d)]],"&gt;="&amp;0.05)-Kombiniert[[#This Row],[FDP (14d)]])</f>
        <v>1.1591148577449948</v>
      </c>
    </row>
    <row r="938" spans="1:22" x14ac:dyDescent="0.35">
      <c r="A938" s="1">
        <v>43433</v>
      </c>
      <c r="B938" s="2">
        <v>0.28000000000000003</v>
      </c>
      <c r="C938" s="2">
        <v>0.14000000000000001</v>
      </c>
      <c r="D938" s="2">
        <v>0.21</v>
      </c>
      <c r="E938" s="2">
        <v>0.09</v>
      </c>
      <c r="F938" s="2">
        <v>0.08</v>
      </c>
      <c r="G938" s="2">
        <v>0.15</v>
      </c>
      <c r="H938" s="2">
        <v>0.05</v>
      </c>
      <c r="I938" s="2">
        <v>1052</v>
      </c>
      <c r="J938" s="2" t="s">
        <v>838</v>
      </c>
      <c r="K938" t="s">
        <v>798</v>
      </c>
      <c r="L938" s="1">
        <f>Kombiniert[[#This Row],[Date]]-13</f>
        <v>43420</v>
      </c>
      <c r="M938" s="8">
        <f>AVERAGEIFS(Kombiniert[CDU/CSU],Kombiniert[Date],"&gt;="&amp;Kombiniert[[#This Row],[Von]],Kombiniert[Date],"&lt;="&amp;Kombiniert[[#This Row],[Date]])</f>
        <v>0.2688888888888889</v>
      </c>
      <c r="N938" s="3">
        <f>AVERAGEIFS(Kombiniert[SPD],Kombiniert[Date],"&gt;="&amp;Kombiniert[[#This Row],[Von]],Kombiniert[Date],"&lt;="&amp;Kombiniert[[#This Row],[Date]])</f>
        <v>0.14388888888888887</v>
      </c>
      <c r="O938" s="8">
        <f>AVERAGEIFS(Kombiniert[GRÜNE],Kombiniert[Date],"&gt;="&amp;Kombiniert[[#This Row],[Von]],Kombiniert[Date],"&lt;="&amp;Kombiniert[[#This Row],[Date]])</f>
        <v>0.2122222222222222</v>
      </c>
      <c r="P938" s="8">
        <f>AVERAGEIFS(Kombiniert[FDP],Kombiniert[Date],"&gt;="&amp;Kombiniert[[#This Row],[Von]],Kombiniert[Date],"&lt;="&amp;Kombiniert[[#This Row],[Date]])</f>
        <v>8.7777777777777774E-2</v>
      </c>
      <c r="Q938" s="8">
        <f>AVERAGEIFS(Kombiniert[LINKE],Kombiniert[Date],"&gt;="&amp;Kombiniert[[#This Row],[Von]],Kombiniert[Date],"&lt;="&amp;Kombiniert[[#This Row],[Date]])</f>
        <v>9.1111111111111087E-2</v>
      </c>
      <c r="R938" s="8">
        <f>AVERAGEIFS(Kombiniert[AfD],Kombiniert[Date],"&gt;="&amp;Kombiniert[[#This Row],[Von]],Kombiniert[Date],"&lt;="&amp;Kombiniert[[#This Row],[Date]])</f>
        <v>0.14722222222222225</v>
      </c>
      <c r="S938" s="8">
        <f>AVERAGEIFS(Kombiniert[Sonstige],Kombiniert[Date],"&gt;="&amp;Kombiniert[[#This Row],[Von]],Kombiniert[Date],"&lt;="&amp;Kombiniert[[#This Row],[Date]])</f>
        <v>4.8888888888888885E-2</v>
      </c>
      <c r="T938" s="4">
        <f>SUMIFS(Kombiniert[Befragte],Kombiniert[Date],"&gt;="&amp;Kombiniert[[#This Row],[Von]],Kombiniert[Date],"&lt;="&amp;Kombiniert[[#This Row],[Date]])</f>
        <v>17435</v>
      </c>
      <c r="U938" s="2">
        <f>1/SUMIFS(Kombiniert[[#This Row],[CDU/CSU (14d)]:[AfD (14d)]],Kombiniert[[#This Row],[CDU/CSU (14d)]:[AfD (14d)]],"&gt;="&amp;0.05)</f>
        <v>1.0514018691588785</v>
      </c>
      <c r="V938" s="2">
        <f>1/(SUMIFS(Kombiniert[[#This Row],[CDU/CSU (14d)]:[AfD (14d)]],Kombiniert[[#This Row],[CDU/CSU (14d)]:[AfD (14d)]],"&gt;="&amp;0.05)-Kombiniert[[#This Row],[FDP (14d)]])</f>
        <v>1.1583011583011582</v>
      </c>
    </row>
    <row r="939" spans="1:22" x14ac:dyDescent="0.35">
      <c r="A939" s="1">
        <v>43419</v>
      </c>
      <c r="B939" s="2">
        <v>0.26</v>
      </c>
      <c r="C939" s="2">
        <v>0.14000000000000001</v>
      </c>
      <c r="D939" s="2">
        <v>0.23</v>
      </c>
      <c r="E939" s="2">
        <v>0.08</v>
      </c>
      <c r="F939" s="2">
        <v>0.09</v>
      </c>
      <c r="G939" s="2">
        <v>0.14000000000000001</v>
      </c>
      <c r="H939" s="2">
        <v>0.06</v>
      </c>
      <c r="I939" s="2">
        <v>1506</v>
      </c>
      <c r="J939" s="2" t="s">
        <v>839</v>
      </c>
      <c r="K939" t="s">
        <v>798</v>
      </c>
      <c r="L939" s="1">
        <f>Kombiniert[[#This Row],[Date]]-13</f>
        <v>43406</v>
      </c>
      <c r="M939" s="8">
        <f>AVERAGEIFS(Kombiniert[CDU/CSU],Kombiniert[Date],"&gt;="&amp;Kombiniert[[#This Row],[Von]],Kombiniert[Date],"&lt;="&amp;Kombiniert[[#This Row],[Date]])</f>
        <v>0.25777777777777783</v>
      </c>
      <c r="N939" s="3">
        <f>AVERAGEIFS(Kombiniert[SPD],Kombiniert[Date],"&gt;="&amp;Kombiniert[[#This Row],[Von]],Kombiniert[Date],"&lt;="&amp;Kombiniert[[#This Row],[Date]])</f>
        <v>0.13944444444444448</v>
      </c>
      <c r="O939" s="8">
        <f>AVERAGEIFS(Kombiniert[GRÜNE],Kombiniert[Date],"&gt;="&amp;Kombiniert[[#This Row],[Von]],Kombiniert[Date],"&lt;="&amp;Kombiniert[[#This Row],[Date]])</f>
        <v>0.21666666666666667</v>
      </c>
      <c r="P939" s="8">
        <f>AVERAGEIFS(Kombiniert[FDP],Kombiniert[Date],"&gt;="&amp;Kombiniert[[#This Row],[Von]],Kombiniert[Date],"&lt;="&amp;Kombiniert[[#This Row],[Date]])</f>
        <v>8.9999999999999983E-2</v>
      </c>
      <c r="Q939" s="8">
        <f>AVERAGEIFS(Kombiniert[LINKE],Kombiniert[Date],"&gt;="&amp;Kombiniert[[#This Row],[Von]],Kombiniert[Date],"&lt;="&amp;Kombiniert[[#This Row],[Date]])</f>
        <v>9.5555555555555546E-2</v>
      </c>
      <c r="R939" s="8">
        <f>AVERAGEIFS(Kombiniert[AfD],Kombiniert[Date],"&gt;="&amp;Kombiniert[[#This Row],[Von]],Kombiniert[Date],"&lt;="&amp;Kombiniert[[#This Row],[Date]])</f>
        <v>0.14777777777777779</v>
      </c>
      <c r="S939" s="8">
        <f>AVERAGEIFS(Kombiniert[Sonstige],Kombiniert[Date],"&gt;="&amp;Kombiniert[[#This Row],[Von]],Kombiniert[Date],"&lt;="&amp;Kombiniert[[#This Row],[Date]])</f>
        <v>5.2777777777777771E-2</v>
      </c>
      <c r="T939" s="4">
        <f>SUMIFS(Kombiniert[Befragte],Kombiniert[Date],"&gt;="&amp;Kombiniert[[#This Row],[Von]],Kombiniert[Date],"&lt;="&amp;Kombiniert[[#This Row],[Date]])</f>
        <v>17840</v>
      </c>
      <c r="U939" s="2">
        <f>1/SUMIFS(Kombiniert[[#This Row],[CDU/CSU (14d)]:[AfD (14d)]],Kombiniert[[#This Row],[CDU/CSU (14d)]:[AfD (14d)]],"&gt;="&amp;0.05)</f>
        <v>1.0557184750733137</v>
      </c>
      <c r="V939" s="2">
        <f>1/(SUMIFS(Kombiniert[[#This Row],[CDU/CSU (14d)]:[AfD (14d)]],Kombiniert[[#This Row],[CDU/CSU (14d)]:[AfD (14d)]],"&gt;="&amp;0.05)-Kombiniert[[#This Row],[FDP (14d)]])</f>
        <v>1.1665586519766689</v>
      </c>
    </row>
    <row r="940" spans="1:22" x14ac:dyDescent="0.35">
      <c r="A940" s="1">
        <v>43391</v>
      </c>
      <c r="B940" s="2">
        <v>0.25</v>
      </c>
      <c r="C940" s="2">
        <v>0.14000000000000001</v>
      </c>
      <c r="D940" s="2">
        <v>0.19</v>
      </c>
      <c r="E940" s="2">
        <v>0.11</v>
      </c>
      <c r="F940" s="2">
        <v>0.09</v>
      </c>
      <c r="G940" s="2">
        <v>0.16</v>
      </c>
      <c r="H940" s="2">
        <v>0.06</v>
      </c>
      <c r="I940" s="2">
        <v>1040</v>
      </c>
      <c r="J940" s="2" t="s">
        <v>840</v>
      </c>
      <c r="K940" t="s">
        <v>798</v>
      </c>
      <c r="L940" s="1">
        <f>Kombiniert[[#This Row],[Date]]-13</f>
        <v>43378</v>
      </c>
      <c r="M940" s="8">
        <f>AVERAGEIFS(Kombiniert[CDU/CSU],Kombiniert[Date],"&gt;="&amp;Kombiniert[[#This Row],[Von]],Kombiniert[Date],"&lt;="&amp;Kombiniert[[#This Row],[Date]])</f>
        <v>0.26850000000000007</v>
      </c>
      <c r="N940" s="3">
        <f>AVERAGEIFS(Kombiniert[SPD],Kombiniert[Date],"&gt;="&amp;Kombiniert[[#This Row],[Von]],Kombiniert[Date],"&lt;="&amp;Kombiniert[[#This Row],[Date]])</f>
        <v>0.15999999999999998</v>
      </c>
      <c r="O940" s="8">
        <f>AVERAGEIFS(Kombiniert[GRÜNE],Kombiniert[Date],"&gt;="&amp;Kombiniert[[#This Row],[Von]],Kombiniert[Date],"&lt;="&amp;Kombiniert[[#This Row],[Date]])</f>
        <v>0.16899999999999996</v>
      </c>
      <c r="P940" s="8">
        <f>AVERAGEIFS(Kombiniert[FDP],Kombiniert[Date],"&gt;="&amp;Kombiniert[[#This Row],[Von]],Kombiniert[Date],"&lt;="&amp;Kombiniert[[#This Row],[Date]])</f>
        <v>9.4999999999999987E-2</v>
      </c>
      <c r="Q940" s="8">
        <f>AVERAGEIFS(Kombiniert[LINKE],Kombiniert[Date],"&gt;="&amp;Kombiniert[[#This Row],[Von]],Kombiniert[Date],"&lt;="&amp;Kombiniert[[#This Row],[Date]])</f>
        <v>9.9499999999999991E-2</v>
      </c>
      <c r="R940" s="8">
        <f>AVERAGEIFS(Kombiniert[AfD],Kombiniert[Date],"&gt;="&amp;Kombiniert[[#This Row],[Von]],Kombiniert[Date],"&lt;="&amp;Kombiniert[[#This Row],[Date]])</f>
        <v>0.15999999999999998</v>
      </c>
      <c r="S940" s="8">
        <f>AVERAGEIFS(Kombiniert[Sonstige],Kombiniert[Date],"&gt;="&amp;Kombiniert[[#This Row],[Von]],Kombiniert[Date],"&lt;="&amp;Kombiniert[[#This Row],[Date]])</f>
        <v>4.7999999999999994E-2</v>
      </c>
      <c r="T940" s="4">
        <f>SUMIFS(Kombiniert[Befragte],Kombiniert[Date],"&gt;="&amp;Kombiniert[[#This Row],[Von]],Kombiniert[Date],"&lt;="&amp;Kombiniert[[#This Row],[Date]])</f>
        <v>16849</v>
      </c>
      <c r="U940" s="2">
        <f>1/SUMIFS(Kombiniert[[#This Row],[CDU/CSU (14d)]:[AfD (14d)]],Kombiniert[[#This Row],[CDU/CSU (14d)]:[AfD (14d)]],"&gt;="&amp;0.05)</f>
        <v>1.0504201680672269</v>
      </c>
      <c r="V940" s="2">
        <f>1/(SUMIFS(Kombiniert[[#This Row],[CDU/CSU (14d)]:[AfD (14d)]],Kombiniert[[#This Row],[CDU/CSU (14d)]:[AfD (14d)]],"&gt;="&amp;0.05)-Kombiniert[[#This Row],[FDP (14d)]])</f>
        <v>1.1668611435239207</v>
      </c>
    </row>
    <row r="941" spans="1:22" x14ac:dyDescent="0.35">
      <c r="A941" s="1">
        <v>43384</v>
      </c>
      <c r="B941" s="2">
        <v>0.26</v>
      </c>
      <c r="C941" s="2">
        <v>0.15</v>
      </c>
      <c r="D941" s="2">
        <v>0.17</v>
      </c>
      <c r="E941" s="2">
        <v>0.1</v>
      </c>
      <c r="F941" s="2">
        <v>0.1</v>
      </c>
      <c r="G941" s="2">
        <v>0.16</v>
      </c>
      <c r="H941" s="2">
        <v>0.06</v>
      </c>
      <c r="I941" s="2">
        <v>1508</v>
      </c>
      <c r="J941" s="2" t="s">
        <v>841</v>
      </c>
      <c r="K941" t="s">
        <v>798</v>
      </c>
      <c r="L941" s="1">
        <f>Kombiniert[[#This Row],[Date]]-13</f>
        <v>43371</v>
      </c>
      <c r="M941" s="8">
        <f>AVERAGEIFS(Kombiniert[CDU/CSU],Kombiniert[Date],"&gt;="&amp;Kombiniert[[#This Row],[Von]],Kombiniert[Date],"&lt;="&amp;Kombiniert[[#This Row],[Date]])</f>
        <v>0.26999999999999996</v>
      </c>
      <c r="N941" s="3">
        <f>AVERAGEIFS(Kombiniert[SPD],Kombiniert[Date],"&gt;="&amp;Kombiniert[[#This Row],[Von]],Kombiniert[Date],"&lt;="&amp;Kombiniert[[#This Row],[Date]])</f>
        <v>0.16</v>
      </c>
      <c r="O941" s="8">
        <f>AVERAGEIFS(Kombiniert[GRÜNE],Kombiniert[Date],"&gt;="&amp;Kombiniert[[#This Row],[Von]],Kombiniert[Date],"&lt;="&amp;Kombiniert[[#This Row],[Date]])</f>
        <v>0.16166666666666668</v>
      </c>
      <c r="P941" s="8">
        <f>AVERAGEIFS(Kombiniert[FDP],Kombiniert[Date],"&gt;="&amp;Kombiniert[[#This Row],[Von]],Kombiniert[Date],"&lt;="&amp;Kombiniert[[#This Row],[Date]])</f>
        <v>9.4444444444444442E-2</v>
      </c>
      <c r="Q941" s="8">
        <f>AVERAGEIFS(Kombiniert[LINKE],Kombiniert[Date],"&gt;="&amp;Kombiniert[[#This Row],[Von]],Kombiniert[Date],"&lt;="&amp;Kombiniert[[#This Row],[Date]])</f>
        <v>0.10388888888888888</v>
      </c>
      <c r="R941" s="8">
        <f>AVERAGEIFS(Kombiniert[AfD],Kombiniert[Date],"&gt;="&amp;Kombiniert[[#This Row],[Von]],Kombiniert[Date],"&lt;="&amp;Kombiniert[[#This Row],[Date]])</f>
        <v>0.16499999999999998</v>
      </c>
      <c r="S941" s="8">
        <f>AVERAGEIFS(Kombiniert[Sonstige],Kombiniert[Date],"&gt;="&amp;Kombiniert[[#This Row],[Von]],Kombiniert[Date],"&lt;="&amp;Kombiniert[[#This Row],[Date]])</f>
        <v>4.5000000000000005E-2</v>
      </c>
      <c r="T941" s="4">
        <f>SUMIFS(Kombiniert[Befragte],Kombiniert[Date],"&gt;="&amp;Kombiniert[[#This Row],[Von]],Kombiniert[Date],"&lt;="&amp;Kombiniert[[#This Row],[Date]])</f>
        <v>15790</v>
      </c>
      <c r="U941" s="2">
        <f>1/SUMIFS(Kombiniert[[#This Row],[CDU/CSU (14d)]:[AfD (14d)]],Kombiniert[[#This Row],[CDU/CSU (14d)]:[AfD (14d)]],"&gt;="&amp;0.05)</f>
        <v>1.0471204188481678</v>
      </c>
      <c r="V941" s="2">
        <f>1/(SUMIFS(Kombiniert[[#This Row],[CDU/CSU (14d)]:[AfD (14d)]],Kombiniert[[#This Row],[CDU/CSU (14d)]:[AfD (14d)]],"&gt;="&amp;0.05)-Kombiniert[[#This Row],[FDP (14d)]])</f>
        <v>1.1620400258231118</v>
      </c>
    </row>
    <row r="942" spans="1:22" x14ac:dyDescent="0.35">
      <c r="A942" s="1">
        <v>43363</v>
      </c>
      <c r="B942" s="2">
        <v>0.28000000000000003</v>
      </c>
      <c r="C942" s="2">
        <v>0.17</v>
      </c>
      <c r="D942" s="2">
        <v>0.15</v>
      </c>
      <c r="E942" s="2">
        <v>0.09</v>
      </c>
      <c r="F942" s="2">
        <v>0.1</v>
      </c>
      <c r="G942" s="2">
        <v>0.18</v>
      </c>
      <c r="H942" s="2">
        <v>0.03</v>
      </c>
      <c r="I942" s="2">
        <v>1035</v>
      </c>
      <c r="J942" s="2" t="s">
        <v>842</v>
      </c>
      <c r="K942" t="s">
        <v>798</v>
      </c>
      <c r="L942" s="1">
        <f>Kombiniert[[#This Row],[Date]]-13</f>
        <v>43350</v>
      </c>
      <c r="M942" s="8">
        <f>AVERAGEIFS(Kombiniert[CDU/CSU],Kombiniert[Date],"&gt;="&amp;Kombiniert[[#This Row],[Von]],Kombiniert[Date],"&lt;="&amp;Kombiniert[[#This Row],[Date]])</f>
        <v>0.29500000000000004</v>
      </c>
      <c r="N942" s="3">
        <f>AVERAGEIFS(Kombiniert[SPD],Kombiniert[Date],"&gt;="&amp;Kombiniert[[#This Row],[Von]],Kombiniert[Date],"&lt;="&amp;Kombiniert[[#This Row],[Date]])</f>
        <v>0.17649999999999999</v>
      </c>
      <c r="O942" s="8">
        <f>AVERAGEIFS(Kombiniert[GRÜNE],Kombiniert[Date],"&gt;="&amp;Kombiniert[[#This Row],[Von]],Kombiniert[Date],"&lt;="&amp;Kombiniert[[#This Row],[Date]])</f>
        <v>0.14200000000000002</v>
      </c>
      <c r="P942" s="8">
        <f>AVERAGEIFS(Kombiniert[FDP],Kombiniert[Date],"&gt;="&amp;Kombiniert[[#This Row],[Von]],Kombiniert[Date],"&lt;="&amp;Kombiniert[[#This Row],[Date]])</f>
        <v>8.6499999999999994E-2</v>
      </c>
      <c r="Q942" s="8">
        <f>AVERAGEIFS(Kombiniert[LINKE],Kombiniert[Date],"&gt;="&amp;Kombiniert[[#This Row],[Von]],Kombiniert[Date],"&lt;="&amp;Kombiniert[[#This Row],[Date]])</f>
        <v>9.6999999999999989E-2</v>
      </c>
      <c r="R942" s="8">
        <f>AVERAGEIFS(Kombiniert[AfD],Kombiniert[Date],"&gt;="&amp;Kombiniert[[#This Row],[Von]],Kombiniert[Date],"&lt;="&amp;Kombiniert[[#This Row],[Date]])</f>
        <v>0.156</v>
      </c>
      <c r="S942" s="8">
        <f>AVERAGEIFS(Kombiniert[Sonstige],Kombiniert[Date],"&gt;="&amp;Kombiniert[[#This Row],[Von]],Kombiniert[Date],"&lt;="&amp;Kombiniert[[#This Row],[Date]])</f>
        <v>4.7E-2</v>
      </c>
      <c r="T942" s="4">
        <f>SUMIFS(Kombiniert[Befragte],Kombiniert[Date],"&gt;="&amp;Kombiniert[[#This Row],[Von]],Kombiniert[Date],"&lt;="&amp;Kombiniert[[#This Row],[Date]])</f>
        <v>18195</v>
      </c>
      <c r="U942" s="2">
        <f>1/SUMIFS(Kombiniert[[#This Row],[CDU/CSU (14d)]:[AfD (14d)]],Kombiniert[[#This Row],[CDU/CSU (14d)]:[AfD (14d)]],"&gt;="&amp;0.05)</f>
        <v>1.0493179433368309</v>
      </c>
      <c r="V942" s="2">
        <f>1/(SUMIFS(Kombiniert[[#This Row],[CDU/CSU (14d)]:[AfD (14d)]],Kombiniert[[#This Row],[CDU/CSU (14d)]:[AfD (14d)]],"&gt;="&amp;0.05)-Kombiniert[[#This Row],[FDP (14d)]])</f>
        <v>1.154068090017311</v>
      </c>
    </row>
    <row r="943" spans="1:22" x14ac:dyDescent="0.35">
      <c r="A943" s="1">
        <v>43349</v>
      </c>
      <c r="B943" s="2">
        <v>0.28999999999999998</v>
      </c>
      <c r="C943" s="2">
        <v>0.18</v>
      </c>
      <c r="D943" s="2">
        <v>0.14000000000000001</v>
      </c>
      <c r="E943" s="2">
        <v>0.08</v>
      </c>
      <c r="F943" s="2">
        <v>0.1</v>
      </c>
      <c r="G943" s="2">
        <v>0.16</v>
      </c>
      <c r="H943" s="2">
        <v>0.05</v>
      </c>
      <c r="I943" s="2">
        <v>1502</v>
      </c>
      <c r="J943" s="2" t="s">
        <v>843</v>
      </c>
      <c r="K943" t="s">
        <v>798</v>
      </c>
      <c r="L943" s="1">
        <f>Kombiniert[[#This Row],[Date]]-13</f>
        <v>43336</v>
      </c>
      <c r="M943" s="8">
        <f>AVERAGEIFS(Kombiniert[CDU/CSU],Kombiniert[Date],"&gt;="&amp;Kombiniert[[#This Row],[Von]],Kombiniert[Date],"&lt;="&amp;Kombiniert[[#This Row],[Date]])</f>
        <v>0.29388888888888892</v>
      </c>
      <c r="N943" s="3">
        <f>AVERAGEIFS(Kombiniert[SPD],Kombiniert[Date],"&gt;="&amp;Kombiniert[[#This Row],[Von]],Kombiniert[Date],"&lt;="&amp;Kombiniert[[#This Row],[Date]])</f>
        <v>0.17499999999999996</v>
      </c>
      <c r="O943" s="8">
        <f>AVERAGEIFS(Kombiniert[GRÜNE],Kombiniert[Date],"&gt;="&amp;Kombiniert[[#This Row],[Von]],Kombiniert[Date],"&lt;="&amp;Kombiniert[[#This Row],[Date]])</f>
        <v>0.14222222222222225</v>
      </c>
      <c r="P943" s="8">
        <f>AVERAGEIFS(Kombiniert[FDP],Kombiniert[Date],"&gt;="&amp;Kombiniert[[#This Row],[Von]],Kombiniert[Date],"&lt;="&amp;Kombiniert[[#This Row],[Date]])</f>
        <v>8.7222222222222215E-2</v>
      </c>
      <c r="Q943" s="8">
        <f>AVERAGEIFS(Kombiniert[LINKE],Kombiniert[Date],"&gt;="&amp;Kombiniert[[#This Row],[Von]],Kombiniert[Date],"&lt;="&amp;Kombiniert[[#This Row],[Date]])</f>
        <v>9.5000000000000001E-2</v>
      </c>
      <c r="R943" s="8">
        <f>AVERAGEIFS(Kombiniert[AfD],Kombiniert[Date],"&gt;="&amp;Kombiniert[[#This Row],[Von]],Kombiniert[Date],"&lt;="&amp;Kombiniert[[#This Row],[Date]])</f>
        <v>0.15833333333333333</v>
      </c>
      <c r="S943" s="8">
        <f>AVERAGEIFS(Kombiniert[Sonstige],Kombiniert[Date],"&gt;="&amp;Kombiniert[[#This Row],[Von]],Kombiniert[Date],"&lt;="&amp;Kombiniert[[#This Row],[Date]])</f>
        <v>4.8333333333333332E-2</v>
      </c>
      <c r="T943" s="4">
        <f>SUMIFS(Kombiniert[Befragte],Kombiniert[Date],"&gt;="&amp;Kombiniert[[#This Row],[Von]],Kombiniert[Date],"&lt;="&amp;Kombiniert[[#This Row],[Date]])</f>
        <v>17690</v>
      </c>
      <c r="U943" s="2">
        <f>1/SUMIFS(Kombiniert[[#This Row],[CDU/CSU (14d)]:[AfD (14d)]],Kombiniert[[#This Row],[CDU/CSU (14d)]:[AfD (14d)]],"&gt;="&amp;0.05)</f>
        <v>1.0507880910683012</v>
      </c>
      <c r="V943" s="2">
        <f>1/(SUMIFS(Kombiniert[[#This Row],[CDU/CSU (14d)]:[AfD (14d)]],Kombiniert[[#This Row],[CDU/CSU (14d)]:[AfD (14d)]],"&gt;="&amp;0.05)-Kombiniert[[#This Row],[FDP (14d)]])</f>
        <v>1.1568123393316194</v>
      </c>
    </row>
    <row r="944" spans="1:22" x14ac:dyDescent="0.35">
      <c r="A944" s="1">
        <v>43335</v>
      </c>
      <c r="B944" s="2">
        <v>0.28999999999999998</v>
      </c>
      <c r="C944" s="2">
        <v>0.18</v>
      </c>
      <c r="D944" s="2">
        <v>0.14000000000000001</v>
      </c>
      <c r="E944" s="2">
        <v>0.08</v>
      </c>
      <c r="F944" s="2">
        <v>0.09</v>
      </c>
      <c r="G944" s="2">
        <v>0.17</v>
      </c>
      <c r="H944" s="2">
        <v>0.05</v>
      </c>
      <c r="I944" s="2">
        <v>1047</v>
      </c>
      <c r="J944" s="2" t="s">
        <v>844</v>
      </c>
      <c r="K944" t="s">
        <v>798</v>
      </c>
      <c r="L944" s="1">
        <f>Kombiniert[[#This Row],[Date]]-13</f>
        <v>43322</v>
      </c>
      <c r="M944" s="8">
        <f>AVERAGEIFS(Kombiniert[CDU/CSU],Kombiniert[Date],"&gt;="&amp;Kombiniert[[#This Row],[Von]],Kombiniert[Date],"&lt;="&amp;Kombiniert[[#This Row],[Date]])</f>
        <v>0.29888888888888893</v>
      </c>
      <c r="N944" s="3">
        <f>AVERAGEIFS(Kombiniert[SPD],Kombiniert[Date],"&gt;="&amp;Kombiniert[[#This Row],[Von]],Kombiniert[Date],"&lt;="&amp;Kombiniert[[#This Row],[Date]])</f>
        <v>0.17777777777777776</v>
      </c>
      <c r="O944" s="8">
        <f>AVERAGEIFS(Kombiniert[GRÜNE],Kombiniert[Date],"&gt;="&amp;Kombiniert[[#This Row],[Von]],Kombiniert[Date],"&lt;="&amp;Kombiniert[[#This Row],[Date]])</f>
        <v>0.14166666666666669</v>
      </c>
      <c r="P944" s="8">
        <f>AVERAGEIFS(Kombiniert[FDP],Kombiniert[Date],"&gt;="&amp;Kombiniert[[#This Row],[Von]],Kombiniert[Date],"&lt;="&amp;Kombiniert[[#This Row],[Date]])</f>
        <v>8.9444444444444424E-2</v>
      </c>
      <c r="Q944" s="8">
        <f>AVERAGEIFS(Kombiniert[LINKE],Kombiniert[Date],"&gt;="&amp;Kombiniert[[#This Row],[Von]],Kombiniert[Date],"&lt;="&amp;Kombiniert[[#This Row],[Date]])</f>
        <v>9.7777777777777769E-2</v>
      </c>
      <c r="R944" s="8">
        <f>AVERAGEIFS(Kombiniert[AfD],Kombiniert[Date],"&gt;="&amp;Kombiniert[[#This Row],[Von]],Kombiniert[Date],"&lt;="&amp;Kombiniert[[#This Row],[Date]])</f>
        <v>0.15277777777777776</v>
      </c>
      <c r="S944" s="8">
        <f>AVERAGEIFS(Kombiniert[Sonstige],Kombiniert[Date],"&gt;="&amp;Kombiniert[[#This Row],[Von]],Kombiniert[Date],"&lt;="&amp;Kombiniert[[#This Row],[Date]])</f>
        <v>4.1666666666666664E-2</v>
      </c>
      <c r="T944" s="4">
        <f>SUMIFS(Kombiniert[Befragte],Kombiniert[Date],"&gt;="&amp;Kombiniert[[#This Row],[Von]],Kombiniert[Date],"&lt;="&amp;Kombiniert[[#This Row],[Date]])</f>
        <v>19251</v>
      </c>
      <c r="U944" s="2">
        <f>1/SUMIFS(Kombiniert[[#This Row],[CDU/CSU (14d)]:[AfD (14d)]],Kombiniert[[#This Row],[CDU/CSU (14d)]:[AfD (14d)]],"&gt;="&amp;0.05)</f>
        <v>1.0434782608695652</v>
      </c>
      <c r="V944" s="2">
        <f>1/(SUMIFS(Kombiniert[[#This Row],[CDU/CSU (14d)]:[AfD (14d)]],Kombiniert[[#This Row],[CDU/CSU (14d)]:[AfD (14d)]],"&gt;="&amp;0.05)-Kombiniert[[#This Row],[FDP (14d)]])</f>
        <v>1.1508951406649617</v>
      </c>
    </row>
    <row r="945" spans="1:22" x14ac:dyDescent="0.35">
      <c r="A945" s="1">
        <v>43314</v>
      </c>
      <c r="B945" s="2">
        <v>0.28999999999999998</v>
      </c>
      <c r="C945" s="2">
        <v>0.18</v>
      </c>
      <c r="D945" s="2">
        <v>0.15</v>
      </c>
      <c r="E945" s="2">
        <v>7.0000000000000007E-2</v>
      </c>
      <c r="F945" s="2">
        <v>0.09</v>
      </c>
      <c r="G945" s="2">
        <v>0.17</v>
      </c>
      <c r="H945" s="2">
        <v>0.05</v>
      </c>
      <c r="I945" s="2">
        <v>1508</v>
      </c>
      <c r="J945" s="2" t="s">
        <v>845</v>
      </c>
      <c r="K945" t="s">
        <v>798</v>
      </c>
      <c r="L945" s="1">
        <f>Kombiniert[[#This Row],[Date]]-13</f>
        <v>43301</v>
      </c>
      <c r="M945" s="8">
        <f>AVERAGEIFS(Kombiniert[CDU/CSU],Kombiniert[Date],"&gt;="&amp;Kombiniert[[#This Row],[Von]],Kombiniert[Date],"&lt;="&amp;Kombiniert[[#This Row],[Date]])</f>
        <v>0.29899999999999999</v>
      </c>
      <c r="N945" s="3">
        <f>AVERAGEIFS(Kombiniert[SPD],Kombiniert[Date],"&gt;="&amp;Kombiniert[[#This Row],[Von]],Kombiniert[Date],"&lt;="&amp;Kombiniert[[#This Row],[Date]])</f>
        <v>0.17899999999999999</v>
      </c>
      <c r="O945" s="8">
        <f>AVERAGEIFS(Kombiniert[GRÜNE],Kombiniert[Date],"&gt;="&amp;Kombiniert[[#This Row],[Von]],Kombiniert[Date],"&lt;="&amp;Kombiniert[[#This Row],[Date]])</f>
        <v>0.13100000000000001</v>
      </c>
      <c r="P945" s="8">
        <f>AVERAGEIFS(Kombiniert[FDP],Kombiniert[Date],"&gt;="&amp;Kombiniert[[#This Row],[Von]],Kombiniert[Date],"&lt;="&amp;Kombiniert[[#This Row],[Date]])</f>
        <v>8.6999999999999994E-2</v>
      </c>
      <c r="Q945" s="8">
        <f>AVERAGEIFS(Kombiniert[LINKE],Kombiniert[Date],"&gt;="&amp;Kombiniert[[#This Row],[Von]],Kombiniert[Date],"&lt;="&amp;Kombiniert[[#This Row],[Date]])</f>
        <v>9.799999999999999E-2</v>
      </c>
      <c r="R945" s="8">
        <f>AVERAGEIFS(Kombiniert[AfD],Kombiniert[Date],"&gt;="&amp;Kombiniert[[#This Row],[Von]],Kombiniert[Date],"&lt;="&amp;Kombiniert[[#This Row],[Date]])</f>
        <v>0.16</v>
      </c>
      <c r="S945" s="8">
        <f>AVERAGEIFS(Kombiniert[Sonstige],Kombiniert[Date],"&gt;="&amp;Kombiniert[[#This Row],[Von]],Kombiniert[Date],"&lt;="&amp;Kombiniert[[#This Row],[Date]])</f>
        <v>4.5999999999999999E-2</v>
      </c>
      <c r="T945" s="4">
        <f>SUMIFS(Kombiniert[Befragte],Kombiniert[Date],"&gt;="&amp;Kombiniert[[#This Row],[Von]],Kombiniert[Date],"&lt;="&amp;Kombiniert[[#This Row],[Date]])</f>
        <v>18697</v>
      </c>
      <c r="U945" s="2">
        <f>1/SUMIFS(Kombiniert[[#This Row],[CDU/CSU (14d)]:[AfD (14d)]],Kombiniert[[#This Row],[CDU/CSU (14d)]:[AfD (14d)]],"&gt;="&amp;0.05)</f>
        <v>1.0482180293501049</v>
      </c>
      <c r="V945" s="2">
        <f>1/(SUMIFS(Kombiniert[[#This Row],[CDU/CSU (14d)]:[AfD (14d)]],Kombiniert[[#This Row],[CDU/CSU (14d)]:[AfD (14d)]],"&gt;="&amp;0.05)-Kombiniert[[#This Row],[FDP (14d)]])</f>
        <v>1.1534025374855825</v>
      </c>
    </row>
    <row r="946" spans="1:22" x14ac:dyDescent="0.35">
      <c r="A946" s="1">
        <v>43307</v>
      </c>
      <c r="B946" s="2">
        <v>0.3</v>
      </c>
      <c r="C946" s="2">
        <v>0.18</v>
      </c>
      <c r="D946" s="2">
        <v>0.15</v>
      </c>
      <c r="E946" s="2">
        <v>0.08</v>
      </c>
      <c r="F946" s="2">
        <v>0.08</v>
      </c>
      <c r="G946" s="2">
        <v>0.16</v>
      </c>
      <c r="H946" s="2">
        <v>0.05</v>
      </c>
      <c r="I946" s="2">
        <v>1047</v>
      </c>
      <c r="J946" s="2" t="s">
        <v>846</v>
      </c>
      <c r="K946" t="s">
        <v>798</v>
      </c>
      <c r="L946" s="1">
        <f>Kombiniert[[#This Row],[Date]]-13</f>
        <v>43294</v>
      </c>
      <c r="M946" s="8">
        <f>AVERAGEIFS(Kombiniert[CDU/CSU],Kombiniert[Date],"&gt;="&amp;Kombiniert[[#This Row],[Von]],Kombiniert[Date],"&lt;="&amp;Kombiniert[[#This Row],[Date]])</f>
        <v>0.30149999999999999</v>
      </c>
      <c r="N946" s="3">
        <f>AVERAGEIFS(Kombiniert[SPD],Kombiniert[Date],"&gt;="&amp;Kombiniert[[#This Row],[Von]],Kombiniert[Date],"&lt;="&amp;Kombiniert[[#This Row],[Date]])</f>
        <v>0.18</v>
      </c>
      <c r="O946" s="8">
        <f>AVERAGEIFS(Kombiniert[GRÜNE],Kombiniert[Date],"&gt;="&amp;Kombiniert[[#This Row],[Von]],Kombiniert[Date],"&lt;="&amp;Kombiniert[[#This Row],[Date]])</f>
        <v>0.12800000000000003</v>
      </c>
      <c r="P946" s="8">
        <f>AVERAGEIFS(Kombiniert[FDP],Kombiniert[Date],"&gt;="&amp;Kombiniert[[#This Row],[Von]],Kombiniert[Date],"&lt;="&amp;Kombiniert[[#This Row],[Date]])</f>
        <v>8.6999999999999994E-2</v>
      </c>
      <c r="Q946" s="8">
        <f>AVERAGEIFS(Kombiniert[LINKE],Kombiniert[Date],"&gt;="&amp;Kombiniert[[#This Row],[Von]],Kombiniert[Date],"&lt;="&amp;Kombiniert[[#This Row],[Date]])</f>
        <v>9.849999999999999E-2</v>
      </c>
      <c r="R946" s="8">
        <f>AVERAGEIFS(Kombiniert[AfD],Kombiniert[Date],"&gt;="&amp;Kombiniert[[#This Row],[Von]],Kombiniert[Date],"&lt;="&amp;Kombiniert[[#This Row],[Date]])</f>
        <v>0.16</v>
      </c>
      <c r="S946" s="8">
        <f>AVERAGEIFS(Kombiniert[Sonstige],Kombiniert[Date],"&gt;="&amp;Kombiniert[[#This Row],[Von]],Kombiniert[Date],"&lt;="&amp;Kombiniert[[#This Row],[Date]])</f>
        <v>4.4999999999999991E-2</v>
      </c>
      <c r="T946" s="4">
        <f>SUMIFS(Kombiniert[Befragte],Kombiniert[Date],"&gt;="&amp;Kombiniert[[#This Row],[Von]],Kombiniert[Date],"&lt;="&amp;Kombiniert[[#This Row],[Date]])</f>
        <v>19196</v>
      </c>
      <c r="U946" s="2">
        <f>1/SUMIFS(Kombiniert[[#This Row],[CDU/CSU (14d)]:[AfD (14d)]],Kombiniert[[#This Row],[CDU/CSU (14d)]:[AfD (14d)]],"&gt;="&amp;0.05)</f>
        <v>1.0471204188481675</v>
      </c>
      <c r="V946" s="2">
        <f>1/(SUMIFS(Kombiniert[[#This Row],[CDU/CSU (14d)]:[AfD (14d)]],Kombiniert[[#This Row],[CDU/CSU (14d)]:[AfD (14d)]],"&gt;="&amp;0.05)-Kombiniert[[#This Row],[FDP (14d)]])</f>
        <v>1.1520737327188939</v>
      </c>
    </row>
    <row r="947" spans="1:22" x14ac:dyDescent="0.35">
      <c r="A947" s="1">
        <v>43286</v>
      </c>
      <c r="B947" s="2">
        <v>0.3</v>
      </c>
      <c r="C947" s="2">
        <v>0.18</v>
      </c>
      <c r="D947" s="2">
        <v>0.14000000000000001</v>
      </c>
      <c r="E947" s="2">
        <v>0.08</v>
      </c>
      <c r="F947" s="2">
        <v>0.09</v>
      </c>
      <c r="G947" s="2">
        <v>0.16</v>
      </c>
      <c r="H947" s="2">
        <v>0.05</v>
      </c>
      <c r="I947" s="2">
        <v>1505</v>
      </c>
      <c r="J947" s="2" t="s">
        <v>847</v>
      </c>
      <c r="K947" t="s">
        <v>798</v>
      </c>
      <c r="L947" s="1">
        <f>Kombiniert[[#This Row],[Date]]-13</f>
        <v>43273</v>
      </c>
      <c r="M947" s="8">
        <f>AVERAGEIFS(Kombiniert[CDU/CSU],Kombiniert[Date],"&gt;="&amp;Kombiniert[[#This Row],[Von]],Kombiniert[Date],"&lt;="&amp;Kombiniert[[#This Row],[Date]])</f>
        <v>0.30599999999999999</v>
      </c>
      <c r="N947" s="3">
        <f>AVERAGEIFS(Kombiniert[SPD],Kombiniert[Date],"&gt;="&amp;Kombiniert[[#This Row],[Von]],Kombiniert[Date],"&lt;="&amp;Kombiniert[[#This Row],[Date]])</f>
        <v>0.18149999999999999</v>
      </c>
      <c r="O947" s="8">
        <f>AVERAGEIFS(Kombiniert[GRÜNE],Kombiniert[Date],"&gt;="&amp;Kombiniert[[#This Row],[Von]],Kombiniert[Date],"&lt;="&amp;Kombiniert[[#This Row],[Date]])</f>
        <v>0.125</v>
      </c>
      <c r="P947" s="8">
        <f>AVERAGEIFS(Kombiniert[FDP],Kombiniert[Date],"&gt;="&amp;Kombiniert[[#This Row],[Von]],Kombiniert[Date],"&lt;="&amp;Kombiniert[[#This Row],[Date]])</f>
        <v>8.9999999999999983E-2</v>
      </c>
      <c r="Q947" s="8">
        <f>AVERAGEIFS(Kombiniert[LINKE],Kombiniert[Date],"&gt;="&amp;Kombiniert[[#This Row],[Von]],Kombiniert[Date],"&lt;="&amp;Kombiniert[[#This Row],[Date]])</f>
        <v>9.9999999999999992E-2</v>
      </c>
      <c r="R947" s="8">
        <f>AVERAGEIFS(Kombiniert[AfD],Kombiniert[Date],"&gt;="&amp;Kombiniert[[#This Row],[Von]],Kombiniert[Date],"&lt;="&amp;Kombiniert[[#This Row],[Date]])</f>
        <v>0.1525</v>
      </c>
      <c r="S947" s="8">
        <f>AVERAGEIFS(Kombiniert[Sonstige],Kombiniert[Date],"&gt;="&amp;Kombiniert[[#This Row],[Von]],Kombiniert[Date],"&lt;="&amp;Kombiniert[[#This Row],[Date]])</f>
        <v>4.4999999999999998E-2</v>
      </c>
      <c r="T947" s="4">
        <f>SUMIFS(Kombiniert[Befragte],Kombiniert[Date],"&gt;="&amp;Kombiniert[[#This Row],[Von]],Kombiniert[Date],"&lt;="&amp;Kombiniert[[#This Row],[Date]])</f>
        <v>18771</v>
      </c>
      <c r="U947" s="2">
        <f>1/SUMIFS(Kombiniert[[#This Row],[CDU/CSU (14d)]:[AfD (14d)]],Kombiniert[[#This Row],[CDU/CSU (14d)]:[AfD (14d)]],"&gt;="&amp;0.05)</f>
        <v>1.0471204188481675</v>
      </c>
      <c r="V947" s="2">
        <f>1/(SUMIFS(Kombiniert[[#This Row],[CDU/CSU (14d)]:[AfD (14d)]],Kombiniert[[#This Row],[CDU/CSU (14d)]:[AfD (14d)]],"&gt;="&amp;0.05)-Kombiniert[[#This Row],[FDP (14d)]])</f>
        <v>1.1560693641618498</v>
      </c>
    </row>
    <row r="948" spans="1:22" x14ac:dyDescent="0.35">
      <c r="A948" s="1">
        <v>43278</v>
      </c>
      <c r="B948" s="2">
        <v>0.32</v>
      </c>
      <c r="C948" s="2">
        <v>0.19</v>
      </c>
      <c r="D948" s="2">
        <v>0.13</v>
      </c>
      <c r="E948" s="2">
        <v>0.08</v>
      </c>
      <c r="F948" s="2">
        <v>0.09</v>
      </c>
      <c r="G948" s="2">
        <v>0.14000000000000001</v>
      </c>
      <c r="H948" s="2">
        <v>0.05</v>
      </c>
      <c r="I948" s="2">
        <v>1025</v>
      </c>
      <c r="J948" s="2" t="s">
        <v>848</v>
      </c>
      <c r="K948" t="s">
        <v>798</v>
      </c>
      <c r="L948" s="1">
        <f>Kombiniert[[#This Row],[Date]]-13</f>
        <v>43265</v>
      </c>
      <c r="M948" s="8">
        <f>AVERAGEIFS(Kombiniert[CDU/CSU],Kombiniert[Date],"&gt;="&amp;Kombiniert[[#This Row],[Von]],Kombiniert[Date],"&lt;="&amp;Kombiniert[[#This Row],[Date]])</f>
        <v>0.31090909090909091</v>
      </c>
      <c r="N948" s="3">
        <f>AVERAGEIFS(Kombiniert[SPD],Kombiniert[Date],"&gt;="&amp;Kombiniert[[#This Row],[Von]],Kombiniert[Date],"&lt;="&amp;Kombiniert[[#This Row],[Date]])</f>
        <v>0.18227272727272725</v>
      </c>
      <c r="O948" s="8">
        <f>AVERAGEIFS(Kombiniert[GRÜNE],Kombiniert[Date],"&gt;="&amp;Kombiniert[[#This Row],[Von]],Kombiniert[Date],"&lt;="&amp;Kombiniert[[#This Row],[Date]])</f>
        <v>0.12090909090909091</v>
      </c>
      <c r="P948" s="8">
        <f>AVERAGEIFS(Kombiniert[FDP],Kombiniert[Date],"&gt;="&amp;Kombiniert[[#This Row],[Von]],Kombiniert[Date],"&lt;="&amp;Kombiniert[[#This Row],[Date]])</f>
        <v>8.863636363636361E-2</v>
      </c>
      <c r="Q948" s="8">
        <f>AVERAGEIFS(Kombiniert[LINKE],Kombiniert[Date],"&gt;="&amp;Kombiniert[[#This Row],[Von]],Kombiniert[Date],"&lt;="&amp;Kombiniert[[#This Row],[Date]])</f>
        <v>0.10045454545454545</v>
      </c>
      <c r="R948" s="8">
        <f>AVERAGEIFS(Kombiniert[AfD],Kombiniert[Date],"&gt;="&amp;Kombiniert[[#This Row],[Von]],Kombiniert[Date],"&lt;="&amp;Kombiniert[[#This Row],[Date]])</f>
        <v>0.14909090909090908</v>
      </c>
      <c r="S948" s="8">
        <f>AVERAGEIFS(Kombiniert[Sonstige],Kombiniert[Date],"&gt;="&amp;Kombiniert[[#This Row],[Von]],Kombiniert[Date],"&lt;="&amp;Kombiniert[[#This Row],[Date]])</f>
        <v>4.7727272727272729E-2</v>
      </c>
      <c r="T948" s="4">
        <f>SUMIFS(Kombiniert[Befragte],Kombiniert[Date],"&gt;="&amp;Kombiniert[[#This Row],[Von]],Kombiniert[Date],"&lt;="&amp;Kombiniert[[#This Row],[Date]])</f>
        <v>19082</v>
      </c>
      <c r="U948" s="2">
        <f>1/SUMIFS(Kombiniert[[#This Row],[CDU/CSU (14d)]:[AfD (14d)]],Kombiniert[[#This Row],[CDU/CSU (14d)]:[AfD (14d)]],"&gt;="&amp;0.05)</f>
        <v>1.0501193317422435</v>
      </c>
      <c r="V948" s="2">
        <f>1/(SUMIFS(Kombiniert[[#This Row],[CDU/CSU (14d)]:[AfD (14d)]],Kombiniert[[#This Row],[CDU/CSU (14d)]:[AfD (14d)]],"&gt;="&amp;0.05)-Kombiniert[[#This Row],[FDP (14d)]])</f>
        <v>1.1578947368421053</v>
      </c>
    </row>
    <row r="949" spans="1:22" x14ac:dyDescent="0.35">
      <c r="A949" s="1">
        <v>43265</v>
      </c>
      <c r="B949" s="2">
        <v>0.31</v>
      </c>
      <c r="C949" s="2">
        <v>0.18</v>
      </c>
      <c r="D949" s="2">
        <v>0.13</v>
      </c>
      <c r="E949" s="2">
        <v>0.08</v>
      </c>
      <c r="F949" s="2">
        <v>0.1</v>
      </c>
      <c r="G949" s="2">
        <v>0.15</v>
      </c>
      <c r="H949" s="2">
        <v>0.05</v>
      </c>
      <c r="I949" s="2">
        <v>1506</v>
      </c>
      <c r="J949" s="2" t="s">
        <v>530</v>
      </c>
      <c r="K949" t="s">
        <v>798</v>
      </c>
      <c r="L949" s="1">
        <f>Kombiniert[[#This Row],[Date]]-13</f>
        <v>43252</v>
      </c>
      <c r="M949" s="8">
        <f>AVERAGEIFS(Kombiniert[CDU/CSU],Kombiniert[Date],"&gt;="&amp;Kombiniert[[#This Row],[Von]],Kombiniert[Date],"&lt;="&amp;Kombiniert[[#This Row],[Date]])</f>
        <v>0.32250000000000001</v>
      </c>
      <c r="N949" s="3">
        <f>AVERAGEIFS(Kombiniert[SPD],Kombiniert[Date],"&gt;="&amp;Kombiniert[[#This Row],[Von]],Kombiniert[Date],"&lt;="&amp;Kombiniert[[#This Row],[Date]])</f>
        <v>0.18124999999999997</v>
      </c>
      <c r="O949" s="8">
        <f>AVERAGEIFS(Kombiniert[GRÜNE],Kombiniert[Date],"&gt;="&amp;Kombiniert[[#This Row],[Von]],Kombiniert[Date],"&lt;="&amp;Kombiniert[[#This Row],[Date]])</f>
        <v>0.12125</v>
      </c>
      <c r="P949" s="8">
        <f>AVERAGEIFS(Kombiniert[FDP],Kombiniert[Date],"&gt;="&amp;Kombiniert[[#This Row],[Von]],Kombiniert[Date],"&lt;="&amp;Kombiniert[[#This Row],[Date]])</f>
        <v>0.08</v>
      </c>
      <c r="Q949" s="8">
        <f>AVERAGEIFS(Kombiniert[LINKE],Kombiniert[Date],"&gt;="&amp;Kombiniert[[#This Row],[Von]],Kombiniert[Date],"&lt;="&amp;Kombiniert[[#This Row],[Date]])</f>
        <v>0.106875</v>
      </c>
      <c r="R949" s="8">
        <f>AVERAGEIFS(Kombiniert[AfD],Kombiniert[Date],"&gt;="&amp;Kombiniert[[#This Row],[Von]],Kombiniert[Date],"&lt;="&amp;Kombiniert[[#This Row],[Date]])</f>
        <v>0.14375000000000002</v>
      </c>
      <c r="S949" s="8">
        <f>AVERAGEIFS(Kombiniert[Sonstige],Kombiniert[Date],"&gt;="&amp;Kombiniert[[#This Row],[Von]],Kombiniert[Date],"&lt;="&amp;Kombiniert[[#This Row],[Date]])</f>
        <v>4.4374999999999998E-2</v>
      </c>
      <c r="T949" s="4">
        <f>SUMIFS(Kombiniert[Befragte],Kombiniert[Date],"&gt;="&amp;Kombiniert[[#This Row],[Von]],Kombiniert[Date],"&lt;="&amp;Kombiniert[[#This Row],[Date]])</f>
        <v>15252</v>
      </c>
      <c r="U949" s="2">
        <f>1/SUMIFS(Kombiniert[[#This Row],[CDU/CSU (14d)]:[AfD (14d)]],Kombiniert[[#This Row],[CDU/CSU (14d)]:[AfD (14d)]],"&gt;="&amp;0.05)</f>
        <v>1.0464355788096795</v>
      </c>
      <c r="V949" s="2">
        <f>1/(SUMIFS(Kombiniert[[#This Row],[CDU/CSU (14d)]:[AfD (14d)]],Kombiniert[[#This Row],[CDU/CSU (14d)]:[AfD (14d)]],"&gt;="&amp;0.05)-Kombiniert[[#This Row],[FDP (14d)]])</f>
        <v>1.1420413990007139</v>
      </c>
    </row>
    <row r="950" spans="1:22" x14ac:dyDescent="0.35">
      <c r="A950" s="1">
        <v>43237</v>
      </c>
      <c r="B950" s="2">
        <v>0.33</v>
      </c>
      <c r="C950" s="2">
        <v>0.17</v>
      </c>
      <c r="D950" s="2">
        <v>0.13</v>
      </c>
      <c r="E950" s="2">
        <v>0.08</v>
      </c>
      <c r="F950" s="2">
        <v>0.1</v>
      </c>
      <c r="G950" s="2">
        <v>0.14000000000000001</v>
      </c>
      <c r="H950" s="2">
        <v>0.05</v>
      </c>
      <c r="I950" s="2">
        <v>1009</v>
      </c>
      <c r="J950" s="2" t="s">
        <v>849</v>
      </c>
      <c r="K950" t="s">
        <v>798</v>
      </c>
      <c r="L950" s="1">
        <f>Kombiniert[[#This Row],[Date]]-13</f>
        <v>43224</v>
      </c>
      <c r="M950" s="8">
        <f>AVERAGEIFS(Kombiniert[CDU/CSU],Kombiniert[Date],"&gt;="&amp;Kombiniert[[#This Row],[Von]],Kombiniert[Date],"&lt;="&amp;Kombiniert[[#This Row],[Date]])</f>
        <v>0.33300000000000007</v>
      </c>
      <c r="N950" s="3">
        <f>AVERAGEIFS(Kombiniert[SPD],Kombiniert[Date],"&gt;="&amp;Kombiniert[[#This Row],[Von]],Kombiniert[Date],"&lt;="&amp;Kombiniert[[#This Row],[Date]])</f>
        <v>0.17399999999999999</v>
      </c>
      <c r="O950" s="8">
        <f>AVERAGEIFS(Kombiniert[GRÜNE],Kombiniert[Date],"&gt;="&amp;Kombiniert[[#This Row],[Von]],Kombiniert[Date],"&lt;="&amp;Kombiniert[[#This Row],[Date]])</f>
        <v>0.12</v>
      </c>
      <c r="P950" s="8">
        <f>AVERAGEIFS(Kombiniert[FDP],Kombiniert[Date],"&gt;="&amp;Kombiniert[[#This Row],[Von]],Kombiniert[Date],"&lt;="&amp;Kombiniert[[#This Row],[Date]])</f>
        <v>8.4499999999999992E-2</v>
      </c>
      <c r="Q950" s="8">
        <f>AVERAGEIFS(Kombiniert[LINKE],Kombiniert[Date],"&gt;="&amp;Kombiniert[[#This Row],[Von]],Kombiniert[Date],"&lt;="&amp;Kombiniert[[#This Row],[Date]])</f>
        <v>0.10049999999999999</v>
      </c>
      <c r="R950" s="8">
        <f>AVERAGEIFS(Kombiniert[AfD],Kombiniert[Date],"&gt;="&amp;Kombiniert[[#This Row],[Von]],Kombiniert[Date],"&lt;="&amp;Kombiniert[[#This Row],[Date]])</f>
        <v>0.13950000000000001</v>
      </c>
      <c r="S950" s="8">
        <f>AVERAGEIFS(Kombiniert[Sonstige],Kombiniert[Date],"&gt;="&amp;Kombiniert[[#This Row],[Von]],Kombiniert[Date],"&lt;="&amp;Kombiniert[[#This Row],[Date]])</f>
        <v>4.8499999999999995E-2</v>
      </c>
      <c r="T950" s="4">
        <f>SUMIFS(Kombiniert[Befragte],Kombiniert[Date],"&gt;="&amp;Kombiniert[[#This Row],[Von]],Kombiniert[Date],"&lt;="&amp;Kombiniert[[#This Row],[Date]])</f>
        <v>15938</v>
      </c>
      <c r="U950" s="2">
        <f>1/SUMIFS(Kombiniert[[#This Row],[CDU/CSU (14d)]:[AfD (14d)]],Kombiniert[[#This Row],[CDU/CSU (14d)]:[AfD (14d)]],"&gt;="&amp;0.05)</f>
        <v>1.0509721492380448</v>
      </c>
      <c r="V950" s="2">
        <f>1/(SUMIFS(Kombiniert[[#This Row],[CDU/CSU (14d)]:[AfD (14d)]],Kombiniert[[#This Row],[CDU/CSU (14d)]:[AfD (14d)]],"&gt;="&amp;0.05)-Kombiniert[[#This Row],[FDP (14d)]])</f>
        <v>1.1534025374855821</v>
      </c>
    </row>
    <row r="951" spans="1:22" x14ac:dyDescent="0.35">
      <c r="A951" s="1">
        <v>43229</v>
      </c>
      <c r="B951" s="2">
        <v>0.32</v>
      </c>
      <c r="C951" s="2">
        <v>0.18</v>
      </c>
      <c r="D951" s="2">
        <v>0.13</v>
      </c>
      <c r="E951" s="2">
        <v>0.08</v>
      </c>
      <c r="F951" s="2">
        <v>0.09</v>
      </c>
      <c r="G951" s="2">
        <v>0.15</v>
      </c>
      <c r="H951" s="2">
        <v>0.05</v>
      </c>
      <c r="I951" s="2">
        <v>1507</v>
      </c>
      <c r="J951" s="2" t="s">
        <v>850</v>
      </c>
      <c r="K951" t="s">
        <v>798</v>
      </c>
      <c r="L951" s="1">
        <f>Kombiniert[[#This Row],[Date]]-13</f>
        <v>43216</v>
      </c>
      <c r="M951" s="8">
        <f>AVERAGEIFS(Kombiniert[CDU/CSU],Kombiniert[Date],"&gt;="&amp;Kombiniert[[#This Row],[Von]],Kombiniert[Date],"&lt;="&amp;Kombiniert[[#This Row],[Date]])</f>
        <v>0.33166666666666672</v>
      </c>
      <c r="N951" s="3">
        <f>AVERAGEIFS(Kombiniert[SPD],Kombiniert[Date],"&gt;="&amp;Kombiniert[[#This Row],[Von]],Kombiniert[Date],"&lt;="&amp;Kombiniert[[#This Row],[Date]])</f>
        <v>0.17666666666666664</v>
      </c>
      <c r="O951" s="8">
        <f>AVERAGEIFS(Kombiniert[GRÜNE],Kombiniert[Date],"&gt;="&amp;Kombiniert[[#This Row],[Von]],Kombiniert[Date],"&lt;="&amp;Kombiniert[[#This Row],[Date]])</f>
        <v>0.12111111111111111</v>
      </c>
      <c r="P951" s="8">
        <f>AVERAGEIFS(Kombiniert[FDP],Kombiniert[Date],"&gt;="&amp;Kombiniert[[#This Row],[Von]],Kombiniert[Date],"&lt;="&amp;Kombiniert[[#This Row],[Date]])</f>
        <v>8.4999999999999992E-2</v>
      </c>
      <c r="Q951" s="8">
        <f>AVERAGEIFS(Kombiniert[LINKE],Kombiniert[Date],"&gt;="&amp;Kombiniert[[#This Row],[Von]],Kombiniert[Date],"&lt;="&amp;Kombiniert[[#This Row],[Date]])</f>
        <v>0.10222222222222221</v>
      </c>
      <c r="R951" s="8">
        <f>AVERAGEIFS(Kombiniert[AfD],Kombiniert[Date],"&gt;="&amp;Kombiniert[[#This Row],[Von]],Kombiniert[Date],"&lt;="&amp;Kombiniert[[#This Row],[Date]])</f>
        <v>0.1388888888888889</v>
      </c>
      <c r="S951" s="8">
        <f>AVERAGEIFS(Kombiniert[Sonstige],Kombiniert[Date],"&gt;="&amp;Kombiniert[[#This Row],[Von]],Kombiniert[Date],"&lt;="&amp;Kombiniert[[#This Row],[Date]])</f>
        <v>4.4444444444444446E-2</v>
      </c>
      <c r="T951" s="4">
        <f>SUMIFS(Kombiniert[Befragte],Kombiniert[Date],"&gt;="&amp;Kombiniert[[#This Row],[Von]],Kombiniert[Date],"&lt;="&amp;Kombiniert[[#This Row],[Date]])</f>
        <v>16326</v>
      </c>
      <c r="U951" s="2">
        <f>1/SUMIFS(Kombiniert[[#This Row],[CDU/CSU (14d)]:[AfD (14d)]],Kombiniert[[#This Row],[CDU/CSU (14d)]:[AfD (14d)]],"&gt;="&amp;0.05)</f>
        <v>1.0465116279069768</v>
      </c>
      <c r="V951" s="2">
        <f>1/(SUMIFS(Kombiniert[[#This Row],[CDU/CSU (14d)]:[AfD (14d)]],Kombiniert[[#This Row],[CDU/CSU (14d)]:[AfD (14d)]],"&gt;="&amp;0.05)-Kombiniert[[#This Row],[FDP (14d)]])</f>
        <v>1.1486917677089981</v>
      </c>
    </row>
    <row r="952" spans="1:22" x14ac:dyDescent="0.35">
      <c r="A952" s="1">
        <v>43209</v>
      </c>
      <c r="B952" s="2">
        <v>0.32</v>
      </c>
      <c r="C952" s="2">
        <v>0.17</v>
      </c>
      <c r="D952" s="2">
        <v>0.12</v>
      </c>
      <c r="E952" s="2">
        <v>0.1</v>
      </c>
      <c r="F952" s="2">
        <v>0.1</v>
      </c>
      <c r="G952" s="2">
        <v>0.15</v>
      </c>
      <c r="H952" s="2">
        <v>0.04</v>
      </c>
      <c r="I952" s="2">
        <v>1039</v>
      </c>
      <c r="J952" s="2" t="s">
        <v>851</v>
      </c>
      <c r="K952" t="s">
        <v>798</v>
      </c>
      <c r="L952" s="1">
        <f>Kombiniert[[#This Row],[Date]]-13</f>
        <v>43196</v>
      </c>
      <c r="M952" s="8">
        <f>AVERAGEIFS(Kombiniert[CDU/CSU],Kombiniert[Date],"&gt;="&amp;Kombiniert[[#This Row],[Von]],Kombiniert[Date],"&lt;="&amp;Kombiniert[[#This Row],[Date]])</f>
        <v>0.32625000000000004</v>
      </c>
      <c r="N952" s="3">
        <f>AVERAGEIFS(Kombiniert[SPD],Kombiniert[Date],"&gt;="&amp;Kombiniert[[#This Row],[Von]],Kombiniert[Date],"&lt;="&amp;Kombiniert[[#This Row],[Date]])</f>
        <v>0.1825</v>
      </c>
      <c r="O952" s="8">
        <f>AVERAGEIFS(Kombiniert[GRÜNE],Kombiniert[Date],"&gt;="&amp;Kombiniert[[#This Row],[Von]],Kombiniert[Date],"&lt;="&amp;Kombiniert[[#This Row],[Date]])</f>
        <v>0.11874999999999999</v>
      </c>
      <c r="P952" s="8">
        <f>AVERAGEIFS(Kombiniert[FDP],Kombiniert[Date],"&gt;="&amp;Kombiniert[[#This Row],[Von]],Kombiniert[Date],"&lt;="&amp;Kombiniert[[#This Row],[Date]])</f>
        <v>8.8749999999999996E-2</v>
      </c>
      <c r="Q952" s="8">
        <f>AVERAGEIFS(Kombiniert[LINKE],Kombiniert[Date],"&gt;="&amp;Kombiniert[[#This Row],[Von]],Kombiniert[Date],"&lt;="&amp;Kombiniert[[#This Row],[Date]])</f>
        <v>0.105</v>
      </c>
      <c r="R952" s="8">
        <f>AVERAGEIFS(Kombiniert[AfD],Kombiniert[Date],"&gt;="&amp;Kombiniert[[#This Row],[Von]],Kombiniert[Date],"&lt;="&amp;Kombiniert[[#This Row],[Date]])</f>
        <v>0.138125</v>
      </c>
      <c r="S952" s="8">
        <f>AVERAGEIFS(Kombiniert[Sonstige],Kombiniert[Date],"&gt;="&amp;Kombiniert[[#This Row],[Von]],Kombiniert[Date],"&lt;="&amp;Kombiniert[[#This Row],[Date]])</f>
        <v>4.0625000000000008E-2</v>
      </c>
      <c r="T952" s="4">
        <f>SUMIFS(Kombiniert[Befragte],Kombiniert[Date],"&gt;="&amp;Kombiniert[[#This Row],[Von]],Kombiniert[Date],"&lt;="&amp;Kombiniert[[#This Row],[Date]])</f>
        <v>14011</v>
      </c>
      <c r="U952" s="2">
        <f>1/SUMIFS(Kombiniert[[#This Row],[CDU/CSU (14d)]:[AfD (14d)]],Kombiniert[[#This Row],[CDU/CSU (14d)]:[AfD (14d)]],"&gt;="&amp;0.05)</f>
        <v>1.042345276872964</v>
      </c>
      <c r="V952" s="2">
        <f>1/(SUMIFS(Kombiniert[[#This Row],[CDU/CSU (14d)]:[AfD (14d)]],Kombiniert[[#This Row],[CDU/CSU (14d)]:[AfD (14d)]],"&gt;="&amp;0.05)-Kombiniert[[#This Row],[FDP (14d)]])</f>
        <v>1.1486001435750177</v>
      </c>
    </row>
    <row r="953" spans="1:22" x14ac:dyDescent="0.35">
      <c r="A953" s="1">
        <v>43195</v>
      </c>
      <c r="B953" s="2">
        <v>0.33</v>
      </c>
      <c r="C953" s="2">
        <v>0.18</v>
      </c>
      <c r="D953" s="2">
        <v>0.12</v>
      </c>
      <c r="E953" s="2">
        <v>0.09</v>
      </c>
      <c r="F953" s="2">
        <v>0.1</v>
      </c>
      <c r="G953" s="2">
        <v>0.14000000000000001</v>
      </c>
      <c r="H953" s="2">
        <v>0.04</v>
      </c>
      <c r="I953" s="2">
        <v>1503</v>
      </c>
      <c r="J953" s="2" t="s">
        <v>852</v>
      </c>
      <c r="K953" t="s">
        <v>798</v>
      </c>
      <c r="L953" s="1">
        <f>Kombiniert[[#This Row],[Date]]-13</f>
        <v>43182</v>
      </c>
      <c r="M953" s="8">
        <f>AVERAGEIFS(Kombiniert[CDU/CSU],Kombiniert[Date],"&gt;="&amp;Kombiniert[[#This Row],[Von]],Kombiniert[Date],"&lt;="&amp;Kombiniert[[#This Row],[Date]])</f>
        <v>0.32937500000000003</v>
      </c>
      <c r="N953" s="3">
        <f>AVERAGEIFS(Kombiniert[SPD],Kombiniert[Date],"&gt;="&amp;Kombiniert[[#This Row],[Von]],Kombiniert[Date],"&lt;="&amp;Kombiniert[[#This Row],[Date]])</f>
        <v>0.17874999999999996</v>
      </c>
      <c r="O953" s="8">
        <f>AVERAGEIFS(Kombiniert[GRÜNE],Kombiniert[Date],"&gt;="&amp;Kombiniert[[#This Row],[Von]],Kombiniert[Date],"&lt;="&amp;Kombiniert[[#This Row],[Date]])</f>
        <v>0.11437499999999999</v>
      </c>
      <c r="P953" s="8">
        <f>AVERAGEIFS(Kombiniert[FDP],Kombiniert[Date],"&gt;="&amp;Kombiniert[[#This Row],[Von]],Kombiniert[Date],"&lt;="&amp;Kombiniert[[#This Row],[Date]])</f>
        <v>8.9999999999999983E-2</v>
      </c>
      <c r="Q953" s="8">
        <f>AVERAGEIFS(Kombiniert[LINKE],Kombiniert[Date],"&gt;="&amp;Kombiniert[[#This Row],[Von]],Kombiniert[Date],"&lt;="&amp;Kombiniert[[#This Row],[Date]])</f>
        <v>0.10875</v>
      </c>
      <c r="R953" s="8">
        <f>AVERAGEIFS(Kombiniert[AfD],Kombiniert[Date],"&gt;="&amp;Kombiniert[[#This Row],[Von]],Kombiniert[Date],"&lt;="&amp;Kombiniert[[#This Row],[Date]])</f>
        <v>0.13875000000000001</v>
      </c>
      <c r="S953" s="8">
        <f>AVERAGEIFS(Kombiniert[Sonstige],Kombiniert[Date],"&gt;="&amp;Kombiniert[[#This Row],[Von]],Kombiniert[Date],"&lt;="&amp;Kombiniert[[#This Row],[Date]])</f>
        <v>0.04</v>
      </c>
      <c r="T953" s="4">
        <f>SUMIFS(Kombiniert[Befragte],Kombiniert[Date],"&gt;="&amp;Kombiniert[[#This Row],[Von]],Kombiniert[Date],"&lt;="&amp;Kombiniert[[#This Row],[Date]])</f>
        <v>14666</v>
      </c>
      <c r="U953" s="2">
        <f>1/SUMIFS(Kombiniert[[#This Row],[CDU/CSU (14d)]:[AfD (14d)]],Kombiniert[[#This Row],[CDU/CSU (14d)]:[AfD (14d)]],"&gt;="&amp;0.05)</f>
        <v>1.0416666666666667</v>
      </c>
      <c r="V953" s="2">
        <f>1/(SUMIFS(Kombiniert[[#This Row],[CDU/CSU (14d)]:[AfD (14d)]],Kombiniert[[#This Row],[CDU/CSU (14d)]:[AfD (14d)]],"&gt;="&amp;0.05)-Kombiniert[[#This Row],[FDP (14d)]])</f>
        <v>1.1494252873563218</v>
      </c>
    </row>
    <row r="954" spans="1:22" x14ac:dyDescent="0.35">
      <c r="A954" s="1">
        <v>43181</v>
      </c>
      <c r="B954" s="2">
        <v>0.33</v>
      </c>
      <c r="C954" s="2">
        <v>0.19</v>
      </c>
      <c r="D954" s="2">
        <v>0.12</v>
      </c>
      <c r="E954" s="2">
        <v>0.09</v>
      </c>
      <c r="F954" s="2">
        <v>0.1</v>
      </c>
      <c r="G954" s="2">
        <v>0.13</v>
      </c>
      <c r="H954" s="2">
        <v>0.04</v>
      </c>
      <c r="I954" s="2">
        <v>1038</v>
      </c>
      <c r="J954" s="2" t="s">
        <v>853</v>
      </c>
      <c r="K954" t="s">
        <v>798</v>
      </c>
      <c r="L954" s="1">
        <f>Kombiniert[[#This Row],[Date]]-13</f>
        <v>43168</v>
      </c>
      <c r="M954" s="8">
        <f>AVERAGEIFS(Kombiniert[CDU/CSU],Kombiniert[Date],"&gt;="&amp;Kombiniert[[#This Row],[Von]],Kombiniert[Date],"&lt;="&amp;Kombiniert[[#This Row],[Date]])</f>
        <v>0.32999999999999996</v>
      </c>
      <c r="N954" s="3">
        <f>AVERAGEIFS(Kombiniert[SPD],Kombiniert[Date],"&gt;="&amp;Kombiniert[[#This Row],[Von]],Kombiniert[Date],"&lt;="&amp;Kombiniert[[#This Row],[Date]])</f>
        <v>0.185</v>
      </c>
      <c r="O954" s="8">
        <f>AVERAGEIFS(Kombiniert[GRÜNE],Kombiniert[Date],"&gt;="&amp;Kombiniert[[#This Row],[Von]],Kombiniert[Date],"&lt;="&amp;Kombiniert[[#This Row],[Date]])</f>
        <v>0.1145</v>
      </c>
      <c r="P954" s="8">
        <f>AVERAGEIFS(Kombiniert[FDP],Kombiniert[Date],"&gt;="&amp;Kombiniert[[#This Row],[Von]],Kombiniert[Date],"&lt;="&amp;Kombiniert[[#This Row],[Date]])</f>
        <v>9.1499999999999998E-2</v>
      </c>
      <c r="Q954" s="8">
        <f>AVERAGEIFS(Kombiniert[LINKE],Kombiniert[Date],"&gt;="&amp;Kombiniert[[#This Row],[Von]],Kombiniert[Date],"&lt;="&amp;Kombiniert[[#This Row],[Date]])</f>
        <v>0.10499999999999998</v>
      </c>
      <c r="R954" s="8">
        <f>AVERAGEIFS(Kombiniert[AfD],Kombiniert[Date],"&gt;="&amp;Kombiniert[[#This Row],[Von]],Kombiniert[Date],"&lt;="&amp;Kombiniert[[#This Row],[Date]])</f>
        <v>0.13350000000000001</v>
      </c>
      <c r="S954" s="8">
        <f>AVERAGEIFS(Kombiniert[Sonstige],Kombiniert[Date],"&gt;="&amp;Kombiniert[[#This Row],[Von]],Kombiniert[Date],"&lt;="&amp;Kombiniert[[#This Row],[Date]])</f>
        <v>4.0500000000000001E-2</v>
      </c>
      <c r="T954" s="4">
        <f>SUMIFS(Kombiniert[Befragte],Kombiniert[Date],"&gt;="&amp;Kombiniert[[#This Row],[Von]],Kombiniert[Date],"&lt;="&amp;Kombiniert[[#This Row],[Date]])</f>
        <v>17447</v>
      </c>
      <c r="U954" s="2">
        <f>1/SUMIFS(Kombiniert[[#This Row],[CDU/CSU (14d)]:[AfD (14d)]],Kombiniert[[#This Row],[CDU/CSU (14d)]:[AfD (14d)]],"&gt;="&amp;0.05)</f>
        <v>1.0422094841063054</v>
      </c>
      <c r="V954" s="2">
        <f>1/(SUMIFS(Kombiniert[[#This Row],[CDU/CSU (14d)]:[AfD (14d)]],Kombiniert[[#This Row],[CDU/CSU (14d)]:[AfD (14d)]],"&gt;="&amp;0.05)-Kombiniert[[#This Row],[FDP (14d)]])</f>
        <v>1.1520737327188941</v>
      </c>
    </row>
    <row r="955" spans="1:22" x14ac:dyDescent="0.35">
      <c r="A955" s="1">
        <v>43160</v>
      </c>
      <c r="B955" s="2">
        <v>0.34</v>
      </c>
      <c r="C955" s="2">
        <v>0.18</v>
      </c>
      <c r="D955" s="2">
        <v>0.11</v>
      </c>
      <c r="E955" s="2">
        <v>0.09</v>
      </c>
      <c r="F955" s="2">
        <v>0.09</v>
      </c>
      <c r="G955" s="2">
        <v>0.15</v>
      </c>
      <c r="H955" s="2">
        <v>0.04</v>
      </c>
      <c r="I955" s="2">
        <v>1502</v>
      </c>
      <c r="J955" s="2" t="s">
        <v>854</v>
      </c>
      <c r="K955" t="s">
        <v>798</v>
      </c>
      <c r="L955" s="1">
        <f>Kombiniert[[#This Row],[Date]]-13</f>
        <v>43147</v>
      </c>
      <c r="M955" s="8">
        <f>AVERAGEIFS(Kombiniert[CDU/CSU],Kombiniert[Date],"&gt;="&amp;Kombiniert[[#This Row],[Von]],Kombiniert[Date],"&lt;="&amp;Kombiniert[[#This Row],[Date]])</f>
        <v>0.3313636363636363</v>
      </c>
      <c r="N955" s="3">
        <f>AVERAGEIFS(Kombiniert[SPD],Kombiniert[Date],"&gt;="&amp;Kombiniert[[#This Row],[Von]],Kombiniert[Date],"&lt;="&amp;Kombiniert[[#This Row],[Date]])</f>
        <v>0.16954545454545453</v>
      </c>
      <c r="O955" s="8">
        <f>AVERAGEIFS(Kombiniert[GRÜNE],Kombiniert[Date],"&gt;="&amp;Kombiniert[[#This Row],[Von]],Kombiniert[Date],"&lt;="&amp;Kombiniert[[#This Row],[Date]])</f>
        <v>0.11909090909090909</v>
      </c>
      <c r="P955" s="8">
        <f>AVERAGEIFS(Kombiniert[FDP],Kombiniert[Date],"&gt;="&amp;Kombiniert[[#This Row],[Von]],Kombiniert[Date],"&lt;="&amp;Kombiniert[[#This Row],[Date]])</f>
        <v>9.0909090909090884E-2</v>
      </c>
      <c r="Q955" s="8">
        <f>AVERAGEIFS(Kombiniert[LINKE],Kombiniert[Date],"&gt;="&amp;Kombiniert[[#This Row],[Von]],Kombiniert[Date],"&lt;="&amp;Kombiniert[[#This Row],[Date]])</f>
        <v>0.1040909090909091</v>
      </c>
      <c r="R955" s="8">
        <f>AVERAGEIFS(Kombiniert[AfD],Kombiniert[Date],"&gt;="&amp;Kombiniert[[#This Row],[Von]],Kombiniert[Date],"&lt;="&amp;Kombiniert[[#This Row],[Date]])</f>
        <v>0.14454545454545453</v>
      </c>
      <c r="S955" s="8">
        <f>AVERAGEIFS(Kombiniert[Sonstige],Kombiniert[Date],"&gt;="&amp;Kombiniert[[#This Row],[Von]],Kombiniert[Date],"&lt;="&amp;Kombiniert[[#This Row],[Date]])</f>
        <v>4.0454545454545458E-2</v>
      </c>
      <c r="T955" s="4">
        <f>SUMIFS(Kombiniert[Befragte],Kombiniert[Date],"&gt;="&amp;Kombiniert[[#This Row],[Von]],Kombiniert[Date],"&lt;="&amp;Kombiniert[[#This Row],[Date]])</f>
        <v>18343</v>
      </c>
      <c r="U955" s="2">
        <f>1/SUMIFS(Kombiniert[[#This Row],[CDU/CSU (14d)]:[AfD (14d)]],Kombiniert[[#This Row],[CDU/CSU (14d)]:[AfD (14d)]],"&gt;="&amp;0.05)</f>
        <v>1.0421601136901941</v>
      </c>
      <c r="V955" s="2">
        <f>1/(SUMIFS(Kombiniert[[#This Row],[CDU/CSU (14d)]:[AfD (14d)]],Kombiniert[[#This Row],[CDU/CSU (14d)]:[AfD (14d)]],"&gt;="&amp;0.05)-Kombiniert[[#This Row],[FDP (14d)]])</f>
        <v>1.1512297226582942</v>
      </c>
    </row>
    <row r="956" spans="1:22" x14ac:dyDescent="0.35">
      <c r="A956" s="1">
        <v>43153</v>
      </c>
      <c r="B956" s="2">
        <v>0.34</v>
      </c>
      <c r="C956" s="2">
        <v>0.17</v>
      </c>
      <c r="D956" s="2">
        <v>0.12</v>
      </c>
      <c r="E956" s="2">
        <v>0.09</v>
      </c>
      <c r="F956" s="2">
        <v>0.1</v>
      </c>
      <c r="G956" s="2">
        <v>0.14000000000000001</v>
      </c>
      <c r="H956" s="2">
        <v>0.04</v>
      </c>
      <c r="I956" s="2">
        <v>1052</v>
      </c>
      <c r="J956" s="2" t="s">
        <v>855</v>
      </c>
      <c r="K956" t="s">
        <v>798</v>
      </c>
      <c r="L956" s="1">
        <f>Kombiniert[[#This Row],[Date]]-13</f>
        <v>43140</v>
      </c>
      <c r="M956" s="8">
        <f>AVERAGEIFS(Kombiniert[CDU/CSU],Kombiniert[Date],"&gt;="&amp;Kombiniert[[#This Row],[Von]],Kombiniert[Date],"&lt;="&amp;Kombiniert[[#This Row],[Date]])</f>
        <v>0.325625</v>
      </c>
      <c r="N956" s="3">
        <f>AVERAGEIFS(Kombiniert[SPD],Kombiniert[Date],"&gt;="&amp;Kombiniert[[#This Row],[Von]],Kombiniert[Date],"&lt;="&amp;Kombiniert[[#This Row],[Date]])</f>
        <v>0.17250000000000001</v>
      </c>
      <c r="O956" s="8">
        <f>AVERAGEIFS(Kombiniert[GRÜNE],Kombiniert[Date],"&gt;="&amp;Kombiniert[[#This Row],[Von]],Kombiniert[Date],"&lt;="&amp;Kombiniert[[#This Row],[Date]])</f>
        <v>0.12375</v>
      </c>
      <c r="P956" s="8">
        <f>AVERAGEIFS(Kombiniert[FDP],Kombiniert[Date],"&gt;="&amp;Kombiniert[[#This Row],[Von]],Kombiniert[Date],"&lt;="&amp;Kombiniert[[#This Row],[Date]])</f>
        <v>9.3124999999999986E-2</v>
      </c>
      <c r="Q956" s="8">
        <f>AVERAGEIFS(Kombiniert[LINKE],Kombiniert[Date],"&gt;="&amp;Kombiniert[[#This Row],[Von]],Kombiniert[Date],"&lt;="&amp;Kombiniert[[#This Row],[Date]])</f>
        <v>0.10312499999999999</v>
      </c>
      <c r="R956" s="8">
        <f>AVERAGEIFS(Kombiniert[AfD],Kombiniert[Date],"&gt;="&amp;Kombiniert[[#This Row],[Von]],Kombiniert[Date],"&lt;="&amp;Kombiniert[[#This Row],[Date]])</f>
        <v>0.14000000000000001</v>
      </c>
      <c r="S956" s="8">
        <f>AVERAGEIFS(Kombiniert[Sonstige],Kombiniert[Date],"&gt;="&amp;Kombiniert[[#This Row],[Von]],Kombiniert[Date],"&lt;="&amp;Kombiniert[[#This Row],[Date]])</f>
        <v>4.1875000000000002E-2</v>
      </c>
      <c r="T956" s="4">
        <f>SUMIFS(Kombiniert[Befragte],Kombiniert[Date],"&gt;="&amp;Kombiniert[[#This Row],[Von]],Kombiniert[Date],"&lt;="&amp;Kombiniert[[#This Row],[Date]])</f>
        <v>12909</v>
      </c>
      <c r="U956" s="2">
        <f>1/SUMIFS(Kombiniert[[#This Row],[CDU/CSU (14d)]:[AfD (14d)]],Kombiniert[[#This Row],[CDU/CSU (14d)]:[AfD (14d)]],"&gt;="&amp;0.05)</f>
        <v>1.0437051532941943</v>
      </c>
      <c r="V956" s="2">
        <f>1/(SUMIFS(Kombiniert[[#This Row],[CDU/CSU (14d)]:[AfD (14d)]],Kombiniert[[#This Row],[CDU/CSU (14d)]:[AfD (14d)]],"&gt;="&amp;0.05)-Kombiniert[[#This Row],[FDP (14d)]])</f>
        <v>1.1560693641618496</v>
      </c>
    </row>
    <row r="957" spans="1:22" x14ac:dyDescent="0.35">
      <c r="A957" s="1">
        <v>43146</v>
      </c>
      <c r="B957" s="2">
        <v>0.33</v>
      </c>
      <c r="C957" s="2">
        <v>0.16</v>
      </c>
      <c r="D957" s="2">
        <v>0.13</v>
      </c>
      <c r="E957" s="2">
        <v>0.09</v>
      </c>
      <c r="F957" s="2">
        <v>0.11</v>
      </c>
      <c r="G957" s="2">
        <v>0.15</v>
      </c>
      <c r="H957" s="2">
        <v>0.03</v>
      </c>
      <c r="I957" s="2">
        <v>1001</v>
      </c>
      <c r="J957" s="2" t="s">
        <v>856</v>
      </c>
      <c r="K957" t="s">
        <v>798</v>
      </c>
      <c r="L957" s="1">
        <f>Kombiniert[[#This Row],[Date]]-13</f>
        <v>43133</v>
      </c>
      <c r="M957" s="8">
        <f>AVERAGEIFS(Kombiniert[CDU/CSU],Kombiniert[Date],"&gt;="&amp;Kombiniert[[#This Row],[Von]],Kombiniert[Date],"&lt;="&amp;Kombiniert[[#This Row],[Date]])</f>
        <v>0.31888888888888889</v>
      </c>
      <c r="N957" s="3">
        <f>AVERAGEIFS(Kombiniert[SPD],Kombiniert[Date],"&gt;="&amp;Kombiniert[[#This Row],[Von]],Kombiniert[Date],"&lt;="&amp;Kombiniert[[#This Row],[Date]])</f>
        <v>0.18055555555555552</v>
      </c>
      <c r="O957" s="8">
        <f>AVERAGEIFS(Kombiniert[GRÜNE],Kombiniert[Date],"&gt;="&amp;Kombiniert[[#This Row],[Von]],Kombiniert[Date],"&lt;="&amp;Kombiniert[[#This Row],[Date]])</f>
        <v>0.12611111111111112</v>
      </c>
      <c r="P957" s="8">
        <f>AVERAGEIFS(Kombiniert[FDP],Kombiniert[Date],"&gt;="&amp;Kombiniert[[#This Row],[Von]],Kombiniert[Date],"&lt;="&amp;Kombiniert[[#This Row],[Date]])</f>
        <v>9.166666666666666E-2</v>
      </c>
      <c r="Q957" s="8">
        <f>AVERAGEIFS(Kombiniert[LINKE],Kombiniert[Date],"&gt;="&amp;Kombiniert[[#This Row],[Von]],Kombiniert[Date],"&lt;="&amp;Kombiniert[[#This Row],[Date]])</f>
        <v>0.10166666666666666</v>
      </c>
      <c r="R957" s="8">
        <f>AVERAGEIFS(Kombiniert[AfD],Kombiniert[Date],"&gt;="&amp;Kombiniert[[#This Row],[Von]],Kombiniert[Date],"&lt;="&amp;Kombiniert[[#This Row],[Date]])</f>
        <v>0.13777777777777778</v>
      </c>
      <c r="S957" s="8">
        <f>AVERAGEIFS(Kombiniert[Sonstige],Kombiniert[Date],"&gt;="&amp;Kombiniert[[#This Row],[Von]],Kombiniert[Date],"&lt;="&amp;Kombiniert[[#This Row],[Date]])</f>
        <v>4.3333333333333335E-2</v>
      </c>
      <c r="T957" s="4">
        <f>SUMIFS(Kombiniert[Befragte],Kombiniert[Date],"&gt;="&amp;Kombiniert[[#This Row],[Von]],Kombiniert[Date],"&lt;="&amp;Kombiniert[[#This Row],[Date]])</f>
        <v>13935</v>
      </c>
      <c r="U957" s="2">
        <f>1/SUMIFS(Kombiniert[[#This Row],[CDU/CSU (14d)]:[AfD (14d)]],Kombiniert[[#This Row],[CDU/CSU (14d)]:[AfD (14d)]],"&gt;="&amp;0.05)</f>
        <v>1.0452961672473868</v>
      </c>
      <c r="V957" s="2">
        <f>1/(SUMIFS(Kombiniert[[#This Row],[CDU/CSU (14d)]:[AfD (14d)]],Kombiniert[[#This Row],[CDU/CSU (14d)]:[AfD (14d)]],"&gt;="&amp;0.05)-Kombiniert[[#This Row],[FDP (14d)]])</f>
        <v>1.1560693641618498</v>
      </c>
    </row>
    <row r="958" spans="1:22" x14ac:dyDescent="0.35">
      <c r="A958" s="1">
        <v>43132</v>
      </c>
      <c r="B958" s="2">
        <v>0.33</v>
      </c>
      <c r="C958" s="2">
        <v>0.18</v>
      </c>
      <c r="D958" s="2">
        <v>0.11</v>
      </c>
      <c r="E958" s="2">
        <v>0.1</v>
      </c>
      <c r="F958" s="2">
        <v>0.11</v>
      </c>
      <c r="G958" s="2">
        <v>0.14000000000000001</v>
      </c>
      <c r="H958" s="2">
        <v>0.03</v>
      </c>
      <c r="I958" s="2">
        <v>1502</v>
      </c>
      <c r="J958" s="2" t="s">
        <v>857</v>
      </c>
      <c r="K958" t="s">
        <v>798</v>
      </c>
      <c r="L958" s="1">
        <f>Kombiniert[[#This Row],[Date]]-13</f>
        <v>43119</v>
      </c>
      <c r="M958" s="8">
        <f>AVERAGEIFS(Kombiniert[CDU/CSU],Kombiniert[Date],"&gt;="&amp;Kombiniert[[#This Row],[Von]],Kombiniert[Date],"&lt;="&amp;Kombiniert[[#This Row],[Date]])</f>
        <v>0.33416666666666672</v>
      </c>
      <c r="N958" s="3">
        <f>AVERAGEIFS(Kombiniert[SPD],Kombiniert[Date],"&gt;="&amp;Kombiniert[[#This Row],[Von]],Kombiniert[Date],"&lt;="&amp;Kombiniert[[#This Row],[Date]])</f>
        <v>0.18875</v>
      </c>
      <c r="O958" s="8">
        <f>AVERAGEIFS(Kombiniert[GRÜNE],Kombiniert[Date],"&gt;="&amp;Kombiniert[[#This Row],[Von]],Kombiniert[Date],"&lt;="&amp;Kombiniert[[#This Row],[Date]])</f>
        <v>0.11041666666666668</v>
      </c>
      <c r="P958" s="8">
        <f>AVERAGEIFS(Kombiniert[FDP],Kombiniert[Date],"&gt;="&amp;Kombiniert[[#This Row],[Von]],Kombiniert[Date],"&lt;="&amp;Kombiniert[[#This Row],[Date]])</f>
        <v>8.8333333333333319E-2</v>
      </c>
      <c r="Q958" s="8">
        <f>AVERAGEIFS(Kombiniert[LINKE],Kombiniert[Date],"&gt;="&amp;Kombiniert[[#This Row],[Von]],Kombiniert[Date],"&lt;="&amp;Kombiniert[[#This Row],[Date]])</f>
        <v>0.10291666666666667</v>
      </c>
      <c r="R958" s="8">
        <f>AVERAGEIFS(Kombiniert[AfD],Kombiniert[Date],"&gt;="&amp;Kombiniert[[#This Row],[Von]],Kombiniert[Date],"&lt;="&amp;Kombiniert[[#This Row],[Date]])</f>
        <v>0.12833333333333338</v>
      </c>
      <c r="S958" s="8">
        <f>AVERAGEIFS(Kombiniert[Sonstige],Kombiniert[Date],"&gt;="&amp;Kombiniert[[#This Row],[Von]],Kombiniert[Date],"&lt;="&amp;Kombiniert[[#This Row],[Date]])</f>
        <v>4.7083333333333338E-2</v>
      </c>
      <c r="T958" s="4">
        <f>SUMIFS(Kombiniert[Befragte],Kombiniert[Date],"&gt;="&amp;Kombiniert[[#This Row],[Von]],Kombiniert[Date],"&lt;="&amp;Kombiniert[[#This Row],[Date]])</f>
        <v>19126</v>
      </c>
      <c r="U958" s="2">
        <f>1/SUMIFS(Kombiniert[[#This Row],[CDU/CSU (14d)]:[AfD (14d)]],Kombiniert[[#This Row],[CDU/CSU (14d)]:[AfD (14d)]],"&gt;="&amp;0.05)</f>
        <v>1.0494097070397901</v>
      </c>
      <c r="V958" s="2">
        <f>1/(SUMIFS(Kombiniert[[#This Row],[CDU/CSU (14d)]:[AfD (14d)]],Kombiniert[[#This Row],[CDU/CSU (14d)]:[AfD (14d)]],"&gt;="&amp;0.05)-Kombiniert[[#This Row],[FDP (14d)]])</f>
        <v>1.1566265060240961</v>
      </c>
    </row>
    <row r="959" spans="1:22" x14ac:dyDescent="0.35">
      <c r="A959" s="1">
        <v>43125</v>
      </c>
      <c r="B959" s="2">
        <v>0.33</v>
      </c>
      <c r="C959" s="2">
        <v>0.19</v>
      </c>
      <c r="D959" s="2">
        <v>0.11</v>
      </c>
      <c r="E959" s="2">
        <v>0.1</v>
      </c>
      <c r="F959" s="2">
        <v>0.1</v>
      </c>
      <c r="G959" s="2">
        <v>0.12</v>
      </c>
      <c r="H959" s="2">
        <v>0.05</v>
      </c>
      <c r="I959" s="2">
        <v>1043</v>
      </c>
      <c r="J959" s="2" t="s">
        <v>763</v>
      </c>
      <c r="K959" t="s">
        <v>798</v>
      </c>
      <c r="L959" s="1">
        <f>Kombiniert[[#This Row],[Date]]-13</f>
        <v>43112</v>
      </c>
      <c r="M959" s="8">
        <f>AVERAGEIFS(Kombiniert[CDU/CSU],Kombiniert[Date],"&gt;="&amp;Kombiniert[[#This Row],[Von]],Kombiniert[Date],"&lt;="&amp;Kombiniert[[#This Row],[Date]])</f>
        <v>0.33250000000000002</v>
      </c>
      <c r="N959" s="3">
        <f>AVERAGEIFS(Kombiniert[SPD],Kombiniert[Date],"&gt;="&amp;Kombiniert[[#This Row],[Von]],Kombiniert[Date],"&lt;="&amp;Kombiniert[[#This Row],[Date]])</f>
        <v>0.1920833333333333</v>
      </c>
      <c r="O959" s="8">
        <f>AVERAGEIFS(Kombiniert[GRÜNE],Kombiniert[Date],"&gt;="&amp;Kombiniert[[#This Row],[Von]],Kombiniert[Date],"&lt;="&amp;Kombiniert[[#This Row],[Date]])</f>
        <v>0.11041666666666668</v>
      </c>
      <c r="P959" s="8">
        <f>AVERAGEIFS(Kombiniert[FDP],Kombiniert[Date],"&gt;="&amp;Kombiniert[[#This Row],[Von]],Kombiniert[Date],"&lt;="&amp;Kombiniert[[#This Row],[Date]])</f>
        <v>8.7083333333333332E-2</v>
      </c>
      <c r="Q959" s="8">
        <f>AVERAGEIFS(Kombiniert[LINKE],Kombiniert[Date],"&gt;="&amp;Kombiniert[[#This Row],[Von]],Kombiniert[Date],"&lt;="&amp;Kombiniert[[#This Row],[Date]])</f>
        <v>0.10083333333333333</v>
      </c>
      <c r="R959" s="8">
        <f>AVERAGEIFS(Kombiniert[AfD],Kombiniert[Date],"&gt;="&amp;Kombiniert[[#This Row],[Von]],Kombiniert[Date],"&lt;="&amp;Kombiniert[[#This Row],[Date]])</f>
        <v>0.12666666666666671</v>
      </c>
      <c r="S959" s="8">
        <f>AVERAGEIFS(Kombiniert[Sonstige],Kombiniert[Date],"&gt;="&amp;Kombiniert[[#This Row],[Von]],Kombiniert[Date],"&lt;="&amp;Kombiniert[[#This Row],[Date]])</f>
        <v>5.0416666666666672E-2</v>
      </c>
      <c r="T959" s="4">
        <f>SUMIFS(Kombiniert[Befragte],Kombiniert[Date],"&gt;="&amp;Kombiniert[[#This Row],[Von]],Kombiniert[Date],"&lt;="&amp;Kombiniert[[#This Row],[Date]])</f>
        <v>19437</v>
      </c>
      <c r="U959" s="2">
        <f>1/SUMIFS(Kombiniert[[#This Row],[CDU/CSU (14d)]:[AfD (14d)]],Kombiniert[[#This Row],[CDU/CSU (14d)]:[AfD (14d)]],"&gt;="&amp;0.05)</f>
        <v>1.0530934620447565</v>
      </c>
      <c r="V959" s="2">
        <f>1/(SUMIFS(Kombiniert[[#This Row],[CDU/CSU (14d)]:[AfD (14d)]],Kombiniert[[#This Row],[CDU/CSU (14d)]:[AfD (14d)]],"&gt;="&amp;0.05)-Kombiniert[[#This Row],[FDP (14d)]])</f>
        <v>1.1594202898550725</v>
      </c>
    </row>
    <row r="960" spans="1:22" x14ac:dyDescent="0.35">
      <c r="A960" s="1">
        <v>43104</v>
      </c>
      <c r="B960" s="2">
        <v>0.33</v>
      </c>
      <c r="C960" s="2">
        <v>0.21</v>
      </c>
      <c r="D960" s="2">
        <v>0.11</v>
      </c>
      <c r="E960" s="2">
        <v>0.09</v>
      </c>
      <c r="F960" s="2">
        <v>0.09</v>
      </c>
      <c r="G960" s="2">
        <v>0.13</v>
      </c>
      <c r="H960" s="2">
        <v>0.04</v>
      </c>
      <c r="I960" s="2">
        <v>1506</v>
      </c>
      <c r="J960" s="2" t="s">
        <v>734</v>
      </c>
      <c r="K960" t="s">
        <v>798</v>
      </c>
      <c r="L960" s="1">
        <f>Kombiniert[[#This Row],[Date]]-13</f>
        <v>43091</v>
      </c>
      <c r="M960" s="8">
        <f>AVERAGEIFS(Kombiniert[CDU/CSU],Kombiniert[Date],"&gt;="&amp;Kombiniert[[#This Row],[Von]],Kombiniert[Date],"&lt;="&amp;Kombiniert[[#This Row],[Date]])</f>
        <v>0.32928571428571429</v>
      </c>
      <c r="N960" s="3">
        <f>AVERAGEIFS(Kombiniert[SPD],Kombiniert[Date],"&gt;="&amp;Kombiniert[[#This Row],[Von]],Kombiniert[Date],"&lt;="&amp;Kombiniert[[#This Row],[Date]])</f>
        <v>0.20285714285714287</v>
      </c>
      <c r="O960" s="8">
        <f>AVERAGEIFS(Kombiniert[GRÜNE],Kombiniert[Date],"&gt;="&amp;Kombiniert[[#This Row],[Von]],Kombiniert[Date],"&lt;="&amp;Kombiniert[[#This Row],[Date]])</f>
        <v>0.10642857142857141</v>
      </c>
      <c r="P960" s="8">
        <f>AVERAGEIFS(Kombiniert[FDP],Kombiniert[Date],"&gt;="&amp;Kombiniert[[#This Row],[Von]],Kombiniert[Date],"&lt;="&amp;Kombiniert[[#This Row],[Date]])</f>
        <v>9.0714285714285706E-2</v>
      </c>
      <c r="Q960" s="8">
        <f>AVERAGEIFS(Kombiniert[LINKE],Kombiniert[Date],"&gt;="&amp;Kombiniert[[#This Row],[Von]],Kombiniert[Date],"&lt;="&amp;Kombiniert[[#This Row],[Date]])</f>
        <v>9.9999999999999992E-2</v>
      </c>
      <c r="R960" s="8">
        <f>AVERAGEIFS(Kombiniert[AfD],Kombiniert[Date],"&gt;="&amp;Kombiniert[[#This Row],[Von]],Kombiniert[Date],"&lt;="&amp;Kombiniert[[#This Row],[Date]])</f>
        <v>0.12857142857142859</v>
      </c>
      <c r="S960" s="8">
        <f>AVERAGEIFS(Kombiniert[Sonstige],Kombiniert[Date],"&gt;="&amp;Kombiniert[[#This Row],[Von]],Kombiniert[Date],"&lt;="&amp;Kombiniert[[#This Row],[Date]])</f>
        <v>4.2142857142857142E-2</v>
      </c>
      <c r="T960" s="4">
        <f>SUMIFS(Kombiniert[Befragte],Kombiniert[Date],"&gt;="&amp;Kombiniert[[#This Row],[Von]],Kombiniert[Date],"&lt;="&amp;Kombiniert[[#This Row],[Date]])</f>
        <v>12580</v>
      </c>
      <c r="U960" s="2">
        <f>1/SUMIFS(Kombiniert[[#This Row],[CDU/CSU (14d)]:[AfD (14d)]],Kombiniert[[#This Row],[CDU/CSU (14d)]:[AfD (14d)]],"&gt;="&amp;0.05)</f>
        <v>1.0439970171513795</v>
      </c>
      <c r="V960" s="2">
        <f>1/(SUMIFS(Kombiniert[[#This Row],[CDU/CSU (14d)]:[AfD (14d)]],Kombiniert[[#This Row],[CDU/CSU (14d)]:[AfD (14d)]],"&gt;="&amp;0.05)-Kombiniert[[#This Row],[FDP (14d)]])</f>
        <v>1.1532125205930808</v>
      </c>
    </row>
    <row r="961" spans="1:22" x14ac:dyDescent="0.35">
      <c r="A961" s="1">
        <v>43083</v>
      </c>
      <c r="B961" s="2">
        <v>0.32</v>
      </c>
      <c r="C961" s="2">
        <v>0.2</v>
      </c>
      <c r="D961" s="2">
        <v>0.12</v>
      </c>
      <c r="E961" s="2">
        <v>0.09</v>
      </c>
      <c r="F961" s="2">
        <v>0.09</v>
      </c>
      <c r="G961" s="2">
        <v>0.13</v>
      </c>
      <c r="H961" s="2">
        <v>0.05</v>
      </c>
      <c r="I961" s="2">
        <v>1029</v>
      </c>
      <c r="J961" s="2" t="s">
        <v>765</v>
      </c>
      <c r="K961" t="s">
        <v>798</v>
      </c>
      <c r="L961" s="1">
        <f>Kombiniert[[#This Row],[Date]]-13</f>
        <v>43070</v>
      </c>
      <c r="M961" s="8">
        <f>AVERAGEIFS(Kombiniert[CDU/CSU],Kombiniert[Date],"&gt;="&amp;Kombiniert[[#This Row],[Von]],Kombiniert[Date],"&lt;="&amp;Kombiniert[[#This Row],[Date]])</f>
        <v>0.32545454545454544</v>
      </c>
      <c r="N961" s="3">
        <f>AVERAGEIFS(Kombiniert[SPD],Kombiniert[Date],"&gt;="&amp;Kombiniert[[#This Row],[Von]],Kombiniert[Date],"&lt;="&amp;Kombiniert[[#This Row],[Date]])</f>
        <v>0.21</v>
      </c>
      <c r="O961" s="8">
        <f>AVERAGEIFS(Kombiniert[GRÜNE],Kombiniert[Date],"&gt;="&amp;Kombiniert[[#This Row],[Von]],Kombiniert[Date],"&lt;="&amp;Kombiniert[[#This Row],[Date]])</f>
        <v>0.11227272727272729</v>
      </c>
      <c r="P961" s="8">
        <f>AVERAGEIFS(Kombiniert[FDP],Kombiniert[Date],"&gt;="&amp;Kombiniert[[#This Row],[Von]],Kombiniert[Date],"&lt;="&amp;Kombiniert[[#This Row],[Date]])</f>
        <v>8.8181818181818167E-2</v>
      </c>
      <c r="Q961" s="8">
        <f>AVERAGEIFS(Kombiniert[LINKE],Kombiniert[Date],"&gt;="&amp;Kombiniert[[#This Row],[Von]],Kombiniert[Date],"&lt;="&amp;Kombiniert[[#This Row],[Date]])</f>
        <v>9.6818181818181817E-2</v>
      </c>
      <c r="R961" s="8">
        <f>AVERAGEIFS(Kombiniert[AfD],Kombiniert[Date],"&gt;="&amp;Kombiniert[[#This Row],[Von]],Kombiniert[Date],"&lt;="&amp;Kombiniert[[#This Row],[Date]])</f>
        <v>0.12136363636363635</v>
      </c>
      <c r="S961" s="8">
        <f>AVERAGEIFS(Kombiniert[Sonstige],Kombiniert[Date],"&gt;="&amp;Kombiniert[[#This Row],[Von]],Kombiniert[Date],"&lt;="&amp;Kombiniert[[#This Row],[Date]])</f>
        <v>4.5909090909090906E-2</v>
      </c>
      <c r="T961" s="4">
        <f>SUMIFS(Kombiniert[Befragte],Kombiniert[Date],"&gt;="&amp;Kombiniert[[#This Row],[Von]],Kombiniert[Date],"&lt;="&amp;Kombiniert[[#This Row],[Date]])</f>
        <v>19308</v>
      </c>
      <c r="U961" s="2">
        <f>1/SUMIFS(Kombiniert[[#This Row],[CDU/CSU (14d)]:[AfD (14d)]],Kombiniert[[#This Row],[CDU/CSU (14d)]:[AfD (14d)]],"&gt;="&amp;0.05)</f>
        <v>1.0481181515007147</v>
      </c>
      <c r="V961" s="2">
        <f>1/(SUMIFS(Kombiniert[[#This Row],[CDU/CSU (14d)]:[AfD (14d)]],Kombiniert[[#This Row],[CDU/CSU (14d)]:[AfD (14d)]],"&gt;="&amp;0.05)-Kombiniert[[#This Row],[FDP (14d)]])</f>
        <v>1.1548556430446195</v>
      </c>
    </row>
    <row r="962" spans="1:22" x14ac:dyDescent="0.35">
      <c r="A962" s="1">
        <v>43076</v>
      </c>
      <c r="B962" s="2">
        <v>0.32</v>
      </c>
      <c r="C962" s="2">
        <v>0.21</v>
      </c>
      <c r="D962" s="2">
        <v>0.11</v>
      </c>
      <c r="E962" s="2">
        <v>0.09</v>
      </c>
      <c r="F962" s="2">
        <v>0.1</v>
      </c>
      <c r="G962" s="2">
        <v>0.13</v>
      </c>
      <c r="H962" s="2">
        <v>0.04</v>
      </c>
      <c r="I962" s="2">
        <v>1504</v>
      </c>
      <c r="J962" s="2" t="s">
        <v>858</v>
      </c>
      <c r="K962" t="s">
        <v>798</v>
      </c>
      <c r="L962" s="1">
        <f>Kombiniert[[#This Row],[Date]]-13</f>
        <v>43063</v>
      </c>
      <c r="M962" s="8">
        <f>AVERAGEIFS(Kombiniert[CDU/CSU],Kombiniert[Date],"&gt;="&amp;Kombiniert[[#This Row],[Von]],Kombiniert[Date],"&lt;="&amp;Kombiniert[[#This Row],[Date]])</f>
        <v>0.32500000000000001</v>
      </c>
      <c r="N962" s="3">
        <f>AVERAGEIFS(Kombiniert[SPD],Kombiniert[Date],"&gt;="&amp;Kombiniert[[#This Row],[Von]],Kombiniert[Date],"&lt;="&amp;Kombiniert[[#This Row],[Date]])</f>
        <v>0.21049999999999999</v>
      </c>
      <c r="O962" s="8">
        <f>AVERAGEIFS(Kombiniert[GRÜNE],Kombiniert[Date],"&gt;="&amp;Kombiniert[[#This Row],[Von]],Kombiniert[Date],"&lt;="&amp;Kombiniert[[#This Row],[Date]])</f>
        <v>0.10700000000000001</v>
      </c>
      <c r="P962" s="8">
        <f>AVERAGEIFS(Kombiniert[FDP],Kombiniert[Date],"&gt;="&amp;Kombiniert[[#This Row],[Von]],Kombiniert[Date],"&lt;="&amp;Kombiniert[[#This Row],[Date]])</f>
        <v>9.4E-2</v>
      </c>
      <c r="Q962" s="8">
        <f>AVERAGEIFS(Kombiniert[LINKE],Kombiniert[Date],"&gt;="&amp;Kombiniert[[#This Row],[Von]],Kombiniert[Date],"&lt;="&amp;Kombiniert[[#This Row],[Date]])</f>
        <v>9.799999999999999E-2</v>
      </c>
      <c r="R962" s="8">
        <f>AVERAGEIFS(Kombiniert[AfD],Kombiniert[Date],"&gt;="&amp;Kombiniert[[#This Row],[Von]],Kombiniert[Date],"&lt;="&amp;Kombiniert[[#This Row],[Date]])</f>
        <v>0.11999999999999997</v>
      </c>
      <c r="S962" s="8">
        <f>AVERAGEIFS(Kombiniert[Sonstige],Kombiniert[Date],"&gt;="&amp;Kombiniert[[#This Row],[Von]],Kombiniert[Date],"&lt;="&amp;Kombiniert[[#This Row],[Date]])</f>
        <v>4.5499999999999999E-2</v>
      </c>
      <c r="T962" s="4">
        <f>SUMIFS(Kombiniert[Befragte],Kombiniert[Date],"&gt;="&amp;Kombiniert[[#This Row],[Von]],Kombiniert[Date],"&lt;="&amp;Kombiniert[[#This Row],[Date]])</f>
        <v>17572</v>
      </c>
      <c r="U962" s="2">
        <f>1/SUMIFS(Kombiniert[[#This Row],[CDU/CSU (14d)]:[AfD (14d)]],Kombiniert[[#This Row],[CDU/CSU (14d)]:[AfD (14d)]],"&gt;="&amp;0.05)</f>
        <v>1.0476689366160294</v>
      </c>
      <c r="V962" s="2">
        <f>1/(SUMIFS(Kombiniert[[#This Row],[CDU/CSU (14d)]:[AfD (14d)]],Kombiniert[[#This Row],[CDU/CSU (14d)]:[AfD (14d)]],"&gt;="&amp;0.05)-Kombiniert[[#This Row],[FDP (14d)]])</f>
        <v>1.1621150493898897</v>
      </c>
    </row>
    <row r="963" spans="1:22" x14ac:dyDescent="0.35">
      <c r="A963" s="1">
        <v>43059</v>
      </c>
      <c r="B963" s="2">
        <v>0.32</v>
      </c>
      <c r="C963" s="2">
        <v>0.22</v>
      </c>
      <c r="D963" s="2">
        <v>0.11</v>
      </c>
      <c r="E963" s="2">
        <v>0.1</v>
      </c>
      <c r="F963" s="2">
        <v>0.1</v>
      </c>
      <c r="G963" s="2">
        <v>0.11</v>
      </c>
      <c r="H963" s="2">
        <v>0.04</v>
      </c>
      <c r="I963" s="2">
        <v>1011</v>
      </c>
      <c r="J963" s="2" t="s">
        <v>563</v>
      </c>
      <c r="K963" t="s">
        <v>798</v>
      </c>
      <c r="L963" s="1">
        <f>Kombiniert[[#This Row],[Date]]-13</f>
        <v>43046</v>
      </c>
      <c r="M963" s="8">
        <f>AVERAGEIFS(Kombiniert[CDU/CSU],Kombiniert[Date],"&gt;="&amp;Kombiniert[[#This Row],[Von]],Kombiniert[Date],"&lt;="&amp;Kombiniert[[#This Row],[Date]])</f>
        <v>0.3136363636363636</v>
      </c>
      <c r="N963" s="3">
        <f>AVERAGEIFS(Kombiniert[SPD],Kombiniert[Date],"&gt;="&amp;Kombiniert[[#This Row],[Von]],Kombiniert[Date],"&lt;="&amp;Kombiniert[[#This Row],[Date]])</f>
        <v>0.21</v>
      </c>
      <c r="O963" s="8">
        <f>AVERAGEIFS(Kombiniert[GRÜNE],Kombiniert[Date],"&gt;="&amp;Kombiniert[[#This Row],[Von]],Kombiniert[Date],"&lt;="&amp;Kombiniert[[#This Row],[Date]])</f>
        <v>0.10590909090909091</v>
      </c>
      <c r="P963" s="8">
        <f>AVERAGEIFS(Kombiniert[FDP],Kombiniert[Date],"&gt;="&amp;Kombiniert[[#This Row],[Von]],Kombiniert[Date],"&lt;="&amp;Kombiniert[[#This Row],[Date]])</f>
        <v>0.10818181818181817</v>
      </c>
      <c r="Q963" s="8">
        <f>AVERAGEIFS(Kombiniert[LINKE],Kombiniert[Date],"&gt;="&amp;Kombiniert[[#This Row],[Von]],Kombiniert[Date],"&lt;="&amp;Kombiniert[[#This Row],[Date]])</f>
        <v>9.4545454545454544E-2</v>
      </c>
      <c r="R963" s="8">
        <f>AVERAGEIFS(Kombiniert[AfD],Kombiniert[Date],"&gt;="&amp;Kombiniert[[#This Row],[Von]],Kombiniert[Date],"&lt;="&amp;Kombiniert[[#This Row],[Date]])</f>
        <v>0.12363636363636363</v>
      </c>
      <c r="S963" s="8">
        <f>AVERAGEIFS(Kombiniert[Sonstige],Kombiniert[Date],"&gt;="&amp;Kombiniert[[#This Row],[Von]],Kombiniert[Date],"&lt;="&amp;Kombiniert[[#This Row],[Date]])</f>
        <v>4.4090909090909076E-2</v>
      </c>
      <c r="T963" s="4">
        <f>SUMIFS(Kombiniert[Befragte],Kombiniert[Date],"&gt;="&amp;Kombiniert[[#This Row],[Von]],Kombiniert[Date],"&lt;="&amp;Kombiniert[[#This Row],[Date]])</f>
        <v>19307</v>
      </c>
      <c r="U963" s="2">
        <f>1/SUMIFS(Kombiniert[[#This Row],[CDU/CSU (14d)]:[AfD (14d)]],Kombiniert[[#This Row],[CDU/CSU (14d)]:[AfD (14d)]],"&gt;="&amp;0.05)</f>
        <v>1.0461245839277222</v>
      </c>
      <c r="V963" s="2">
        <f>1/(SUMIFS(Kombiniert[[#This Row],[CDU/CSU (14d)]:[AfD (14d)]],Kombiniert[[#This Row],[CDU/CSU (14d)]:[AfD (14d)]],"&gt;="&amp;0.05)-Kombiniert[[#This Row],[FDP (14d)]])</f>
        <v>1.1796246648793565</v>
      </c>
    </row>
    <row r="964" spans="1:22" x14ac:dyDescent="0.35">
      <c r="A964" s="1">
        <v>43055</v>
      </c>
      <c r="B964" s="2">
        <v>0.31</v>
      </c>
      <c r="C964" s="2">
        <v>0.21</v>
      </c>
      <c r="D964" s="2">
        <v>0.11</v>
      </c>
      <c r="E964" s="2">
        <v>0.11</v>
      </c>
      <c r="F964" s="2">
        <v>0.1</v>
      </c>
      <c r="G964" s="2">
        <v>0.12</v>
      </c>
      <c r="H964" s="2">
        <v>0.04</v>
      </c>
      <c r="I964" s="2">
        <v>1382</v>
      </c>
      <c r="J964" s="2" t="s">
        <v>859</v>
      </c>
      <c r="K964" t="s">
        <v>798</v>
      </c>
      <c r="L964" s="1">
        <f>Kombiniert[[#This Row],[Date]]-13</f>
        <v>43042</v>
      </c>
      <c r="M964" s="8">
        <f>AVERAGEIFS(Kombiniert[CDU/CSU],Kombiniert[Date],"&gt;="&amp;Kombiniert[[#This Row],[Von]],Kombiniert[Date],"&lt;="&amp;Kombiniert[[#This Row],[Date]])</f>
        <v>0.31125000000000003</v>
      </c>
      <c r="N964" s="3">
        <f>AVERAGEIFS(Kombiniert[SPD],Kombiniert[Date],"&gt;="&amp;Kombiniert[[#This Row],[Von]],Kombiniert[Date],"&lt;="&amp;Kombiniert[[#This Row],[Date]])</f>
        <v>0.21</v>
      </c>
      <c r="O964" s="8">
        <f>AVERAGEIFS(Kombiniert[GRÜNE],Kombiniert[Date],"&gt;="&amp;Kombiniert[[#This Row],[Von]],Kombiniert[Date],"&lt;="&amp;Kombiniert[[#This Row],[Date]])</f>
        <v>0.10062499999999999</v>
      </c>
      <c r="P964" s="8">
        <f>AVERAGEIFS(Kombiniert[FDP],Kombiniert[Date],"&gt;="&amp;Kombiniert[[#This Row],[Von]],Kombiniert[Date],"&lt;="&amp;Kombiniert[[#This Row],[Date]])</f>
        <v>0.11</v>
      </c>
      <c r="Q964" s="8">
        <f>AVERAGEIFS(Kombiniert[LINKE],Kombiniert[Date],"&gt;="&amp;Kombiniert[[#This Row],[Von]],Kombiniert[Date],"&lt;="&amp;Kombiniert[[#This Row],[Date]])</f>
        <v>9.7499999999999989E-2</v>
      </c>
      <c r="R964" s="8">
        <f>AVERAGEIFS(Kombiniert[AfD],Kombiniert[Date],"&gt;="&amp;Kombiniert[[#This Row],[Von]],Kombiniert[Date],"&lt;="&amp;Kombiniert[[#This Row],[Date]])</f>
        <v>0.12625</v>
      </c>
      <c r="S964" s="8">
        <f>AVERAGEIFS(Kombiniert[Sonstige],Kombiniert[Date],"&gt;="&amp;Kombiniert[[#This Row],[Von]],Kombiniert[Date],"&lt;="&amp;Kombiniert[[#This Row],[Date]])</f>
        <v>4.4374999999999998E-2</v>
      </c>
      <c r="T964" s="4">
        <f>SUMIFS(Kombiniert[Befragte],Kombiniert[Date],"&gt;="&amp;Kombiniert[[#This Row],[Von]],Kombiniert[Date],"&lt;="&amp;Kombiniert[[#This Row],[Date]])</f>
        <v>14338</v>
      </c>
      <c r="U964" s="2">
        <f>1/SUMIFS(Kombiniert[[#This Row],[CDU/CSU (14d)]:[AfD (14d)]],Kombiniert[[#This Row],[CDU/CSU (14d)]:[AfD (14d)]],"&gt;="&amp;0.05)</f>
        <v>1.0464355788096795</v>
      </c>
      <c r="V964" s="2">
        <f>1/(SUMIFS(Kombiniert[[#This Row],[CDU/CSU (14d)]:[AfD (14d)]],Kombiniert[[#This Row],[CDU/CSU (14d)]:[AfD (14d)]],"&gt;="&amp;0.05)-Kombiniert[[#This Row],[FDP (14d)]])</f>
        <v>1.1825572801182558</v>
      </c>
    </row>
    <row r="965" spans="1:22" x14ac:dyDescent="0.35">
      <c r="A965" s="1">
        <v>43048</v>
      </c>
      <c r="B965" s="2">
        <v>0.3</v>
      </c>
      <c r="C965" s="2">
        <v>0.21</v>
      </c>
      <c r="D965" s="2">
        <v>0.11</v>
      </c>
      <c r="E965" s="2">
        <v>0.12</v>
      </c>
      <c r="F965" s="2">
        <v>0.09</v>
      </c>
      <c r="G965" s="2">
        <v>0.13</v>
      </c>
      <c r="H965" s="2">
        <v>0.04</v>
      </c>
      <c r="I965" s="2">
        <v>1505</v>
      </c>
      <c r="J965" s="2" t="s">
        <v>767</v>
      </c>
      <c r="K965" t="s">
        <v>798</v>
      </c>
      <c r="L965" s="1">
        <f>Kombiniert[[#This Row],[Date]]-13</f>
        <v>43035</v>
      </c>
      <c r="M965" s="8">
        <f>AVERAGEIFS(Kombiniert[CDU/CSU],Kombiniert[Date],"&gt;="&amp;Kombiniert[[#This Row],[Von]],Kombiniert[Date],"&lt;="&amp;Kombiniert[[#This Row],[Date]])</f>
        <v>0.315</v>
      </c>
      <c r="N965" s="3">
        <f>AVERAGEIFS(Kombiniert[SPD],Kombiniert[Date],"&gt;="&amp;Kombiniert[[#This Row],[Von]],Kombiniert[Date],"&lt;="&amp;Kombiniert[[#This Row],[Date]])</f>
        <v>0.21124999999999999</v>
      </c>
      <c r="O965" s="8">
        <f>AVERAGEIFS(Kombiniert[GRÜNE],Kombiniert[Date],"&gt;="&amp;Kombiniert[[#This Row],[Von]],Kombiniert[Date],"&lt;="&amp;Kombiniert[[#This Row],[Date]])</f>
        <v>0.10312499999999999</v>
      </c>
      <c r="P965" s="8">
        <f>AVERAGEIFS(Kombiniert[FDP],Kombiniert[Date],"&gt;="&amp;Kombiniert[[#This Row],[Von]],Kombiniert[Date],"&lt;="&amp;Kombiniert[[#This Row],[Date]])</f>
        <v>0.108125</v>
      </c>
      <c r="Q965" s="8">
        <f>AVERAGEIFS(Kombiniert[LINKE],Kombiniert[Date],"&gt;="&amp;Kombiniert[[#This Row],[Von]],Kombiniert[Date],"&lt;="&amp;Kombiniert[[#This Row],[Date]])</f>
        <v>9.4374999999999987E-2</v>
      </c>
      <c r="R965" s="8">
        <f>AVERAGEIFS(Kombiniert[AfD],Kombiniert[Date],"&gt;="&amp;Kombiniert[[#This Row],[Von]],Kombiniert[Date],"&lt;="&amp;Kombiniert[[#This Row],[Date]])</f>
        <v>0.123125</v>
      </c>
      <c r="S965" s="8">
        <f>AVERAGEIFS(Kombiniert[Sonstige],Kombiniert[Date],"&gt;="&amp;Kombiniert[[#This Row],[Von]],Kombiniert[Date],"&lt;="&amp;Kombiniert[[#This Row],[Date]])</f>
        <v>4.4999999999999998E-2</v>
      </c>
      <c r="T965" s="4">
        <f>SUMIFS(Kombiniert[Befragte],Kombiniert[Date],"&gt;="&amp;Kombiniert[[#This Row],[Von]],Kombiniert[Date],"&lt;="&amp;Kombiniert[[#This Row],[Date]])</f>
        <v>14154</v>
      </c>
      <c r="U965" s="2">
        <f>1/SUMIFS(Kombiniert[[#This Row],[CDU/CSU (14d)]:[AfD (14d)]],Kombiniert[[#This Row],[CDU/CSU (14d)]:[AfD (14d)]],"&gt;="&amp;0.05)</f>
        <v>1.0471204188481675</v>
      </c>
      <c r="V965" s="2">
        <f>1/(SUMIFS(Kombiniert[[#This Row],[CDU/CSU (14d)]:[AfD (14d)]],Kombiniert[[#This Row],[CDU/CSU (14d)]:[AfD (14d)]],"&gt;="&amp;0.05)-Kombiniert[[#This Row],[FDP (14d)]])</f>
        <v>1.1808118081180812</v>
      </c>
    </row>
    <row r="966" spans="1:22" x14ac:dyDescent="0.35">
      <c r="A966" s="1">
        <v>43028</v>
      </c>
      <c r="B966" s="2">
        <v>0.31</v>
      </c>
      <c r="C966" s="2">
        <v>0.21</v>
      </c>
      <c r="D966" s="2">
        <v>0.11</v>
      </c>
      <c r="E966" s="2">
        <v>0.12</v>
      </c>
      <c r="F966" s="2">
        <v>0.09</v>
      </c>
      <c r="G966" s="2">
        <v>0.12</v>
      </c>
      <c r="H966" s="2">
        <v>0.04</v>
      </c>
      <c r="I966" s="2">
        <v>1026</v>
      </c>
      <c r="J966" s="2" t="s">
        <v>768</v>
      </c>
      <c r="K966" t="s">
        <v>798</v>
      </c>
      <c r="L966" s="1">
        <f>Kombiniert[[#This Row],[Date]]-13</f>
        <v>43015</v>
      </c>
      <c r="M966" s="8">
        <f>AVERAGEIFS(Kombiniert[CDU/CSU],Kombiniert[Date],"&gt;="&amp;Kombiniert[[#This Row],[Von]],Kombiniert[Date],"&lt;="&amp;Kombiniert[[#This Row],[Date]])</f>
        <v>0.31599999999999995</v>
      </c>
      <c r="N966" s="3">
        <f>AVERAGEIFS(Kombiniert[SPD],Kombiniert[Date],"&gt;="&amp;Kombiniert[[#This Row],[Von]],Kombiniert[Date],"&lt;="&amp;Kombiniert[[#This Row],[Date]])</f>
        <v>0.20950000000000002</v>
      </c>
      <c r="O966" s="8">
        <f>AVERAGEIFS(Kombiniert[GRÜNE],Kombiniert[Date],"&gt;="&amp;Kombiniert[[#This Row],[Von]],Kombiniert[Date],"&lt;="&amp;Kombiniert[[#This Row],[Date]])</f>
        <v>0.10049999999999999</v>
      </c>
      <c r="P966" s="8">
        <f>AVERAGEIFS(Kombiniert[FDP],Kombiniert[Date],"&gt;="&amp;Kombiniert[[#This Row],[Von]],Kombiniert[Date],"&lt;="&amp;Kombiniert[[#This Row],[Date]])</f>
        <v>0.11000000000000001</v>
      </c>
      <c r="Q966" s="8">
        <f>AVERAGEIFS(Kombiniert[LINKE],Kombiniert[Date],"&gt;="&amp;Kombiniert[[#This Row],[Von]],Kombiniert[Date],"&lt;="&amp;Kombiniert[[#This Row],[Date]])</f>
        <v>9.4999999999999987E-2</v>
      </c>
      <c r="R966" s="8">
        <f>AVERAGEIFS(Kombiniert[AfD],Kombiniert[Date],"&gt;="&amp;Kombiniert[[#This Row],[Von]],Kombiniert[Date],"&lt;="&amp;Kombiniert[[#This Row],[Date]])</f>
        <v>0.12199999999999997</v>
      </c>
      <c r="S966" s="8">
        <f>AVERAGEIFS(Kombiniert[Sonstige],Kombiniert[Date],"&gt;="&amp;Kombiniert[[#This Row],[Von]],Kombiniert[Date],"&lt;="&amp;Kombiniert[[#This Row],[Date]])</f>
        <v>4.7E-2</v>
      </c>
      <c r="T966" s="4">
        <f>SUMIFS(Kombiniert[Befragte],Kombiniert[Date],"&gt;="&amp;Kombiniert[[#This Row],[Von]],Kombiniert[Date],"&lt;="&amp;Kombiniert[[#This Row],[Date]])</f>
        <v>16695</v>
      </c>
      <c r="U966" s="2">
        <f>1/SUMIFS(Kombiniert[[#This Row],[CDU/CSU (14d)]:[AfD (14d)]],Kombiniert[[#This Row],[CDU/CSU (14d)]:[AfD (14d)]],"&gt;="&amp;0.05)</f>
        <v>1.0493179433368311</v>
      </c>
      <c r="V966" s="2">
        <f>1/(SUMIFS(Kombiniert[[#This Row],[CDU/CSU (14d)]:[AfD (14d)]],Kombiniert[[#This Row],[CDU/CSU (14d)]:[AfD (14d)]],"&gt;="&amp;0.05)-Kombiniert[[#This Row],[FDP (14d)]])</f>
        <v>1.1862396204033214</v>
      </c>
    </row>
    <row r="967" spans="1:22" x14ac:dyDescent="0.35">
      <c r="A967" s="1">
        <v>43020</v>
      </c>
      <c r="B967" s="2">
        <v>0.32</v>
      </c>
      <c r="C967" s="2">
        <v>0.2</v>
      </c>
      <c r="D967" s="2">
        <v>0.1</v>
      </c>
      <c r="E967" s="2">
        <v>0.11</v>
      </c>
      <c r="F967" s="2">
        <v>0.1</v>
      </c>
      <c r="G967" s="2">
        <v>0.11</v>
      </c>
      <c r="H967" s="2">
        <v>0.06</v>
      </c>
      <c r="I967" s="2">
        <v>1506</v>
      </c>
      <c r="J967" s="2" t="s">
        <v>860</v>
      </c>
      <c r="K967" t="s">
        <v>798</v>
      </c>
      <c r="L967" s="1">
        <f>Kombiniert[[#This Row],[Date]]-13</f>
        <v>43007</v>
      </c>
      <c r="M967" s="8">
        <f>AVERAGEIFS(Kombiniert[CDU/CSU],Kombiniert[Date],"&gt;="&amp;Kombiniert[[#This Row],[Von]],Kombiniert[Date],"&lt;="&amp;Kombiniert[[#This Row],[Date]])</f>
        <v>0.32</v>
      </c>
      <c r="N967" s="3">
        <f>AVERAGEIFS(Kombiniert[SPD],Kombiniert[Date],"&gt;="&amp;Kombiniert[[#This Row],[Von]],Kombiniert[Date],"&lt;="&amp;Kombiniert[[#This Row],[Date]])</f>
        <v>0.20874999999999999</v>
      </c>
      <c r="O967" s="8">
        <f>AVERAGEIFS(Kombiniert[GRÜNE],Kombiniert[Date],"&gt;="&amp;Kombiniert[[#This Row],[Von]],Kombiniert[Date],"&lt;="&amp;Kombiniert[[#This Row],[Date]])</f>
        <v>9.9999999999999992E-2</v>
      </c>
      <c r="P967" s="8">
        <f>AVERAGEIFS(Kombiniert[FDP],Kombiniert[Date],"&gt;="&amp;Kombiniert[[#This Row],[Von]],Kombiniert[Date],"&lt;="&amp;Kombiniert[[#This Row],[Date]])</f>
        <v>0.10875</v>
      </c>
      <c r="Q967" s="8">
        <f>AVERAGEIFS(Kombiniert[LINKE],Kombiniert[Date],"&gt;="&amp;Kombiniert[[#This Row],[Von]],Kombiniert[Date],"&lt;="&amp;Kombiniert[[#This Row],[Date]])</f>
        <v>9.6249999999999988E-2</v>
      </c>
      <c r="R967" s="8">
        <f>AVERAGEIFS(Kombiniert[AfD],Kombiniert[Date],"&gt;="&amp;Kombiniert[[#This Row],[Von]],Kombiniert[Date],"&lt;="&amp;Kombiniert[[#This Row],[Date]])</f>
        <v>0.12125</v>
      </c>
      <c r="S967" s="8">
        <f>AVERAGEIFS(Kombiniert[Sonstige],Kombiniert[Date],"&gt;="&amp;Kombiniert[[#This Row],[Von]],Kombiniert[Date],"&lt;="&amp;Kombiniert[[#This Row],[Date]])</f>
        <v>4.4999999999999998E-2</v>
      </c>
      <c r="T967" s="4">
        <f>SUMIFS(Kombiniert[Befragte],Kombiniert[Date],"&gt;="&amp;Kombiniert[[#This Row],[Von]],Kombiniert[Date],"&lt;="&amp;Kombiniert[[#This Row],[Date]])</f>
        <v>12551</v>
      </c>
      <c r="U967" s="2">
        <f>1/SUMIFS(Kombiniert[[#This Row],[CDU/CSU (14d)]:[AfD (14d)]],Kombiniert[[#This Row],[CDU/CSU (14d)]:[AfD (14d)]],"&gt;="&amp;0.05)</f>
        <v>1.0471204188481675</v>
      </c>
      <c r="V967" s="2">
        <f>1/(SUMIFS(Kombiniert[[#This Row],[CDU/CSU (14d)]:[AfD (14d)]],Kombiniert[[#This Row],[CDU/CSU (14d)]:[AfD (14d)]],"&gt;="&amp;0.05)-Kombiniert[[#This Row],[FDP (14d)]])</f>
        <v>1.1816838995568686</v>
      </c>
    </row>
    <row r="968" spans="1:22" x14ac:dyDescent="0.35">
      <c r="A968" s="1">
        <v>42992</v>
      </c>
      <c r="B968" s="2">
        <v>0.37</v>
      </c>
      <c r="C968" s="2">
        <v>0.2</v>
      </c>
      <c r="D968" s="2">
        <v>7.4999999999999997E-2</v>
      </c>
      <c r="E968" s="2">
        <v>9.5000000000000001E-2</v>
      </c>
      <c r="F968" s="2">
        <v>0.09</v>
      </c>
      <c r="G968" s="2">
        <v>0.12</v>
      </c>
      <c r="H968" s="2">
        <v>0.05</v>
      </c>
      <c r="I968" s="2">
        <v>1503</v>
      </c>
      <c r="J968" s="2" t="s">
        <v>861</v>
      </c>
      <c r="K968" t="s">
        <v>798</v>
      </c>
      <c r="L968" s="1">
        <f>Kombiniert[[#This Row],[Date]]-13</f>
        <v>42979</v>
      </c>
      <c r="M968" s="8">
        <f>AVERAGEIFS(Kombiniert[CDU/CSU],Kombiniert[Date],"&gt;="&amp;Kombiniert[[#This Row],[Von]],Kombiniert[Date],"&lt;="&amp;Kombiniert[[#This Row],[Date]])</f>
        <v>0.36875000000000008</v>
      </c>
      <c r="N968" s="3">
        <f>AVERAGEIFS(Kombiniert[SPD],Kombiniert[Date],"&gt;="&amp;Kombiniert[[#This Row],[Von]],Kombiniert[Date],"&lt;="&amp;Kombiniert[[#This Row],[Date]])</f>
        <v>0.22999999999999998</v>
      </c>
      <c r="O968" s="8">
        <f>AVERAGEIFS(Kombiniert[GRÜNE],Kombiniert[Date],"&gt;="&amp;Kombiniert[[#This Row],[Von]],Kombiniert[Date],"&lt;="&amp;Kombiniert[[#This Row],[Date]])</f>
        <v>7.5416666666666646E-2</v>
      </c>
      <c r="P968" s="8">
        <f>AVERAGEIFS(Kombiniert[FDP],Kombiniert[Date],"&gt;="&amp;Kombiniert[[#This Row],[Von]],Kombiniert[Date],"&lt;="&amp;Kombiniert[[#This Row],[Date]])</f>
        <v>8.7499999999999981E-2</v>
      </c>
      <c r="Q968" s="8">
        <f>AVERAGEIFS(Kombiniert[LINKE],Kombiniert[Date],"&gt;="&amp;Kombiniert[[#This Row],[Von]],Kombiniert[Date],"&lt;="&amp;Kombiniert[[#This Row],[Date]])</f>
        <v>9.4583333333333339E-2</v>
      </c>
      <c r="R968" s="8">
        <f>AVERAGEIFS(Kombiniert[AfD],Kombiniert[Date],"&gt;="&amp;Kombiniert[[#This Row],[Von]],Kombiniert[Date],"&lt;="&amp;Kombiniert[[#This Row],[Date]])</f>
        <v>9.7916666666666666E-2</v>
      </c>
      <c r="S968" s="8">
        <f>AVERAGEIFS(Kombiniert[Sonstige],Kombiniert[Date],"&gt;="&amp;Kombiniert[[#This Row],[Von]],Kombiniert[Date],"&lt;="&amp;Kombiniert[[#This Row],[Date]])</f>
        <v>4.5833333333333337E-2</v>
      </c>
      <c r="T968" s="4">
        <f>SUMIFS(Kombiniert[Befragte],Kombiniert[Date],"&gt;="&amp;Kombiniert[[#This Row],[Von]],Kombiniert[Date],"&lt;="&amp;Kombiniert[[#This Row],[Date]])</f>
        <v>22135</v>
      </c>
      <c r="U968" s="2">
        <f>1/SUMIFS(Kombiniert[[#This Row],[CDU/CSU (14d)]:[AfD (14d)]],Kombiniert[[#This Row],[CDU/CSU (14d)]:[AfD (14d)]],"&gt;="&amp;0.05)</f>
        <v>1.0480349344978164</v>
      </c>
      <c r="V968" s="2">
        <f>1/(SUMIFS(Kombiniert[[#This Row],[CDU/CSU (14d)]:[AfD (14d)]],Kombiniert[[#This Row],[CDU/CSU (14d)]:[AfD (14d)]],"&gt;="&amp;0.05)-Kombiniert[[#This Row],[FDP (14d)]])</f>
        <v>1.1538461538461537</v>
      </c>
    </row>
    <row r="969" spans="1:22" x14ac:dyDescent="0.35">
      <c r="A969" s="1">
        <v>42985</v>
      </c>
      <c r="B969" s="2">
        <v>0.37</v>
      </c>
      <c r="C969" s="2">
        <v>0.21</v>
      </c>
      <c r="D969" s="2">
        <v>0.08</v>
      </c>
      <c r="E969" s="2">
        <v>0.09</v>
      </c>
      <c r="F969" s="2">
        <v>0.1</v>
      </c>
      <c r="G969" s="2">
        <v>0.11</v>
      </c>
      <c r="H969" s="2">
        <v>0.04</v>
      </c>
      <c r="I969" s="2">
        <v>1503</v>
      </c>
      <c r="J969" s="2" t="s">
        <v>862</v>
      </c>
      <c r="K969" t="s">
        <v>798</v>
      </c>
      <c r="L969" s="1">
        <f>Kombiniert[[#This Row],[Date]]-13</f>
        <v>42972</v>
      </c>
      <c r="M969" s="8">
        <f>AVERAGEIFS(Kombiniert[CDU/CSU],Kombiniert[Date],"&gt;="&amp;Kombiniert[[#This Row],[Von]],Kombiniert[Date],"&lt;="&amp;Kombiniert[[#This Row],[Date]])</f>
        <v>0.37090909090909091</v>
      </c>
      <c r="N969" s="3">
        <f>AVERAGEIFS(Kombiniert[SPD],Kombiniert[Date],"&gt;="&amp;Kombiniert[[#This Row],[Von]],Kombiniert[Date],"&lt;="&amp;Kombiniert[[#This Row],[Date]])</f>
        <v>0.23499999999999999</v>
      </c>
      <c r="O969" s="8">
        <f>AVERAGEIFS(Kombiniert[GRÜNE],Kombiniert[Date],"&gt;="&amp;Kombiniert[[#This Row],[Von]],Kombiniert[Date],"&lt;="&amp;Kombiniert[[#This Row],[Date]])</f>
        <v>7.3181818181818195E-2</v>
      </c>
      <c r="P969" s="8">
        <f>AVERAGEIFS(Kombiniert[FDP],Kombiniert[Date],"&gt;="&amp;Kombiniert[[#This Row],[Von]],Kombiniert[Date],"&lt;="&amp;Kombiniert[[#This Row],[Date]])</f>
        <v>8.4090909090909077E-2</v>
      </c>
      <c r="Q969" s="8">
        <f>AVERAGEIFS(Kombiniert[LINKE],Kombiniert[Date],"&gt;="&amp;Kombiniert[[#This Row],[Von]],Kombiniert[Date],"&lt;="&amp;Kombiniert[[#This Row],[Date]])</f>
        <v>9.2727272727272714E-2</v>
      </c>
      <c r="R969" s="8">
        <f>AVERAGEIFS(Kombiniert[AfD],Kombiniert[Date],"&gt;="&amp;Kombiniert[[#This Row],[Von]],Kombiniert[Date],"&lt;="&amp;Kombiniert[[#This Row],[Date]])</f>
        <v>9.5909090909090902E-2</v>
      </c>
      <c r="S969" s="8">
        <f>AVERAGEIFS(Kombiniert[Sonstige],Kombiniert[Date],"&gt;="&amp;Kombiniert[[#This Row],[Von]],Kombiniert[Date],"&lt;="&amp;Kombiniert[[#This Row],[Date]])</f>
        <v>4.8181818181818173E-2</v>
      </c>
      <c r="T969" s="4">
        <f>SUMIFS(Kombiniert[Befragte],Kombiniert[Date],"&gt;="&amp;Kombiniert[[#This Row],[Von]],Kombiniert[Date],"&lt;="&amp;Kombiniert[[#This Row],[Date]])</f>
        <v>20085</v>
      </c>
      <c r="U969" s="2">
        <f>1/SUMIFS(Kombiniert[[#This Row],[CDU/CSU (14d)]:[AfD (14d)]],Kombiniert[[#This Row],[CDU/CSU (14d)]:[AfD (14d)]],"&gt;="&amp;0.05)</f>
        <v>1.0506208213944603</v>
      </c>
      <c r="V969" s="2">
        <f>1/(SUMIFS(Kombiniert[[#This Row],[CDU/CSU (14d)]:[AfD (14d)]],Kombiniert[[#This Row],[CDU/CSU (14d)]:[AfD (14d)]],"&gt;="&amp;0.05)-Kombiniert[[#This Row],[FDP (14d)]])</f>
        <v>1.1524358302776321</v>
      </c>
    </row>
    <row r="970" spans="1:22" x14ac:dyDescent="0.35">
      <c r="A970" s="1">
        <v>42978</v>
      </c>
      <c r="B970" s="2">
        <v>0.37</v>
      </c>
      <c r="C970" s="2">
        <v>0.23</v>
      </c>
      <c r="D970" s="2">
        <v>0.08</v>
      </c>
      <c r="E970" s="2">
        <v>0.08</v>
      </c>
      <c r="F970" s="2">
        <v>0.09</v>
      </c>
      <c r="G970" s="2">
        <v>0.11</v>
      </c>
      <c r="H970" s="2">
        <v>0.04</v>
      </c>
      <c r="I970" s="2">
        <v>1411</v>
      </c>
      <c r="J970" s="2" t="s">
        <v>770</v>
      </c>
      <c r="K970" t="s">
        <v>798</v>
      </c>
      <c r="L970" s="1">
        <f>Kombiniert[[#This Row],[Date]]-13</f>
        <v>42965</v>
      </c>
      <c r="M970" s="8">
        <f>AVERAGEIFS(Kombiniert[CDU/CSU],Kombiniert[Date],"&gt;="&amp;Kombiniert[[#This Row],[Von]],Kombiniert[Date],"&lt;="&amp;Kombiniert[[#This Row],[Date]])</f>
        <v>0.37772727272727269</v>
      </c>
      <c r="N970" s="3">
        <f>AVERAGEIFS(Kombiniert[SPD],Kombiniert[Date],"&gt;="&amp;Kombiniert[[#This Row],[Von]],Kombiniert[Date],"&lt;="&amp;Kombiniert[[#This Row],[Date]])</f>
        <v>0.23818181818181819</v>
      </c>
      <c r="O970" s="8">
        <f>AVERAGEIFS(Kombiniert[GRÜNE],Kombiniert[Date],"&gt;="&amp;Kombiniert[[#This Row],[Von]],Kombiniert[Date],"&lt;="&amp;Kombiniert[[#This Row],[Date]])</f>
        <v>7.2727272727272751E-2</v>
      </c>
      <c r="P970" s="8">
        <f>AVERAGEIFS(Kombiniert[FDP],Kombiniert[Date],"&gt;="&amp;Kombiniert[[#This Row],[Von]],Kombiniert[Date],"&lt;="&amp;Kombiniert[[#This Row],[Date]])</f>
        <v>8.363636363636362E-2</v>
      </c>
      <c r="Q970" s="8">
        <f>AVERAGEIFS(Kombiniert[LINKE],Kombiniert[Date],"&gt;="&amp;Kombiniert[[#This Row],[Von]],Kombiniert[Date],"&lt;="&amp;Kombiniert[[#This Row],[Date]])</f>
        <v>9.0909090909090884E-2</v>
      </c>
      <c r="R970" s="8">
        <f>AVERAGEIFS(Kombiniert[AfD],Kombiniert[Date],"&gt;="&amp;Kombiniert[[#This Row],[Von]],Kombiniert[Date],"&lt;="&amp;Kombiniert[[#This Row],[Date]])</f>
        <v>9.0909090909090898E-2</v>
      </c>
      <c r="S970" s="8">
        <f>AVERAGEIFS(Kombiniert[Sonstige],Kombiniert[Date],"&gt;="&amp;Kombiniert[[#This Row],[Von]],Kombiniert[Date],"&lt;="&amp;Kombiniert[[#This Row],[Date]])</f>
        <v>4.5909090909090899E-2</v>
      </c>
      <c r="T970" s="4">
        <f>SUMIFS(Kombiniert[Befragte],Kombiniert[Date],"&gt;="&amp;Kombiniert[[#This Row],[Von]],Kombiniert[Date],"&lt;="&amp;Kombiniert[[#This Row],[Date]])</f>
        <v>19421</v>
      </c>
      <c r="U970" s="2">
        <f>1/SUMIFS(Kombiniert[[#This Row],[CDU/CSU (14d)]:[AfD (14d)]],Kombiniert[[#This Row],[CDU/CSU (14d)]:[AfD (14d)]],"&gt;="&amp;0.05)</f>
        <v>1.0481181515007147</v>
      </c>
      <c r="V970" s="2">
        <f>1/(SUMIFS(Kombiniert[[#This Row],[CDU/CSU (14d)]:[AfD (14d)]],Kombiniert[[#This Row],[CDU/CSU (14d)]:[AfD (14d)]],"&gt;="&amp;0.05)-Kombiniert[[#This Row],[FDP (14d)]])</f>
        <v>1.1488250652741516</v>
      </c>
    </row>
    <row r="971" spans="1:22" x14ac:dyDescent="0.35">
      <c r="A971" s="1">
        <v>42971</v>
      </c>
      <c r="B971" s="2">
        <v>0.38</v>
      </c>
      <c r="C971" s="2">
        <v>0.22</v>
      </c>
      <c r="D971" s="2">
        <v>0.08</v>
      </c>
      <c r="E971" s="2">
        <v>0.09</v>
      </c>
      <c r="F971" s="2">
        <v>0.09</v>
      </c>
      <c r="G971" s="2">
        <v>0.1</v>
      </c>
      <c r="H971" s="2">
        <v>0.04</v>
      </c>
      <c r="I971" s="2">
        <v>1035</v>
      </c>
      <c r="J971" s="2" t="s">
        <v>863</v>
      </c>
      <c r="K971" t="s">
        <v>798</v>
      </c>
      <c r="L971" s="1">
        <f>Kombiniert[[#This Row],[Date]]-13</f>
        <v>42958</v>
      </c>
      <c r="M971" s="8">
        <f>AVERAGEIFS(Kombiniert[CDU/CSU],Kombiniert[Date],"&gt;="&amp;Kombiniert[[#This Row],[Von]],Kombiniert[Date],"&lt;="&amp;Kombiniert[[#This Row],[Date]])</f>
        <v>0.3805</v>
      </c>
      <c r="N971" s="3">
        <f>AVERAGEIFS(Kombiniert[SPD],Kombiniert[Date],"&gt;="&amp;Kombiniert[[#This Row],[Von]],Kombiniert[Date],"&lt;="&amp;Kombiniert[[#This Row],[Date]])</f>
        <v>0.24</v>
      </c>
      <c r="O971" s="8">
        <f>AVERAGEIFS(Kombiniert[GRÜNE],Kombiniert[Date],"&gt;="&amp;Kombiniert[[#This Row],[Von]],Kombiniert[Date],"&lt;="&amp;Kombiniert[[#This Row],[Date]])</f>
        <v>7.3500000000000038E-2</v>
      </c>
      <c r="P971" s="8">
        <f>AVERAGEIFS(Kombiniert[FDP],Kombiniert[Date],"&gt;="&amp;Kombiniert[[#This Row],[Von]],Kombiniert[Date],"&lt;="&amp;Kombiniert[[#This Row],[Date]])</f>
        <v>8.5999999999999993E-2</v>
      </c>
      <c r="Q971" s="8">
        <f>AVERAGEIFS(Kombiniert[LINKE],Kombiniert[Date],"&gt;="&amp;Kombiniert[[#This Row],[Von]],Kombiniert[Date],"&lt;="&amp;Kombiniert[[#This Row],[Date]])</f>
        <v>8.9999999999999983E-2</v>
      </c>
      <c r="R971" s="8">
        <f>AVERAGEIFS(Kombiniert[AfD],Kombiniert[Date],"&gt;="&amp;Kombiniert[[#This Row],[Von]],Kombiniert[Date],"&lt;="&amp;Kombiniert[[#This Row],[Date]])</f>
        <v>8.6999999999999994E-2</v>
      </c>
      <c r="S971" s="8">
        <f>AVERAGEIFS(Kombiniert[Sonstige],Kombiniert[Date],"&gt;="&amp;Kombiniert[[#This Row],[Von]],Kombiniert[Date],"&lt;="&amp;Kombiniert[[#This Row],[Date]])</f>
        <v>4.2999999999999997E-2</v>
      </c>
      <c r="T971" s="4">
        <f>SUMIFS(Kombiniert[Befragte],Kombiniert[Date],"&gt;="&amp;Kombiniert[[#This Row],[Von]],Kombiniert[Date],"&lt;="&amp;Kombiniert[[#This Row],[Date]])</f>
        <v>17895</v>
      </c>
      <c r="U971" s="2">
        <f>1/SUMIFS(Kombiniert[[#This Row],[CDU/CSU (14d)]:[AfD (14d)]],Kombiniert[[#This Row],[CDU/CSU (14d)]:[AfD (14d)]],"&gt;="&amp;0.05)</f>
        <v>1.044932079414838</v>
      </c>
      <c r="V971" s="2">
        <f>1/(SUMIFS(Kombiniert[[#This Row],[CDU/CSU (14d)]:[AfD (14d)]],Kombiniert[[#This Row],[CDU/CSU (14d)]:[AfD (14d)]],"&gt;="&amp;0.05)-Kombiniert[[#This Row],[FDP (14d)]])</f>
        <v>1.1481056257175659</v>
      </c>
    </row>
    <row r="972" spans="1:22" x14ac:dyDescent="0.35">
      <c r="A972" s="1">
        <v>42956</v>
      </c>
      <c r="B972" s="2">
        <v>0.39</v>
      </c>
      <c r="C972" s="2">
        <v>0.24</v>
      </c>
      <c r="D972" s="2">
        <v>0.08</v>
      </c>
      <c r="E972" s="2">
        <v>0.08</v>
      </c>
      <c r="F972" s="2">
        <v>0.09</v>
      </c>
      <c r="G972" s="2">
        <v>0.08</v>
      </c>
      <c r="H972" s="2">
        <v>0.04</v>
      </c>
      <c r="I972" s="2">
        <v>1505</v>
      </c>
      <c r="J972" s="2" t="s">
        <v>712</v>
      </c>
      <c r="K972" t="s">
        <v>798</v>
      </c>
      <c r="L972" s="1">
        <f>Kombiniert[[#This Row],[Date]]-13</f>
        <v>42943</v>
      </c>
      <c r="M972" s="8">
        <f>AVERAGEIFS(Kombiniert[CDU/CSU],Kombiniert[Date],"&gt;="&amp;Kombiniert[[#This Row],[Von]],Kombiniert[Date],"&lt;="&amp;Kombiniert[[#This Row],[Date]])</f>
        <v>0.38400000000000001</v>
      </c>
      <c r="N972" s="3">
        <f>AVERAGEIFS(Kombiniert[SPD],Kombiniert[Date],"&gt;="&amp;Kombiniert[[#This Row],[Von]],Kombiniert[Date],"&lt;="&amp;Kombiniert[[#This Row],[Date]])</f>
        <v>0.23849999999999999</v>
      </c>
      <c r="O972" s="8">
        <f>AVERAGEIFS(Kombiniert[GRÜNE],Kombiniert[Date],"&gt;="&amp;Kombiniert[[#This Row],[Von]],Kombiniert[Date],"&lt;="&amp;Kombiniert[[#This Row],[Date]])</f>
        <v>7.5500000000000012E-2</v>
      </c>
      <c r="P972" s="8">
        <f>AVERAGEIFS(Kombiniert[FDP],Kombiniert[Date],"&gt;="&amp;Kombiniert[[#This Row],[Von]],Kombiniert[Date],"&lt;="&amp;Kombiniert[[#This Row],[Date]])</f>
        <v>8.299999999999999E-2</v>
      </c>
      <c r="Q972" s="8">
        <f>AVERAGEIFS(Kombiniert[LINKE],Kombiniert[Date],"&gt;="&amp;Kombiniert[[#This Row],[Von]],Kombiniert[Date],"&lt;="&amp;Kombiniert[[#This Row],[Date]])</f>
        <v>9.0499999999999997E-2</v>
      </c>
      <c r="R972" s="8">
        <f>AVERAGEIFS(Kombiniert[AfD],Kombiniert[Date],"&gt;="&amp;Kombiniert[[#This Row],[Von]],Kombiniert[Date],"&lt;="&amp;Kombiniert[[#This Row],[Date]])</f>
        <v>8.4499999999999992E-2</v>
      </c>
      <c r="S972" s="8">
        <f>AVERAGEIFS(Kombiniert[Sonstige],Kombiniert[Date],"&gt;="&amp;Kombiniert[[#This Row],[Von]],Kombiniert[Date],"&lt;="&amp;Kombiniert[[#This Row],[Date]])</f>
        <v>4.3999999999999997E-2</v>
      </c>
      <c r="T972" s="4">
        <f>SUMIFS(Kombiniert[Befragte],Kombiniert[Date],"&gt;="&amp;Kombiniert[[#This Row],[Von]],Kombiniert[Date],"&lt;="&amp;Kombiniert[[#This Row],[Date]])</f>
        <v>19979</v>
      </c>
      <c r="U972" s="2">
        <f>1/SUMIFS(Kombiniert[[#This Row],[CDU/CSU (14d)]:[AfD (14d)]],Kombiniert[[#This Row],[CDU/CSU (14d)]:[AfD (14d)]],"&gt;="&amp;0.05)</f>
        <v>1.0460251046025104</v>
      </c>
      <c r="V972" s="2">
        <f>1/(SUMIFS(Kombiniert[[#This Row],[CDU/CSU (14d)]:[AfD (14d)]],Kombiniert[[#This Row],[CDU/CSU (14d)]:[AfD (14d)]],"&gt;="&amp;0.05)-Kombiniert[[#This Row],[FDP (14d)]])</f>
        <v>1.1454753722794959</v>
      </c>
    </row>
    <row r="973" spans="1:22" x14ac:dyDescent="0.35">
      <c r="A973" s="1">
        <v>42943</v>
      </c>
      <c r="B973" s="2">
        <v>0.4</v>
      </c>
      <c r="C973" s="2">
        <v>0.23</v>
      </c>
      <c r="D973" s="2">
        <v>0.08</v>
      </c>
      <c r="E973" s="2">
        <v>0.08</v>
      </c>
      <c r="F973" s="2">
        <v>0.08</v>
      </c>
      <c r="G973" s="2">
        <v>0.09</v>
      </c>
      <c r="H973" s="2">
        <v>0.04</v>
      </c>
      <c r="I973" s="2">
        <v>1004</v>
      </c>
      <c r="J973" s="2" t="s">
        <v>864</v>
      </c>
      <c r="K973" t="s">
        <v>798</v>
      </c>
      <c r="L973" s="1">
        <f>Kombiniert[[#This Row],[Date]]-13</f>
        <v>42930</v>
      </c>
      <c r="M973" s="8">
        <f>AVERAGEIFS(Kombiniert[CDU/CSU],Kombiniert[Date],"&gt;="&amp;Kombiniert[[#This Row],[Von]],Kombiniert[Date],"&lt;="&amp;Kombiniert[[#This Row],[Date]])</f>
        <v>0.38555555555555554</v>
      </c>
      <c r="N973" s="3">
        <f>AVERAGEIFS(Kombiniert[SPD],Kombiniert[Date],"&gt;="&amp;Kombiniert[[#This Row],[Von]],Kombiniert[Date],"&lt;="&amp;Kombiniert[[#This Row],[Date]])</f>
        <v>0.24111111111111111</v>
      </c>
      <c r="O973" s="8">
        <f>AVERAGEIFS(Kombiniert[GRÜNE],Kombiniert[Date],"&gt;="&amp;Kombiniert[[#This Row],[Von]],Kombiniert[Date],"&lt;="&amp;Kombiniert[[#This Row],[Date]])</f>
        <v>7.4444444444444466E-2</v>
      </c>
      <c r="P973" s="8">
        <f>AVERAGEIFS(Kombiniert[FDP],Kombiniert[Date],"&gt;="&amp;Kombiniert[[#This Row],[Von]],Kombiniert[Date],"&lt;="&amp;Kombiniert[[#This Row],[Date]])</f>
        <v>8.2222222222222224E-2</v>
      </c>
      <c r="Q973" s="8">
        <f>AVERAGEIFS(Kombiniert[LINKE],Kombiniert[Date],"&gt;="&amp;Kombiniert[[#This Row],[Von]],Kombiniert[Date],"&lt;="&amp;Kombiniert[[#This Row],[Date]])</f>
        <v>9.1111111111111087E-2</v>
      </c>
      <c r="R973" s="8">
        <f>AVERAGEIFS(Kombiniert[AfD],Kombiniert[Date],"&gt;="&amp;Kombiniert[[#This Row],[Von]],Kombiniert[Date],"&lt;="&amp;Kombiniert[[#This Row],[Date]])</f>
        <v>8.1111111111111106E-2</v>
      </c>
      <c r="S973" s="8">
        <f>AVERAGEIFS(Kombiniert[Sonstige],Kombiniert[Date],"&gt;="&amp;Kombiniert[[#This Row],[Von]],Kombiniert[Date],"&lt;="&amp;Kombiniert[[#This Row],[Date]])</f>
        <v>4.4444444444444432E-2</v>
      </c>
      <c r="T973" s="4">
        <f>SUMIFS(Kombiniert[Befragte],Kombiniert[Date],"&gt;="&amp;Kombiniert[[#This Row],[Von]],Kombiniert[Date],"&lt;="&amp;Kombiniert[[#This Row],[Date]])</f>
        <v>17063</v>
      </c>
      <c r="U973" s="2">
        <f>1/SUMIFS(Kombiniert[[#This Row],[CDU/CSU (14d)]:[AfD (14d)]],Kombiniert[[#This Row],[CDU/CSU (14d)]:[AfD (14d)]],"&gt;="&amp;0.05)</f>
        <v>1.0465116279069768</v>
      </c>
      <c r="V973" s="2">
        <f>1/(SUMIFS(Kombiniert[[#This Row],[CDU/CSU (14d)]:[AfD (14d)]],Kombiniert[[#This Row],[CDU/CSU (14d)]:[AfD (14d)]],"&gt;="&amp;0.05)-Kombiniert[[#This Row],[FDP (14d)]])</f>
        <v>1.1450381679389314</v>
      </c>
    </row>
    <row r="974" spans="1:22" x14ac:dyDescent="0.35">
      <c r="A974" s="1">
        <v>42922</v>
      </c>
      <c r="B974" s="2">
        <v>0.39</v>
      </c>
      <c r="C974" s="2">
        <v>0.23</v>
      </c>
      <c r="D974" s="2">
        <v>0.08</v>
      </c>
      <c r="E974" s="2">
        <v>0.09</v>
      </c>
      <c r="F974" s="2">
        <v>0.09</v>
      </c>
      <c r="G974" s="2">
        <v>0.09</v>
      </c>
      <c r="H974" s="2">
        <v>0.03</v>
      </c>
      <c r="I974" s="2">
        <v>1500</v>
      </c>
      <c r="J974" s="2" t="s">
        <v>865</v>
      </c>
      <c r="K974" t="s">
        <v>798</v>
      </c>
      <c r="L974" s="1">
        <f>Kombiniert[[#This Row],[Date]]-13</f>
        <v>42909</v>
      </c>
      <c r="M974" s="8">
        <f>AVERAGEIFS(Kombiniert[CDU/CSU],Kombiniert[Date],"&gt;="&amp;Kombiniert[[#This Row],[Von]],Kombiniert[Date],"&lt;="&amp;Kombiniert[[#This Row],[Date]])</f>
        <v>0.38349999999999995</v>
      </c>
      <c r="N974" s="3">
        <f>AVERAGEIFS(Kombiniert[SPD],Kombiniert[Date],"&gt;="&amp;Kombiniert[[#This Row],[Von]],Kombiniert[Date],"&lt;="&amp;Kombiniert[[#This Row],[Date]])</f>
        <v>0.24100000000000002</v>
      </c>
      <c r="O974" s="8">
        <f>AVERAGEIFS(Kombiniert[GRÜNE],Kombiniert[Date],"&gt;="&amp;Kombiniert[[#This Row],[Von]],Kombiniert[Date],"&lt;="&amp;Kombiniert[[#This Row],[Date]])</f>
        <v>7.8999999999999987E-2</v>
      </c>
      <c r="P974" s="8">
        <f>AVERAGEIFS(Kombiniert[FDP],Kombiniert[Date],"&gt;="&amp;Kombiniert[[#This Row],[Von]],Kombiniert[Date],"&lt;="&amp;Kombiniert[[#This Row],[Date]])</f>
        <v>8.199999999999999E-2</v>
      </c>
      <c r="Q974" s="8">
        <f>AVERAGEIFS(Kombiniert[LINKE],Kombiniert[Date],"&gt;="&amp;Kombiniert[[#This Row],[Von]],Kombiniert[Date],"&lt;="&amp;Kombiniert[[#This Row],[Date]])</f>
        <v>9.3499999999999986E-2</v>
      </c>
      <c r="R974" s="8">
        <f>AVERAGEIFS(Kombiniert[AfD],Kombiniert[Date],"&gt;="&amp;Kombiniert[[#This Row],[Von]],Kombiniert[Date],"&lt;="&amp;Kombiniert[[#This Row],[Date]])</f>
        <v>7.7499999999999986E-2</v>
      </c>
      <c r="S974" s="8">
        <f>AVERAGEIFS(Kombiniert[Sonstige],Kombiniert[Date],"&gt;="&amp;Kombiniert[[#This Row],[Von]],Kombiniert[Date],"&lt;="&amp;Kombiniert[[#This Row],[Date]])</f>
        <v>4.3500000000000004E-2</v>
      </c>
      <c r="T974" s="4">
        <f>SUMIFS(Kombiniert[Befragte],Kombiniert[Date],"&gt;="&amp;Kombiniert[[#This Row],[Von]],Kombiniert[Date],"&lt;="&amp;Kombiniert[[#This Row],[Date]])</f>
        <v>17934</v>
      </c>
      <c r="U974" s="2">
        <f>1/SUMIFS(Kombiniert[[#This Row],[CDU/CSU (14d)]:[AfD (14d)]],Kombiniert[[#This Row],[CDU/CSU (14d)]:[AfD (14d)]],"&gt;="&amp;0.05)</f>
        <v>1.0454783063251438</v>
      </c>
      <c r="V974" s="2">
        <f>1/(SUMIFS(Kombiniert[[#This Row],[CDU/CSU (14d)]:[AfD (14d)]],Kombiniert[[#This Row],[CDU/CSU (14d)]:[AfD (14d)]],"&gt;="&amp;0.05)-Kombiniert[[#This Row],[FDP (14d)]])</f>
        <v>1.1435105774728418</v>
      </c>
    </row>
    <row r="975" spans="1:22" x14ac:dyDescent="0.35">
      <c r="A975" s="1">
        <v>42901</v>
      </c>
      <c r="B975" s="2">
        <v>0.39</v>
      </c>
      <c r="C975" s="2">
        <v>0.24</v>
      </c>
      <c r="D975" s="2">
        <v>7.0000000000000007E-2</v>
      </c>
      <c r="E975" s="2">
        <v>0.09</v>
      </c>
      <c r="F975" s="2">
        <v>0.08</v>
      </c>
      <c r="G975" s="2">
        <v>0.08</v>
      </c>
      <c r="H975" s="2">
        <v>0.05</v>
      </c>
      <c r="I975" s="2">
        <v>1018</v>
      </c>
      <c r="J975" s="2" t="s">
        <v>866</v>
      </c>
      <c r="K975" t="s">
        <v>798</v>
      </c>
      <c r="L975" s="1">
        <f>Kombiniert[[#This Row],[Date]]-13</f>
        <v>42888</v>
      </c>
      <c r="M975" s="8">
        <f>AVERAGEIFS(Kombiniert[CDU/CSU],Kombiniert[Date],"&gt;="&amp;Kombiniert[[#This Row],[Von]],Kombiniert[Date],"&lt;="&amp;Kombiniert[[#This Row],[Date]])</f>
        <v>0.38166666666666665</v>
      </c>
      <c r="N975" s="3">
        <f>AVERAGEIFS(Kombiniert[SPD],Kombiniert[Date],"&gt;="&amp;Kombiniert[[#This Row],[Von]],Kombiniert[Date],"&lt;="&amp;Kombiniert[[#This Row],[Date]])</f>
        <v>0.24166666666666664</v>
      </c>
      <c r="O975" s="8">
        <f>AVERAGEIFS(Kombiniert[GRÜNE],Kombiniert[Date],"&gt;="&amp;Kombiniert[[#This Row],[Von]],Kombiniert[Date],"&lt;="&amp;Kombiniert[[#This Row],[Date]])</f>
        <v>7.3888888888888907E-2</v>
      </c>
      <c r="P975" s="8">
        <f>AVERAGEIFS(Kombiniert[FDP],Kombiniert[Date],"&gt;="&amp;Kombiniert[[#This Row],[Von]],Kombiniert[Date],"&lt;="&amp;Kombiniert[[#This Row],[Date]])</f>
        <v>8.5555555555555551E-2</v>
      </c>
      <c r="Q975" s="8">
        <f>AVERAGEIFS(Kombiniert[LINKE],Kombiniert[Date],"&gt;="&amp;Kombiniert[[#This Row],[Von]],Kombiniert[Date],"&lt;="&amp;Kombiniert[[#This Row],[Date]])</f>
        <v>9.0000000000000011E-2</v>
      </c>
      <c r="R975" s="8">
        <f>AVERAGEIFS(Kombiniert[AfD],Kombiniert[Date],"&gt;="&amp;Kombiniert[[#This Row],[Von]],Kombiniert[Date],"&lt;="&amp;Kombiniert[[#This Row],[Date]])</f>
        <v>8.1111111111111106E-2</v>
      </c>
      <c r="S975" s="8">
        <f>AVERAGEIFS(Kombiniert[Sonstige],Kombiniert[Date],"&gt;="&amp;Kombiniert[[#This Row],[Von]],Kombiniert[Date],"&lt;="&amp;Kombiniert[[#This Row],[Date]])</f>
        <v>4.6111111111111103E-2</v>
      </c>
      <c r="T975" s="4">
        <f>SUMIFS(Kombiniert[Befragte],Kombiniert[Date],"&gt;="&amp;Kombiniert[[#This Row],[Von]],Kombiniert[Date],"&lt;="&amp;Kombiniert[[#This Row],[Date]])</f>
        <v>16390</v>
      </c>
      <c r="U975" s="2">
        <f>1/SUMIFS(Kombiniert[[#This Row],[CDU/CSU (14d)]:[AfD (14d)]],Kombiniert[[#This Row],[CDU/CSU (14d)]:[AfD (14d)]],"&gt;="&amp;0.05)</f>
        <v>1.0483401281304601</v>
      </c>
      <c r="V975" s="2">
        <f>1/(SUMIFS(Kombiniert[[#This Row],[CDU/CSU (14d)]:[AfD (14d)]],Kombiniert[[#This Row],[CDU/CSU (14d)]:[AfD (14d)]],"&gt;="&amp;0.05)-Kombiniert[[#This Row],[FDP (14d)]])</f>
        <v>1.1516314779270633</v>
      </c>
    </row>
    <row r="976" spans="1:22" x14ac:dyDescent="0.35">
      <c r="A976" s="1">
        <v>42894</v>
      </c>
      <c r="B976" s="2">
        <v>0.38</v>
      </c>
      <c r="C976" s="2">
        <v>0.24</v>
      </c>
      <c r="D976" s="2">
        <v>7.0000000000000007E-2</v>
      </c>
      <c r="E976" s="2">
        <v>0.1</v>
      </c>
      <c r="F976" s="2">
        <v>0.08</v>
      </c>
      <c r="G976" s="2">
        <v>0.09</v>
      </c>
      <c r="H976" s="2">
        <v>0.04</v>
      </c>
      <c r="I976" s="2">
        <v>1503</v>
      </c>
      <c r="J976" s="2" t="s">
        <v>867</v>
      </c>
      <c r="K976" t="s">
        <v>798</v>
      </c>
      <c r="L976" s="1">
        <f>Kombiniert[[#This Row],[Date]]-13</f>
        <v>42881</v>
      </c>
      <c r="M976" s="8">
        <f>AVERAGEIFS(Kombiniert[CDU/CSU],Kombiniert[Date],"&gt;="&amp;Kombiniert[[#This Row],[Von]],Kombiniert[Date],"&lt;="&amp;Kombiniert[[#This Row],[Date]])</f>
        <v>0.37611111111111106</v>
      </c>
      <c r="N976" s="3">
        <f>AVERAGEIFS(Kombiniert[SPD],Kombiniert[Date],"&gt;="&amp;Kombiniert[[#This Row],[Von]],Kombiniert[Date],"&lt;="&amp;Kombiniert[[#This Row],[Date]])</f>
        <v>0.24777777777777776</v>
      </c>
      <c r="O976" s="8">
        <f>AVERAGEIFS(Kombiniert[GRÜNE],Kombiniert[Date],"&gt;="&amp;Kombiniert[[#This Row],[Von]],Kombiniert[Date],"&lt;="&amp;Kombiniert[[#This Row],[Date]])</f>
        <v>7.3333333333333334E-2</v>
      </c>
      <c r="P976" s="8">
        <f>AVERAGEIFS(Kombiniert[FDP],Kombiniert[Date],"&gt;="&amp;Kombiniert[[#This Row],[Von]],Kombiniert[Date],"&lt;="&amp;Kombiniert[[#This Row],[Date]])</f>
        <v>8.7777777777777774E-2</v>
      </c>
      <c r="Q976" s="8">
        <f>AVERAGEIFS(Kombiniert[LINKE],Kombiniert[Date],"&gt;="&amp;Kombiniert[[#This Row],[Von]],Kombiniert[Date],"&lt;="&amp;Kombiniert[[#This Row],[Date]])</f>
        <v>8.7777777777777788E-2</v>
      </c>
      <c r="R976" s="8">
        <f>AVERAGEIFS(Kombiniert[AfD],Kombiniert[Date],"&gt;="&amp;Kombiniert[[#This Row],[Von]],Kombiniert[Date],"&lt;="&amp;Kombiniert[[#This Row],[Date]])</f>
        <v>8.1111111111111092E-2</v>
      </c>
      <c r="S976" s="8">
        <f>AVERAGEIFS(Kombiniert[Sonstige],Kombiniert[Date],"&gt;="&amp;Kombiniert[[#This Row],[Von]],Kombiniert[Date],"&lt;="&amp;Kombiniert[[#This Row],[Date]])</f>
        <v>4.611111111111111E-2</v>
      </c>
      <c r="T976" s="4">
        <f>SUMIFS(Kombiniert[Befragte],Kombiniert[Date],"&gt;="&amp;Kombiniert[[#This Row],[Von]],Kombiniert[Date],"&lt;="&amp;Kombiniert[[#This Row],[Date]])</f>
        <v>17133</v>
      </c>
      <c r="U976" s="2">
        <f>1/SUMIFS(Kombiniert[[#This Row],[CDU/CSU (14d)]:[AfD (14d)]],Kombiniert[[#This Row],[CDU/CSU (14d)]:[AfD (14d)]],"&gt;="&amp;0.05)</f>
        <v>1.0483401281304603</v>
      </c>
      <c r="V976" s="2">
        <f>1/(SUMIFS(Kombiniert[[#This Row],[CDU/CSU (14d)]:[AfD (14d)]],Kombiniert[[#This Row],[CDU/CSU (14d)]:[AfD (14d)]],"&gt;="&amp;0.05)-Kombiniert[[#This Row],[FDP (14d)]])</f>
        <v>1.1545862732520848</v>
      </c>
    </row>
    <row r="977" spans="1:22" x14ac:dyDescent="0.35">
      <c r="A977" s="1">
        <v>42873</v>
      </c>
      <c r="B977" s="2">
        <v>0.38</v>
      </c>
      <c r="C977" s="2">
        <v>0.26</v>
      </c>
      <c r="D977" s="2">
        <v>0.08</v>
      </c>
      <c r="E977" s="2">
        <v>0.09</v>
      </c>
      <c r="F977" s="2">
        <v>0.06</v>
      </c>
      <c r="G977" s="2">
        <v>0.09</v>
      </c>
      <c r="H977" s="2">
        <v>0.04</v>
      </c>
      <c r="I977" s="2">
        <v>1017</v>
      </c>
      <c r="J977" s="2" t="s">
        <v>868</v>
      </c>
      <c r="K977" t="s">
        <v>798</v>
      </c>
      <c r="L977" s="1">
        <f>Kombiniert[[#This Row],[Date]]-13</f>
        <v>42860</v>
      </c>
      <c r="M977" s="8">
        <f>AVERAGEIFS(Kombiniert[CDU/CSU],Kombiniert[Date],"&gt;="&amp;Kombiniert[[#This Row],[Von]],Kombiniert[Date],"&lt;="&amp;Kombiniert[[#This Row],[Date]])</f>
        <v>0.36499999999999999</v>
      </c>
      <c r="N977" s="3">
        <f>AVERAGEIFS(Kombiniert[SPD],Kombiniert[Date],"&gt;="&amp;Kombiniert[[#This Row],[Von]],Kombiniert[Date],"&lt;="&amp;Kombiniert[[#This Row],[Date]])</f>
        <v>0.27</v>
      </c>
      <c r="O977" s="8">
        <f>AVERAGEIFS(Kombiniert[GRÜNE],Kombiniert[Date],"&gt;="&amp;Kombiniert[[#This Row],[Von]],Kombiniert[Date],"&lt;="&amp;Kombiniert[[#This Row],[Date]])</f>
        <v>7.2000000000000022E-2</v>
      </c>
      <c r="P977" s="8">
        <f>AVERAGEIFS(Kombiniert[FDP],Kombiniert[Date],"&gt;="&amp;Kombiniert[[#This Row],[Von]],Kombiniert[Date],"&lt;="&amp;Kombiniert[[#This Row],[Date]])</f>
        <v>7.4999999999999997E-2</v>
      </c>
      <c r="Q977" s="8">
        <f>AVERAGEIFS(Kombiniert[LINKE],Kombiniert[Date],"&gt;="&amp;Kombiniert[[#This Row],[Von]],Kombiniert[Date],"&lt;="&amp;Kombiniert[[#This Row],[Date]])</f>
        <v>8.3999999999999991E-2</v>
      </c>
      <c r="R977" s="8">
        <f>AVERAGEIFS(Kombiniert[AfD],Kombiniert[Date],"&gt;="&amp;Kombiniert[[#This Row],[Von]],Kombiniert[Date],"&lt;="&amp;Kombiniert[[#This Row],[Date]])</f>
        <v>8.7999999999999995E-2</v>
      </c>
      <c r="S977" s="8">
        <f>AVERAGEIFS(Kombiniert[Sonstige],Kombiniert[Date],"&gt;="&amp;Kombiniert[[#This Row],[Von]],Kombiniert[Date],"&lt;="&amp;Kombiniert[[#This Row],[Date]])</f>
        <v>4.5999999999999999E-2</v>
      </c>
      <c r="T977" s="4">
        <f>SUMIFS(Kombiniert[Befragte],Kombiniert[Date],"&gt;="&amp;Kombiniert[[#This Row],[Von]],Kombiniert[Date],"&lt;="&amp;Kombiniert[[#This Row],[Date]])</f>
        <v>18870</v>
      </c>
      <c r="U977" s="2">
        <f>1/SUMIFS(Kombiniert[[#This Row],[CDU/CSU (14d)]:[AfD (14d)]],Kombiniert[[#This Row],[CDU/CSU (14d)]:[AfD (14d)]],"&gt;="&amp;0.05)</f>
        <v>1.0482180293501049</v>
      </c>
      <c r="V977" s="2">
        <f>1/(SUMIFS(Kombiniert[[#This Row],[CDU/CSU (14d)]:[AfD (14d)]],Kombiniert[[#This Row],[CDU/CSU (14d)]:[AfD (14d)]],"&gt;="&amp;0.05)-Kombiniert[[#This Row],[FDP (14d)]])</f>
        <v>1.1376564277588168</v>
      </c>
    </row>
    <row r="978" spans="1:22" x14ac:dyDescent="0.35">
      <c r="A978" s="1">
        <v>42866</v>
      </c>
      <c r="B978" s="2">
        <v>0.37</v>
      </c>
      <c r="C978" s="2">
        <v>0.27</v>
      </c>
      <c r="D978" s="2">
        <v>0.08</v>
      </c>
      <c r="E978" s="2">
        <v>0.08</v>
      </c>
      <c r="F978" s="2">
        <v>7.0000000000000007E-2</v>
      </c>
      <c r="G978" s="2">
        <v>0.1</v>
      </c>
      <c r="H978" s="2">
        <v>0.03</v>
      </c>
      <c r="I978" s="2">
        <v>1500</v>
      </c>
      <c r="J978" s="2" t="s">
        <v>869</v>
      </c>
      <c r="K978" t="s">
        <v>798</v>
      </c>
      <c r="L978" s="1">
        <f>Kombiniert[[#This Row],[Date]]-13</f>
        <v>42853</v>
      </c>
      <c r="M978" s="8">
        <f>AVERAGEIFS(Kombiniert[CDU/CSU],Kombiniert[Date],"&gt;="&amp;Kombiniert[[#This Row],[Von]],Kombiniert[Date],"&lt;="&amp;Kombiniert[[#This Row],[Date]])</f>
        <v>0.35625000000000001</v>
      </c>
      <c r="N978" s="3">
        <f>AVERAGEIFS(Kombiniert[SPD],Kombiniert[Date],"&gt;="&amp;Kombiniert[[#This Row],[Von]],Kombiniert[Date],"&lt;="&amp;Kombiniert[[#This Row],[Date]])</f>
        <v>0.28062500000000001</v>
      </c>
      <c r="O978" s="8">
        <f>AVERAGEIFS(Kombiniert[GRÜNE],Kombiniert[Date],"&gt;="&amp;Kombiniert[[#This Row],[Von]],Kombiniert[Date],"&lt;="&amp;Kombiniert[[#This Row],[Date]])</f>
        <v>7.1875000000000022E-2</v>
      </c>
      <c r="P978" s="8">
        <f>AVERAGEIFS(Kombiniert[FDP],Kombiniert[Date],"&gt;="&amp;Kombiniert[[#This Row],[Von]],Kombiniert[Date],"&lt;="&amp;Kombiniert[[#This Row],[Date]])</f>
        <v>6.8750000000000006E-2</v>
      </c>
      <c r="Q978" s="8">
        <f>AVERAGEIFS(Kombiniert[LINKE],Kombiniert[Date],"&gt;="&amp;Kombiniert[[#This Row],[Von]],Kombiniert[Date],"&lt;="&amp;Kombiniert[[#This Row],[Date]])</f>
        <v>8.8124999999999995E-2</v>
      </c>
      <c r="R978" s="8">
        <f>AVERAGEIFS(Kombiniert[AfD],Kombiniert[Date],"&gt;="&amp;Kombiniert[[#This Row],[Von]],Kombiniert[Date],"&lt;="&amp;Kombiniert[[#This Row],[Date]])</f>
        <v>8.8749999999999996E-2</v>
      </c>
      <c r="S978" s="8">
        <f>AVERAGEIFS(Kombiniert[Sonstige],Kombiniert[Date],"&gt;="&amp;Kombiniert[[#This Row],[Von]],Kombiniert[Date],"&lt;="&amp;Kombiniert[[#This Row],[Date]])</f>
        <v>4.5624999999999999E-2</v>
      </c>
      <c r="T978" s="4">
        <f>SUMIFS(Kombiniert[Befragte],Kombiniert[Date],"&gt;="&amp;Kombiniert[[#This Row],[Von]],Kombiniert[Date],"&lt;="&amp;Kombiniert[[#This Row],[Date]])</f>
        <v>16439</v>
      </c>
      <c r="U978" s="2">
        <f>1/SUMIFS(Kombiniert[[#This Row],[CDU/CSU (14d)]:[AfD (14d)]],Kombiniert[[#This Row],[CDU/CSU (14d)]:[AfD (14d)]],"&gt;="&amp;0.05)</f>
        <v>1.0478061558611655</v>
      </c>
      <c r="V978" s="2">
        <f>1/(SUMIFS(Kombiniert[[#This Row],[CDU/CSU (14d)]:[AfD (14d)]],Kombiniert[[#This Row],[CDU/CSU (14d)]:[AfD (14d)]],"&gt;="&amp;0.05)-Kombiniert[[#This Row],[FDP (14d)]])</f>
        <v>1.1291460832745235</v>
      </c>
    </row>
    <row r="979" spans="1:22" x14ac:dyDescent="0.35">
      <c r="A979" s="1">
        <v>42845</v>
      </c>
      <c r="B979" s="2">
        <v>0.35</v>
      </c>
      <c r="C979" s="2">
        <v>0.3</v>
      </c>
      <c r="D979" s="2">
        <v>7.0000000000000007E-2</v>
      </c>
      <c r="E979" s="2">
        <v>0.06</v>
      </c>
      <c r="F979" s="2">
        <v>0.08</v>
      </c>
      <c r="G979" s="2">
        <v>0.1</v>
      </c>
      <c r="H979" s="2">
        <v>0.04</v>
      </c>
      <c r="I979" s="2">
        <v>934</v>
      </c>
      <c r="J979" s="2" t="s">
        <v>870</v>
      </c>
      <c r="K979" t="s">
        <v>798</v>
      </c>
      <c r="L979" s="1">
        <f>Kombiniert[[#This Row],[Date]]-13</f>
        <v>42832</v>
      </c>
      <c r="M979" s="8">
        <f>AVERAGEIFS(Kombiniert[CDU/CSU],Kombiniert[Date],"&gt;="&amp;Kombiniert[[#This Row],[Von]],Kombiniert[Date],"&lt;="&amp;Kombiniert[[#This Row],[Date]])</f>
        <v>0.34749999999999998</v>
      </c>
      <c r="N979" s="3">
        <f>AVERAGEIFS(Kombiniert[SPD],Kombiniert[Date],"&gt;="&amp;Kombiniert[[#This Row],[Von]],Kombiniert[Date],"&lt;="&amp;Kombiniert[[#This Row],[Date]])</f>
        <v>0.30875000000000002</v>
      </c>
      <c r="O979" s="8">
        <f>AVERAGEIFS(Kombiniert[GRÜNE],Kombiniert[Date],"&gt;="&amp;Kombiniert[[#This Row],[Von]],Kombiniert[Date],"&lt;="&amp;Kombiniert[[#This Row],[Date]])</f>
        <v>6.8125000000000005E-2</v>
      </c>
      <c r="P979" s="8">
        <f>AVERAGEIFS(Kombiniert[FDP],Kombiniert[Date],"&gt;="&amp;Kombiniert[[#This Row],[Von]],Kombiniert[Date],"&lt;="&amp;Kombiniert[[#This Row],[Date]])</f>
        <v>0.06</v>
      </c>
      <c r="Q979" s="8">
        <f>AVERAGEIFS(Kombiniert[LINKE],Kombiniert[Date],"&gt;="&amp;Kombiniert[[#This Row],[Von]],Kombiniert[Date],"&lt;="&amp;Kombiniert[[#This Row],[Date]])</f>
        <v>8.3125000000000004E-2</v>
      </c>
      <c r="R979" s="8">
        <f>AVERAGEIFS(Kombiniert[AfD],Kombiniert[Date],"&gt;="&amp;Kombiniert[[#This Row],[Von]],Kombiniert[Date],"&lt;="&amp;Kombiniert[[#This Row],[Date]])</f>
        <v>9.375E-2</v>
      </c>
      <c r="S979" s="8">
        <f>AVERAGEIFS(Kombiniert[Sonstige],Kombiniert[Date],"&gt;="&amp;Kombiniert[[#This Row],[Von]],Kombiniert[Date],"&lt;="&amp;Kombiniert[[#This Row],[Date]])</f>
        <v>3.875E-2</v>
      </c>
      <c r="T979" s="4">
        <f>SUMIFS(Kombiniert[Befragte],Kombiniert[Date],"&gt;="&amp;Kombiniert[[#This Row],[Von]],Kombiniert[Date],"&lt;="&amp;Kombiniert[[#This Row],[Date]])</f>
        <v>15407</v>
      </c>
      <c r="U979" s="2">
        <f>1/SUMIFS(Kombiniert[[#This Row],[CDU/CSU (14d)]:[AfD (14d)]],Kombiniert[[#This Row],[CDU/CSU (14d)]:[AfD (14d)]],"&gt;="&amp;0.05)</f>
        <v>1.0403120936280883</v>
      </c>
      <c r="V979" s="2">
        <f>1/(SUMIFS(Kombiniert[[#This Row],[CDU/CSU (14d)]:[AfD (14d)]],Kombiniert[[#This Row],[CDU/CSU (14d)]:[AfD (14d)]],"&gt;="&amp;0.05)-Kombiniert[[#This Row],[FDP (14d)]])</f>
        <v>1.1095700416088765</v>
      </c>
    </row>
    <row r="980" spans="1:22" x14ac:dyDescent="0.35">
      <c r="A980" s="1">
        <v>42838</v>
      </c>
      <c r="B980" s="2">
        <v>0.34</v>
      </c>
      <c r="C980" s="2">
        <v>0.31</v>
      </c>
      <c r="D980" s="2">
        <v>0.08</v>
      </c>
      <c r="E980" s="2">
        <v>0.06</v>
      </c>
      <c r="F980" s="2">
        <v>7.0000000000000007E-2</v>
      </c>
      <c r="G980" s="2">
        <v>0.11</v>
      </c>
      <c r="H980" s="2">
        <v>0.03</v>
      </c>
      <c r="I980" s="2">
        <v>1502</v>
      </c>
      <c r="J980" s="2" t="s">
        <v>777</v>
      </c>
      <c r="K980" t="s">
        <v>798</v>
      </c>
      <c r="L980" s="1">
        <f>Kombiniert[[#This Row],[Date]]-13</f>
        <v>42825</v>
      </c>
      <c r="M980" s="8">
        <f>AVERAGEIFS(Kombiniert[CDU/CSU],Kombiniert[Date],"&gt;="&amp;Kombiniert[[#This Row],[Von]],Kombiniert[Date],"&lt;="&amp;Kombiniert[[#This Row],[Date]])</f>
        <v>0.34142857142857136</v>
      </c>
      <c r="N980" s="3">
        <f>AVERAGEIFS(Kombiniert[SPD],Kombiniert[Date],"&gt;="&amp;Kombiniert[[#This Row],[Von]],Kombiniert[Date],"&lt;="&amp;Kombiniert[[#This Row],[Date]])</f>
        <v>0.31428571428571433</v>
      </c>
      <c r="O980" s="8">
        <f>AVERAGEIFS(Kombiniert[GRÜNE],Kombiniert[Date],"&gt;="&amp;Kombiniert[[#This Row],[Von]],Kombiniert[Date],"&lt;="&amp;Kombiniert[[#This Row],[Date]])</f>
        <v>7.0000000000000007E-2</v>
      </c>
      <c r="P980" s="8">
        <f>AVERAGEIFS(Kombiniert[FDP],Kombiniert[Date],"&gt;="&amp;Kombiniert[[#This Row],[Von]],Kombiniert[Date],"&lt;="&amp;Kombiniert[[#This Row],[Date]])</f>
        <v>5.8571428571428566E-2</v>
      </c>
      <c r="Q980" s="8">
        <f>AVERAGEIFS(Kombiniert[LINKE],Kombiniert[Date],"&gt;="&amp;Kombiniert[[#This Row],[Von]],Kombiniert[Date],"&lt;="&amp;Kombiniert[[#This Row],[Date]])</f>
        <v>8.2142857142857142E-2</v>
      </c>
      <c r="R980" s="8">
        <f>AVERAGEIFS(Kombiniert[AfD],Kombiniert[Date],"&gt;="&amp;Kombiniert[[#This Row],[Von]],Kombiniert[Date],"&lt;="&amp;Kombiniert[[#This Row],[Date]])</f>
        <v>0.09</v>
      </c>
      <c r="S980" s="8">
        <f>AVERAGEIFS(Kombiniert[Sonstige],Kombiniert[Date],"&gt;="&amp;Kombiniert[[#This Row],[Von]],Kombiniert[Date],"&lt;="&amp;Kombiniert[[#This Row],[Date]])</f>
        <v>4.3571428571428573E-2</v>
      </c>
      <c r="T980" s="4">
        <f>SUMIFS(Kombiniert[Befragte],Kombiniert[Date],"&gt;="&amp;Kombiniert[[#This Row],[Von]],Kombiniert[Date],"&lt;="&amp;Kombiniert[[#This Row],[Date]])</f>
        <v>14945</v>
      </c>
      <c r="U980" s="2">
        <f>1/SUMIFS(Kombiniert[[#This Row],[CDU/CSU (14d)]:[AfD (14d)]],Kombiniert[[#This Row],[CDU/CSU (14d)]:[AfD (14d)]],"&gt;="&amp;0.05)</f>
        <v>1.0455563853622105</v>
      </c>
      <c r="V980" s="2">
        <f>1/(SUMIFS(Kombiniert[[#This Row],[CDU/CSU (14d)]:[AfD (14d)]],Kombiniert[[#This Row],[CDU/CSU (14d)]:[AfD (14d)]],"&gt;="&amp;0.05)-Kombiniert[[#This Row],[FDP (14d)]])</f>
        <v>1.1137629276054097</v>
      </c>
    </row>
    <row r="981" spans="1:22" x14ac:dyDescent="0.35">
      <c r="A981" s="1">
        <v>42817</v>
      </c>
      <c r="B981" s="2">
        <v>0.32</v>
      </c>
      <c r="C981" s="2">
        <v>0.32</v>
      </c>
      <c r="D981" s="2">
        <v>0.08</v>
      </c>
      <c r="E981" s="2">
        <v>0.06</v>
      </c>
      <c r="F981" s="2">
        <v>7.0000000000000007E-2</v>
      </c>
      <c r="G981" s="2">
        <v>0.11</v>
      </c>
      <c r="H981" s="2">
        <v>0.04</v>
      </c>
      <c r="I981" s="2">
        <v>1023</v>
      </c>
      <c r="J981" s="2" t="s">
        <v>871</v>
      </c>
      <c r="K981" t="s">
        <v>798</v>
      </c>
      <c r="L981" s="1">
        <f>Kombiniert[[#This Row],[Date]]-13</f>
        <v>42804</v>
      </c>
      <c r="M981" s="8">
        <f>AVERAGEIFS(Kombiniert[CDU/CSU],Kombiniert[Date],"&gt;="&amp;Kombiniert[[#This Row],[Von]],Kombiniert[Date],"&lt;="&amp;Kombiniert[[#This Row],[Date]])</f>
        <v>0.32428571428571429</v>
      </c>
      <c r="N981" s="3">
        <f>AVERAGEIFS(Kombiniert[SPD],Kombiniert[Date],"&gt;="&amp;Kombiniert[[#This Row],[Von]],Kombiniert[Date],"&lt;="&amp;Kombiniert[[#This Row],[Date]])</f>
        <v>0.31857142857142856</v>
      </c>
      <c r="O981" s="8">
        <f>AVERAGEIFS(Kombiniert[GRÜNE],Kombiniert[Date],"&gt;="&amp;Kombiniert[[#This Row],[Von]],Kombiniert[Date],"&lt;="&amp;Kombiniert[[#This Row],[Date]])</f>
        <v>7.1428571428571425E-2</v>
      </c>
      <c r="P981" s="8">
        <f>AVERAGEIFS(Kombiniert[FDP],Kombiniert[Date],"&gt;="&amp;Kombiniert[[#This Row],[Von]],Kombiniert[Date],"&lt;="&amp;Kombiniert[[#This Row],[Date]])</f>
        <v>6.0714285714285714E-2</v>
      </c>
      <c r="Q981" s="8">
        <f>AVERAGEIFS(Kombiniert[LINKE],Kombiniert[Date],"&gt;="&amp;Kombiniert[[#This Row],[Von]],Kombiniert[Date],"&lt;="&amp;Kombiniert[[#This Row],[Date]])</f>
        <v>7.7142857142857152E-2</v>
      </c>
      <c r="R981" s="8">
        <f>AVERAGEIFS(Kombiniert[AfD],Kombiniert[Date],"&gt;="&amp;Kombiniert[[#This Row],[Von]],Kombiniert[Date],"&lt;="&amp;Kombiniert[[#This Row],[Date]])</f>
        <v>9.857142857142856E-2</v>
      </c>
      <c r="S981" s="8">
        <f>AVERAGEIFS(Kombiniert[Sonstige],Kombiniert[Date],"&gt;="&amp;Kombiniert[[#This Row],[Von]],Kombiniert[Date],"&lt;="&amp;Kombiniert[[#This Row],[Date]])</f>
        <v>4.928571428571428E-2</v>
      </c>
      <c r="T981" s="4">
        <f>SUMIFS(Kombiniert[Befragte],Kombiniert[Date],"&gt;="&amp;Kombiniert[[#This Row],[Von]],Kombiniert[Date],"&lt;="&amp;Kombiniert[[#This Row],[Date]])</f>
        <v>13730</v>
      </c>
      <c r="U981" s="2">
        <f>1/SUMIFS(Kombiniert[[#This Row],[CDU/CSU (14d)]:[AfD (14d)]],Kombiniert[[#This Row],[CDU/CSU (14d)]:[AfD (14d)]],"&gt;="&amp;0.05)</f>
        <v>1.051840721262209</v>
      </c>
      <c r="V981" s="2">
        <f>1/(SUMIFS(Kombiniert[[#This Row],[CDU/CSU (14d)]:[AfD (14d)]],Kombiniert[[#This Row],[CDU/CSU (14d)]:[AfD (14d)]],"&gt;="&amp;0.05)-Kombiniert[[#This Row],[FDP (14d)]])</f>
        <v>1.1235955056179776</v>
      </c>
    </row>
    <row r="982" spans="1:22" x14ac:dyDescent="0.35">
      <c r="A982" s="1">
        <v>42803</v>
      </c>
      <c r="B982" s="2">
        <v>0.32</v>
      </c>
      <c r="C982" s="2">
        <v>0.31</v>
      </c>
      <c r="D982" s="2">
        <v>0.08</v>
      </c>
      <c r="E982" s="2">
        <v>0.06</v>
      </c>
      <c r="F982" s="2">
        <v>0.08</v>
      </c>
      <c r="G982" s="2">
        <v>0.11</v>
      </c>
      <c r="H982" s="2">
        <v>0.04</v>
      </c>
      <c r="I982" s="2">
        <v>1502</v>
      </c>
      <c r="J982" s="2" t="s">
        <v>872</v>
      </c>
      <c r="K982" t="s">
        <v>798</v>
      </c>
      <c r="L982" s="1">
        <f>Kombiniert[[#This Row],[Date]]-13</f>
        <v>42790</v>
      </c>
      <c r="M982" s="8">
        <f>AVERAGEIFS(Kombiniert[CDU/CSU],Kombiniert[Date],"&gt;="&amp;Kombiniert[[#This Row],[Von]],Kombiniert[Date],"&lt;="&amp;Kombiniert[[#This Row],[Date]])</f>
        <v>0.32</v>
      </c>
      <c r="N982" s="3">
        <f>AVERAGEIFS(Kombiniert[SPD],Kombiniert[Date],"&gt;="&amp;Kombiniert[[#This Row],[Von]],Kombiniert[Date],"&lt;="&amp;Kombiniert[[#This Row],[Date]])</f>
        <v>0.31642857142857139</v>
      </c>
      <c r="O982" s="8">
        <f>AVERAGEIFS(Kombiniert[GRÜNE],Kombiniert[Date],"&gt;="&amp;Kombiniert[[#This Row],[Von]],Kombiniert[Date],"&lt;="&amp;Kombiniert[[#This Row],[Date]])</f>
        <v>7.2857142857142856E-2</v>
      </c>
      <c r="P982" s="8">
        <f>AVERAGEIFS(Kombiniert[FDP],Kombiniert[Date],"&gt;="&amp;Kombiniert[[#This Row],[Von]],Kombiniert[Date],"&lt;="&amp;Kombiniert[[#This Row],[Date]])</f>
        <v>6.6428571428571434E-2</v>
      </c>
      <c r="Q982" s="8">
        <f>AVERAGEIFS(Kombiniert[LINKE],Kombiniert[Date],"&gt;="&amp;Kombiniert[[#This Row],[Von]],Kombiniert[Date],"&lt;="&amp;Kombiniert[[#This Row],[Date]])</f>
        <v>7.7857142857142861E-2</v>
      </c>
      <c r="R982" s="8">
        <f>AVERAGEIFS(Kombiniert[AfD],Kombiniert[Date],"&gt;="&amp;Kombiniert[[#This Row],[Von]],Kombiniert[Date],"&lt;="&amp;Kombiniert[[#This Row],[Date]])</f>
        <v>9.857142857142856E-2</v>
      </c>
      <c r="S982" s="8">
        <f>AVERAGEIFS(Kombiniert[Sonstige],Kombiniert[Date],"&gt;="&amp;Kombiniert[[#This Row],[Von]],Kombiniert[Date],"&lt;="&amp;Kombiniert[[#This Row],[Date]])</f>
        <v>4.7857142857142862E-2</v>
      </c>
      <c r="T982" s="4">
        <f>SUMIFS(Kombiniert[Befragte],Kombiniert[Date],"&gt;="&amp;Kombiniert[[#This Row],[Von]],Kombiniert[Date],"&lt;="&amp;Kombiniert[[#This Row],[Date]])</f>
        <v>13813</v>
      </c>
      <c r="U982" s="2">
        <f>1/SUMIFS(Kombiniert[[#This Row],[CDU/CSU (14d)]:[AfD (14d)]],Kombiniert[[#This Row],[CDU/CSU (14d)]:[AfD (14d)]],"&gt;="&amp;0.05)</f>
        <v>1.0502625656414106</v>
      </c>
      <c r="V982" s="2">
        <f>1/(SUMIFS(Kombiniert[[#This Row],[CDU/CSU (14d)]:[AfD (14d)]],Kombiniert[[#This Row],[CDU/CSU (14d)]:[AfD (14d)]],"&gt;="&amp;0.05)-Kombiniert[[#This Row],[FDP (14d)]])</f>
        <v>1.1290322580645162</v>
      </c>
    </row>
    <row r="983" spans="1:22" x14ac:dyDescent="0.35">
      <c r="A983" s="1">
        <v>42789</v>
      </c>
      <c r="B983" s="2">
        <v>0.31</v>
      </c>
      <c r="C983" s="2">
        <v>0.32</v>
      </c>
      <c r="D983" s="2">
        <v>0.08</v>
      </c>
      <c r="E983" s="2">
        <v>0.06</v>
      </c>
      <c r="F983" s="2">
        <v>7.0000000000000007E-2</v>
      </c>
      <c r="G983" s="2">
        <v>0.11</v>
      </c>
      <c r="H983" s="2">
        <v>0.05</v>
      </c>
      <c r="I983" s="2">
        <v>1047</v>
      </c>
      <c r="J983" s="2" t="s">
        <v>779</v>
      </c>
      <c r="K983" t="s">
        <v>798</v>
      </c>
      <c r="L983" s="1">
        <f>Kombiniert[[#This Row],[Date]]-13</f>
        <v>42776</v>
      </c>
      <c r="M983" s="8">
        <f>AVERAGEIFS(Kombiniert[CDU/CSU],Kombiniert[Date],"&gt;="&amp;Kombiniert[[#This Row],[Von]],Kombiniert[Date],"&lt;="&amp;Kombiniert[[#This Row],[Date]])</f>
        <v>0.323125</v>
      </c>
      <c r="N983" s="3">
        <f>AVERAGEIFS(Kombiniert[SPD],Kombiniert[Date],"&gt;="&amp;Kombiniert[[#This Row],[Von]],Kombiniert[Date],"&lt;="&amp;Kombiniert[[#This Row],[Date]])</f>
        <v>0.31312500000000004</v>
      </c>
      <c r="O983" s="8">
        <f>AVERAGEIFS(Kombiniert[GRÜNE],Kombiniert[Date],"&gt;="&amp;Kombiniert[[#This Row],[Von]],Kombiniert[Date],"&lt;="&amp;Kombiniert[[#This Row],[Date]])</f>
        <v>7.1875000000000022E-2</v>
      </c>
      <c r="P983" s="8">
        <f>AVERAGEIFS(Kombiniert[FDP],Kombiniert[Date],"&gt;="&amp;Kombiniert[[#This Row],[Von]],Kombiniert[Date],"&lt;="&amp;Kombiniert[[#This Row],[Date]])</f>
        <v>5.8124999999999996E-2</v>
      </c>
      <c r="Q983" s="8">
        <f>AVERAGEIFS(Kombiniert[LINKE],Kombiniert[Date],"&gt;="&amp;Kombiniert[[#This Row],[Von]],Kombiniert[Date],"&lt;="&amp;Kombiniert[[#This Row],[Date]])</f>
        <v>8.3125000000000004E-2</v>
      </c>
      <c r="R983" s="8">
        <f>AVERAGEIFS(Kombiniert[AfD],Kombiniert[Date],"&gt;="&amp;Kombiniert[[#This Row],[Von]],Kombiniert[Date],"&lt;="&amp;Kombiniert[[#This Row],[Date]])</f>
        <v>9.8125000000000004E-2</v>
      </c>
      <c r="S983" s="8">
        <f>AVERAGEIFS(Kombiniert[Sonstige],Kombiniert[Date],"&gt;="&amp;Kombiniert[[#This Row],[Von]],Kombiniert[Date],"&lt;="&amp;Kombiniert[[#This Row],[Date]])</f>
        <v>5.2499999999999998E-2</v>
      </c>
      <c r="T983" s="4">
        <f>SUMIFS(Kombiniert[Befragte],Kombiniert[Date],"&gt;="&amp;Kombiniert[[#This Row],[Von]],Kombiniert[Date],"&lt;="&amp;Kombiniert[[#This Row],[Date]])</f>
        <v>15502</v>
      </c>
      <c r="U983" s="2">
        <f>1/SUMIFS(Kombiniert[[#This Row],[CDU/CSU (14d)]:[AfD (14d)]],Kombiniert[[#This Row],[CDU/CSU (14d)]:[AfD (14d)]],"&gt;="&amp;0.05)</f>
        <v>1.0554089709762533</v>
      </c>
      <c r="V983" s="2">
        <f>1/(SUMIFS(Kombiniert[[#This Row],[CDU/CSU (14d)]:[AfD (14d)]],Kombiniert[[#This Row],[CDU/CSU (14d)]:[AfD (14d)]],"&gt;="&amp;0.05)-Kombiniert[[#This Row],[FDP (14d)]])</f>
        <v>1.1243851018973998</v>
      </c>
    </row>
    <row r="984" spans="1:22" x14ac:dyDescent="0.35">
      <c r="A984" s="1">
        <v>42768</v>
      </c>
      <c r="B984" s="2">
        <v>0.34</v>
      </c>
      <c r="C984" s="2">
        <v>0.28000000000000003</v>
      </c>
      <c r="D984" s="2">
        <v>0.08</v>
      </c>
      <c r="E984" s="2">
        <v>0.06</v>
      </c>
      <c r="F984" s="2">
        <v>0.08</v>
      </c>
      <c r="G984" s="2">
        <v>0.12</v>
      </c>
      <c r="H984" s="2">
        <v>0.04</v>
      </c>
      <c r="I984" s="2">
        <v>1506</v>
      </c>
      <c r="J984" s="2" t="s">
        <v>780</v>
      </c>
      <c r="K984" t="s">
        <v>798</v>
      </c>
      <c r="L984" s="1">
        <f>Kombiniert[[#This Row],[Date]]-13</f>
        <v>42755</v>
      </c>
      <c r="M984" s="8">
        <f>AVERAGEIFS(Kombiniert[CDU/CSU],Kombiniert[Date],"&gt;="&amp;Kombiniert[[#This Row],[Von]],Kombiniert[Date],"&lt;="&amp;Kombiniert[[#This Row],[Date]])</f>
        <v>0.35000000000000003</v>
      </c>
      <c r="N984" s="3">
        <f>AVERAGEIFS(Kombiniert[SPD],Kombiniert[Date],"&gt;="&amp;Kombiniert[[#This Row],[Von]],Kombiniert[Date],"&lt;="&amp;Kombiniert[[#This Row],[Date]])</f>
        <v>0.23555555555555557</v>
      </c>
      <c r="O984" s="8">
        <f>AVERAGEIFS(Kombiniert[GRÜNE],Kombiniert[Date],"&gt;="&amp;Kombiniert[[#This Row],[Von]],Kombiniert[Date],"&lt;="&amp;Kombiniert[[#This Row],[Date]])</f>
        <v>8.7777777777777774E-2</v>
      </c>
      <c r="P984" s="8">
        <f>AVERAGEIFS(Kombiniert[FDP],Kombiniert[Date],"&gt;="&amp;Kombiniert[[#This Row],[Von]],Kombiniert[Date],"&lt;="&amp;Kombiniert[[#This Row],[Date]])</f>
        <v>6.3333333333333325E-2</v>
      </c>
      <c r="Q984" s="8">
        <f>AVERAGEIFS(Kombiniert[LINKE],Kombiniert[Date],"&gt;="&amp;Kombiniert[[#This Row],[Von]],Kombiniert[Date],"&lt;="&amp;Kombiniert[[#This Row],[Date]])</f>
        <v>9.5555555555555546E-2</v>
      </c>
      <c r="R984" s="8">
        <f>AVERAGEIFS(Kombiniert[AfD],Kombiniert[Date],"&gt;="&amp;Kombiniert[[#This Row],[Von]],Kombiniert[Date],"&lt;="&amp;Kombiniert[[#This Row],[Date]])</f>
        <v>0.12333333333333332</v>
      </c>
      <c r="S984" s="8">
        <f>AVERAGEIFS(Kombiniert[Sonstige],Kombiniert[Date],"&gt;="&amp;Kombiniert[[#This Row],[Von]],Kombiniert[Date],"&lt;="&amp;Kombiniert[[#This Row],[Date]])</f>
        <v>4.4444444444444439E-2</v>
      </c>
      <c r="T984" s="4">
        <f>SUMIFS(Kombiniert[Befragte],Kombiniert[Date],"&gt;="&amp;Kombiniert[[#This Row],[Von]],Kombiniert[Date],"&lt;="&amp;Kombiniert[[#This Row],[Date]])</f>
        <v>17863</v>
      </c>
      <c r="U984" s="2">
        <f>1/SUMIFS(Kombiniert[[#This Row],[CDU/CSU (14d)]:[AfD (14d)]],Kombiniert[[#This Row],[CDU/CSU (14d)]:[AfD (14d)]],"&gt;="&amp;0.05)</f>
        <v>1.0465116279069768</v>
      </c>
      <c r="V984" s="2">
        <f>1/(SUMIFS(Kombiniert[[#This Row],[CDU/CSU (14d)]:[AfD (14d)]],Kombiniert[[#This Row],[CDU/CSU (14d)]:[AfD (14d)]],"&gt;="&amp;0.05)-Kombiniert[[#This Row],[FDP (14d)]])</f>
        <v>1.1207970112079702</v>
      </c>
    </row>
    <row r="985" spans="1:22" x14ac:dyDescent="0.35">
      <c r="A985" s="1">
        <v>42762</v>
      </c>
      <c r="B985" s="2">
        <v>0.35</v>
      </c>
      <c r="C985" s="2">
        <v>0.23</v>
      </c>
      <c r="D985" s="2">
        <v>0.09</v>
      </c>
      <c r="E985" s="2">
        <v>0.06</v>
      </c>
      <c r="F985" s="2">
        <v>0.08</v>
      </c>
      <c r="G985" s="2">
        <v>0.14000000000000001</v>
      </c>
      <c r="H985" s="2">
        <v>0.05</v>
      </c>
      <c r="I985" s="2">
        <v>1029</v>
      </c>
      <c r="J985" s="2" t="s">
        <v>873</v>
      </c>
      <c r="K985" t="s">
        <v>798</v>
      </c>
      <c r="L985" s="1">
        <f>Kombiniert[[#This Row],[Date]]-13</f>
        <v>42749</v>
      </c>
      <c r="M985" s="8">
        <f>AVERAGEIFS(Kombiniert[CDU/CSU],Kombiniert[Date],"&gt;="&amp;Kombiniert[[#This Row],[Von]],Kombiniert[Date],"&lt;="&amp;Kombiniert[[#This Row],[Date]])</f>
        <v>0.35625000000000001</v>
      </c>
      <c r="N985" s="3">
        <f>AVERAGEIFS(Kombiniert[SPD],Kombiniert[Date],"&gt;="&amp;Kombiniert[[#This Row],[Von]],Kombiniert[Date],"&lt;="&amp;Kombiniert[[#This Row],[Date]])</f>
        <v>0.215</v>
      </c>
      <c r="O985" s="8">
        <f>AVERAGEIFS(Kombiniert[GRÜNE],Kombiniert[Date],"&gt;="&amp;Kombiniert[[#This Row],[Von]],Kombiniert[Date],"&lt;="&amp;Kombiniert[[#This Row],[Date]])</f>
        <v>9.1249999999999984E-2</v>
      </c>
      <c r="P985" s="8">
        <f>AVERAGEIFS(Kombiniert[FDP],Kombiniert[Date],"&gt;="&amp;Kombiniert[[#This Row],[Von]],Kombiniert[Date],"&lt;="&amp;Kombiniert[[#This Row],[Date]])</f>
        <v>6.5000000000000002E-2</v>
      </c>
      <c r="Q985" s="8">
        <f>AVERAGEIFS(Kombiniert[LINKE],Kombiniert[Date],"&gt;="&amp;Kombiniert[[#This Row],[Von]],Kombiniert[Date],"&lt;="&amp;Kombiniert[[#This Row],[Date]])</f>
        <v>9.812499999999999E-2</v>
      </c>
      <c r="R985" s="8">
        <f>AVERAGEIFS(Kombiniert[AfD],Kombiniert[Date],"&gt;="&amp;Kombiniert[[#This Row],[Von]],Kombiniert[Date],"&lt;="&amp;Kombiniert[[#This Row],[Date]])</f>
        <v>0.12562499999999999</v>
      </c>
      <c r="S985" s="8">
        <f>AVERAGEIFS(Kombiniert[Sonstige],Kombiniert[Date],"&gt;="&amp;Kombiniert[[#This Row],[Von]],Kombiniert[Date],"&lt;="&amp;Kombiniert[[#This Row],[Date]])</f>
        <v>4.8749999999999995E-2</v>
      </c>
      <c r="T985" s="4">
        <f>SUMIFS(Kombiniert[Befragte],Kombiniert[Date],"&gt;="&amp;Kombiniert[[#This Row],[Von]],Kombiniert[Date],"&lt;="&amp;Kombiniert[[#This Row],[Date]])</f>
        <v>16183</v>
      </c>
      <c r="U985" s="2">
        <f>1/SUMIFS(Kombiniert[[#This Row],[CDU/CSU (14d)]:[AfD (14d)]],Kombiniert[[#This Row],[CDU/CSU (14d)]:[AfD (14d)]],"&gt;="&amp;0.05)</f>
        <v>1.0512483574244416</v>
      </c>
      <c r="V985" s="2">
        <f>1/(SUMIFS(Kombiniert[[#This Row],[CDU/CSU (14d)]:[AfD (14d)]],Kombiniert[[#This Row],[CDU/CSU (14d)]:[AfD (14d)]],"&gt;="&amp;0.05)-Kombiniert[[#This Row],[FDP (14d)]])</f>
        <v>1.1283497884344147</v>
      </c>
    </row>
    <row r="986" spans="1:22" x14ac:dyDescent="0.35">
      <c r="A986" s="1">
        <v>42740</v>
      </c>
      <c r="B986" s="2">
        <v>0.37</v>
      </c>
      <c r="C986" s="2">
        <v>0.2</v>
      </c>
      <c r="D986" s="2">
        <v>0.09</v>
      </c>
      <c r="E986" s="2">
        <v>0.05</v>
      </c>
      <c r="F986" s="2">
        <v>0.09</v>
      </c>
      <c r="G986" s="2">
        <v>0.15</v>
      </c>
      <c r="H986" s="2">
        <v>0.05</v>
      </c>
      <c r="I986" s="2">
        <v>1505</v>
      </c>
      <c r="J986" s="2" t="s">
        <v>501</v>
      </c>
      <c r="K986" t="s">
        <v>798</v>
      </c>
      <c r="L986" s="1">
        <f>Kombiniert[[#This Row],[Date]]-13</f>
        <v>42727</v>
      </c>
      <c r="M986" s="8">
        <f>AVERAGEIFS(Kombiniert[CDU/CSU],Kombiniert[Date],"&gt;="&amp;Kombiniert[[#This Row],[Von]],Kombiniert[Date],"&lt;="&amp;Kombiniert[[#This Row],[Date]])</f>
        <v>0.35250000000000004</v>
      </c>
      <c r="N986" s="3">
        <f>AVERAGEIFS(Kombiniert[SPD],Kombiniert[Date],"&gt;="&amp;Kombiniert[[#This Row],[Von]],Kombiniert[Date],"&lt;="&amp;Kombiniert[[#This Row],[Date]])</f>
        <v>0.20583333333333334</v>
      </c>
      <c r="O986" s="8">
        <f>AVERAGEIFS(Kombiniert[GRÜNE],Kombiniert[Date],"&gt;="&amp;Kombiniert[[#This Row],[Von]],Kombiniert[Date],"&lt;="&amp;Kombiniert[[#This Row],[Date]])</f>
        <v>9.8333333333333328E-2</v>
      </c>
      <c r="P986" s="8">
        <f>AVERAGEIFS(Kombiniert[FDP],Kombiniert[Date],"&gt;="&amp;Kombiniert[[#This Row],[Von]],Kombiniert[Date],"&lt;="&amp;Kombiniert[[#This Row],[Date]])</f>
        <v>5.6666666666666664E-2</v>
      </c>
      <c r="Q986" s="8">
        <f>AVERAGEIFS(Kombiniert[LINKE],Kombiniert[Date],"&gt;="&amp;Kombiniert[[#This Row],[Von]],Kombiniert[Date],"&lt;="&amp;Kombiniert[[#This Row],[Date]])</f>
        <v>9.9999999999999992E-2</v>
      </c>
      <c r="R986" s="8">
        <f>AVERAGEIFS(Kombiniert[AfD],Kombiniert[Date],"&gt;="&amp;Kombiniert[[#This Row],[Von]],Kombiniert[Date],"&lt;="&amp;Kombiniert[[#This Row],[Date]])</f>
        <v>0.13750000000000001</v>
      </c>
      <c r="S986" s="8">
        <f>AVERAGEIFS(Kombiniert[Sonstige],Kombiniert[Date],"&gt;="&amp;Kombiniert[[#This Row],[Von]],Kombiniert[Date],"&lt;="&amp;Kombiniert[[#This Row],[Date]])</f>
        <v>4.9166666666666664E-2</v>
      </c>
      <c r="T986" s="4">
        <f>SUMIFS(Kombiniert[Befragte],Kombiniert[Date],"&gt;="&amp;Kombiniert[[#This Row],[Von]],Kombiniert[Date],"&lt;="&amp;Kombiniert[[#This Row],[Date]])</f>
        <v>12518</v>
      </c>
      <c r="U986" s="2">
        <f>1/SUMIFS(Kombiniert[[#This Row],[CDU/CSU (14d)]:[AfD (14d)]],Kombiniert[[#This Row],[CDU/CSU (14d)]:[AfD (14d)]],"&gt;="&amp;0.05)</f>
        <v>1.0517090271691498</v>
      </c>
      <c r="V986" s="2">
        <f>1/(SUMIFS(Kombiniert[[#This Row],[CDU/CSU (14d)]:[AfD (14d)]],Kombiniert[[#This Row],[CDU/CSU (14d)]:[AfD (14d)]],"&gt;="&amp;0.05)-Kombiniert[[#This Row],[FDP (14d)]])</f>
        <v>1.118359739049394</v>
      </c>
    </row>
    <row r="987" spans="1:22" x14ac:dyDescent="0.35">
      <c r="A987" s="1">
        <v>42720</v>
      </c>
      <c r="B987" s="2">
        <v>0.36</v>
      </c>
      <c r="C987" s="2">
        <v>0.21</v>
      </c>
      <c r="D987" s="2">
        <v>0.1</v>
      </c>
      <c r="E987" s="2">
        <v>0.06</v>
      </c>
      <c r="F987" s="2">
        <v>0.09</v>
      </c>
      <c r="G987" s="2">
        <v>0.13</v>
      </c>
      <c r="H987" s="2">
        <v>0.05</v>
      </c>
      <c r="I987" s="2">
        <v>1005</v>
      </c>
      <c r="J987" s="2" t="s">
        <v>874</v>
      </c>
      <c r="K987" t="s">
        <v>798</v>
      </c>
      <c r="L987" s="1">
        <f>Kombiniert[[#This Row],[Date]]-13</f>
        <v>42707</v>
      </c>
      <c r="M987" s="8">
        <f>AVERAGEIFS(Kombiniert[CDU/CSU],Kombiniert[Date],"&gt;="&amp;Kombiniert[[#This Row],[Von]],Kombiniert[Date],"&lt;="&amp;Kombiniert[[#This Row],[Date]])</f>
        <v>0.35124999999999995</v>
      </c>
      <c r="N987" s="3">
        <f>AVERAGEIFS(Kombiniert[SPD],Kombiniert[Date],"&gt;="&amp;Kombiniert[[#This Row],[Von]],Kombiniert[Date],"&lt;="&amp;Kombiniert[[#This Row],[Date]])</f>
        <v>0.21750000000000003</v>
      </c>
      <c r="O987" s="8">
        <f>AVERAGEIFS(Kombiniert[GRÜNE],Kombiniert[Date],"&gt;="&amp;Kombiniert[[#This Row],[Von]],Kombiniert[Date],"&lt;="&amp;Kombiniert[[#This Row],[Date]])</f>
        <v>0.10625</v>
      </c>
      <c r="P987" s="8">
        <f>AVERAGEIFS(Kombiniert[FDP],Kombiniert[Date],"&gt;="&amp;Kombiniert[[#This Row],[Von]],Kombiniert[Date],"&lt;="&amp;Kombiniert[[#This Row],[Date]])</f>
        <v>5.4375E-2</v>
      </c>
      <c r="Q987" s="8">
        <f>AVERAGEIFS(Kombiniert[LINKE],Kombiniert[Date],"&gt;="&amp;Kombiniert[[#This Row],[Von]],Kombiniert[Date],"&lt;="&amp;Kombiniert[[#This Row],[Date]])</f>
        <v>0.10062499999999999</v>
      </c>
      <c r="R987" s="8">
        <f>AVERAGEIFS(Kombiniert[AfD],Kombiniert[Date],"&gt;="&amp;Kombiniert[[#This Row],[Von]],Kombiniert[Date],"&lt;="&amp;Kombiniert[[#This Row],[Date]])</f>
        <v>0.12375</v>
      </c>
      <c r="S987" s="8">
        <f>AVERAGEIFS(Kombiniert[Sonstige],Kombiniert[Date],"&gt;="&amp;Kombiniert[[#This Row],[Von]],Kombiniert[Date],"&lt;="&amp;Kombiniert[[#This Row],[Date]])</f>
        <v>4.6249999999999993E-2</v>
      </c>
      <c r="T987" s="4">
        <f>SUMIFS(Kombiniert[Befragte],Kombiniert[Date],"&gt;="&amp;Kombiniert[[#This Row],[Von]],Kombiniert[Date],"&lt;="&amp;Kombiniert[[#This Row],[Date]])</f>
        <v>16135</v>
      </c>
      <c r="U987" s="2">
        <f>1/SUMIFS(Kombiniert[[#This Row],[CDU/CSU (14d)]:[AfD (14d)]],Kombiniert[[#This Row],[CDU/CSU (14d)]:[AfD (14d)]],"&gt;="&amp;0.05)</f>
        <v>1.0484927916120579</v>
      </c>
      <c r="V987" s="2">
        <f>1/(SUMIFS(Kombiniert[[#This Row],[CDU/CSU (14d)]:[AfD (14d)]],Kombiniert[[#This Row],[CDU/CSU (14d)]:[AfD (14d)]],"&gt;="&amp;0.05)-Kombiniert[[#This Row],[FDP (14d)]])</f>
        <v>1.1118832522585129</v>
      </c>
    </row>
    <row r="988" spans="1:22" x14ac:dyDescent="0.35">
      <c r="A988" s="1">
        <v>42712</v>
      </c>
      <c r="B988" s="2">
        <v>0.35</v>
      </c>
      <c r="C988" s="2">
        <v>0.22</v>
      </c>
      <c r="D988" s="2">
        <v>0.11</v>
      </c>
      <c r="E988" s="2">
        <v>0.05</v>
      </c>
      <c r="F988" s="2">
        <v>0.09</v>
      </c>
      <c r="G988" s="2">
        <v>0.13</v>
      </c>
      <c r="H988" s="2">
        <v>0.05</v>
      </c>
      <c r="I988" s="2">
        <v>1504</v>
      </c>
      <c r="J988" s="2" t="s">
        <v>782</v>
      </c>
      <c r="K988" t="s">
        <v>798</v>
      </c>
      <c r="L988" s="1">
        <f>Kombiniert[[#This Row],[Date]]-13</f>
        <v>42699</v>
      </c>
      <c r="M988" s="8">
        <f>AVERAGEIFS(Kombiniert[CDU/CSU],Kombiniert[Date],"&gt;="&amp;Kombiniert[[#This Row],[Von]],Kombiniert[Date],"&lt;="&amp;Kombiniert[[#This Row],[Date]])</f>
        <v>0.34928571428571431</v>
      </c>
      <c r="N988" s="3">
        <f>AVERAGEIFS(Kombiniert[SPD],Kombiniert[Date],"&gt;="&amp;Kombiniert[[#This Row],[Von]],Kombiniert[Date],"&lt;="&amp;Kombiniert[[#This Row],[Date]])</f>
        <v>0.22214285714285717</v>
      </c>
      <c r="O988" s="8">
        <f>AVERAGEIFS(Kombiniert[GRÜNE],Kombiniert[Date],"&gt;="&amp;Kombiniert[[#This Row],[Von]],Kombiniert[Date],"&lt;="&amp;Kombiniert[[#This Row],[Date]])</f>
        <v>0.10642857142857143</v>
      </c>
      <c r="P988" s="8">
        <f>AVERAGEIFS(Kombiniert[FDP],Kombiniert[Date],"&gt;="&amp;Kombiniert[[#This Row],[Von]],Kombiniert[Date],"&lt;="&amp;Kombiniert[[#This Row],[Date]])</f>
        <v>5.2142857142857144E-2</v>
      </c>
      <c r="Q988" s="8">
        <f>AVERAGEIFS(Kombiniert[LINKE],Kombiniert[Date],"&gt;="&amp;Kombiniert[[#This Row],[Von]],Kombiniert[Date],"&lt;="&amp;Kombiniert[[#This Row],[Date]])</f>
        <v>9.9999999999999992E-2</v>
      </c>
      <c r="R988" s="8">
        <f>AVERAGEIFS(Kombiniert[AfD],Kombiniert[Date],"&gt;="&amp;Kombiniert[[#This Row],[Von]],Kombiniert[Date],"&lt;="&amp;Kombiniert[[#This Row],[Date]])</f>
        <v>0.12214285714285714</v>
      </c>
      <c r="S988" s="8">
        <f>AVERAGEIFS(Kombiniert[Sonstige],Kombiniert[Date],"&gt;="&amp;Kombiniert[[#This Row],[Von]],Kombiniert[Date],"&lt;="&amp;Kombiniert[[#This Row],[Date]])</f>
        <v>4.7857142857142855E-2</v>
      </c>
      <c r="T988" s="4">
        <f>SUMIFS(Kombiniert[Befragte],Kombiniert[Date],"&gt;="&amp;Kombiniert[[#This Row],[Von]],Kombiniert[Date],"&lt;="&amp;Kombiniert[[#This Row],[Date]])</f>
        <v>15769</v>
      </c>
      <c r="U988" s="2">
        <f>1/SUMIFS(Kombiniert[[#This Row],[CDU/CSU (14d)]:[AfD (14d)]],Kombiniert[[#This Row],[CDU/CSU (14d)]:[AfD (14d)]],"&gt;="&amp;0.05)</f>
        <v>1.0502625656414104</v>
      </c>
      <c r="V988" s="2">
        <f>1/(SUMIFS(Kombiniert[[#This Row],[CDU/CSU (14d)]:[AfD (14d)]],Kombiniert[[#This Row],[CDU/CSU (14d)]:[AfD (14d)]],"&gt;="&amp;0.05)-Kombiniert[[#This Row],[FDP (14d)]])</f>
        <v>1.1111111111111112</v>
      </c>
    </row>
    <row r="989" spans="1:22" x14ac:dyDescent="0.35">
      <c r="A989" s="1">
        <v>42692</v>
      </c>
      <c r="B989" s="2">
        <v>0.32</v>
      </c>
      <c r="C989" s="2">
        <v>0.23</v>
      </c>
      <c r="D989" s="2">
        <v>0.13</v>
      </c>
      <c r="E989" s="2">
        <v>0.06</v>
      </c>
      <c r="F989" s="2">
        <v>0.09</v>
      </c>
      <c r="G989" s="2">
        <v>0.12</v>
      </c>
      <c r="H989" s="2">
        <v>0.05</v>
      </c>
      <c r="I989" s="2">
        <v>1014</v>
      </c>
      <c r="J989" s="2" t="s">
        <v>783</v>
      </c>
      <c r="K989" t="s">
        <v>798</v>
      </c>
      <c r="L989" s="1">
        <f>Kombiniert[[#This Row],[Date]]-13</f>
        <v>42679</v>
      </c>
      <c r="M989" s="8">
        <f>AVERAGEIFS(Kombiniert[CDU/CSU],Kombiniert[Date],"&gt;="&amp;Kombiniert[[#This Row],[Von]],Kombiniert[Date],"&lt;="&amp;Kombiniert[[#This Row],[Date]])</f>
        <v>0.32937500000000003</v>
      </c>
      <c r="N989" s="3">
        <f>AVERAGEIFS(Kombiniert[SPD],Kombiniert[Date],"&gt;="&amp;Kombiniert[[#This Row],[Von]],Kombiniert[Date],"&lt;="&amp;Kombiniert[[#This Row],[Date]])</f>
        <v>0.22687500000000002</v>
      </c>
      <c r="O989" s="8">
        <f>AVERAGEIFS(Kombiniert[GRÜNE],Kombiniert[Date],"&gt;="&amp;Kombiniert[[#This Row],[Von]],Kombiniert[Date],"&lt;="&amp;Kombiniert[[#This Row],[Date]])</f>
        <v>0.111875</v>
      </c>
      <c r="P989" s="8">
        <f>AVERAGEIFS(Kombiniert[FDP],Kombiniert[Date],"&gt;="&amp;Kombiniert[[#This Row],[Von]],Kombiniert[Date],"&lt;="&amp;Kombiniert[[#This Row],[Date]])</f>
        <v>6.1249999999999999E-2</v>
      </c>
      <c r="Q989" s="8">
        <f>AVERAGEIFS(Kombiniert[LINKE],Kombiniert[Date],"&gt;="&amp;Kombiniert[[#This Row],[Von]],Kombiniert[Date],"&lt;="&amp;Kombiniert[[#This Row],[Date]])</f>
        <v>9.9999999999999992E-2</v>
      </c>
      <c r="R989" s="8">
        <f>AVERAGEIFS(Kombiniert[AfD],Kombiniert[Date],"&gt;="&amp;Kombiniert[[#This Row],[Von]],Kombiniert[Date],"&lt;="&amp;Kombiniert[[#This Row],[Date]])</f>
        <v>0.119375</v>
      </c>
      <c r="S989" s="8">
        <f>AVERAGEIFS(Kombiniert[Sonstige],Kombiniert[Date],"&gt;="&amp;Kombiniert[[#This Row],[Von]],Kombiniert[Date],"&lt;="&amp;Kombiniert[[#This Row],[Date]])</f>
        <v>5.1249999999999997E-2</v>
      </c>
      <c r="T989" s="4">
        <f>SUMIFS(Kombiniert[Befragte],Kombiniert[Date],"&gt;="&amp;Kombiniert[[#This Row],[Von]],Kombiniert[Date],"&lt;="&amp;Kombiniert[[#This Row],[Date]])</f>
        <v>15998</v>
      </c>
      <c r="U989" s="2">
        <f>1/SUMIFS(Kombiniert[[#This Row],[CDU/CSU (14d)]:[AfD (14d)]],Kombiniert[[#This Row],[CDU/CSU (14d)]:[AfD (14d)]],"&gt;="&amp;0.05)</f>
        <v>1.054018445322793</v>
      </c>
      <c r="V989" s="2">
        <f>1/(SUMIFS(Kombiniert[[#This Row],[CDU/CSU (14d)]:[AfD (14d)]],Kombiniert[[#This Row],[CDU/CSU (14d)]:[AfD (14d)]],"&gt;="&amp;0.05)-Kombiniert[[#This Row],[FDP (14d)]])</f>
        <v>1.1267605633802815</v>
      </c>
    </row>
    <row r="990" spans="1:22" x14ac:dyDescent="0.35">
      <c r="A990" s="1">
        <v>42677</v>
      </c>
      <c r="B990" s="2">
        <v>0.33</v>
      </c>
      <c r="C990" s="2">
        <v>0.22</v>
      </c>
      <c r="D990" s="2">
        <v>0.12</v>
      </c>
      <c r="E990" s="2">
        <v>0.06</v>
      </c>
      <c r="F990" s="2">
        <v>0.09</v>
      </c>
      <c r="G990" s="2">
        <v>0.13</v>
      </c>
      <c r="H990" s="2">
        <v>0.05</v>
      </c>
      <c r="I990" s="2">
        <v>1505</v>
      </c>
      <c r="J990" s="2" t="s">
        <v>875</v>
      </c>
      <c r="K990" t="s">
        <v>798</v>
      </c>
      <c r="L990" s="1">
        <f>Kombiniert[[#This Row],[Date]]-13</f>
        <v>42664</v>
      </c>
      <c r="M990" s="8">
        <f>AVERAGEIFS(Kombiniert[CDU/CSU],Kombiniert[Date],"&gt;="&amp;Kombiniert[[#This Row],[Von]],Kombiniert[Date],"&lt;="&amp;Kombiniert[[#This Row],[Date]])</f>
        <v>0.32857142857142857</v>
      </c>
      <c r="N990" s="3">
        <f>AVERAGEIFS(Kombiniert[SPD],Kombiniert[Date],"&gt;="&amp;Kombiniert[[#This Row],[Von]],Kombiniert[Date],"&lt;="&amp;Kombiniert[[#This Row],[Date]])</f>
        <v>0.22428571428571434</v>
      </c>
      <c r="O990" s="8">
        <f>AVERAGEIFS(Kombiniert[GRÜNE],Kombiniert[Date],"&gt;="&amp;Kombiniert[[#This Row],[Von]],Kombiniert[Date],"&lt;="&amp;Kombiniert[[#This Row],[Date]])</f>
        <v>0.11214285714285714</v>
      </c>
      <c r="P990" s="8">
        <f>AVERAGEIFS(Kombiniert[FDP],Kombiniert[Date],"&gt;="&amp;Kombiniert[[#This Row],[Von]],Kombiniert[Date],"&lt;="&amp;Kombiniert[[#This Row],[Date]])</f>
        <v>5.9285714285714289E-2</v>
      </c>
      <c r="Q990" s="8">
        <f>AVERAGEIFS(Kombiniert[LINKE],Kombiniert[Date],"&gt;="&amp;Kombiniert[[#This Row],[Von]],Kombiniert[Date],"&lt;="&amp;Kombiniert[[#This Row],[Date]])</f>
        <v>0.10142857142857142</v>
      </c>
      <c r="R990" s="8">
        <f>AVERAGEIFS(Kombiniert[AfD],Kombiniert[Date],"&gt;="&amp;Kombiniert[[#This Row],[Von]],Kombiniert[Date],"&lt;="&amp;Kombiniert[[#This Row],[Date]])</f>
        <v>0.12571428571428572</v>
      </c>
      <c r="S990" s="8">
        <f>AVERAGEIFS(Kombiniert[Sonstige],Kombiniert[Date],"&gt;="&amp;Kombiniert[[#This Row],[Von]],Kombiniert[Date],"&lt;="&amp;Kombiniert[[#This Row],[Date]])</f>
        <v>4.8571428571428564E-2</v>
      </c>
      <c r="T990" s="4">
        <f>SUMIFS(Kombiniert[Befragte],Kombiniert[Date],"&gt;="&amp;Kombiniert[[#This Row],[Von]],Kombiniert[Date],"&lt;="&amp;Kombiniert[[#This Row],[Date]])</f>
        <v>14393</v>
      </c>
      <c r="U990" s="2">
        <f>1/SUMIFS(Kombiniert[[#This Row],[CDU/CSU (14d)]:[AfD (14d)]],Kombiniert[[#This Row],[CDU/CSU (14d)]:[AfD (14d)]],"&gt;="&amp;0.05)</f>
        <v>1.0510510510510509</v>
      </c>
      <c r="V990" s="2">
        <f>1/(SUMIFS(Kombiniert[[#This Row],[CDU/CSU (14d)]:[AfD (14d)]],Kombiniert[[#This Row],[CDU/CSU (14d)]:[AfD (14d)]],"&gt;="&amp;0.05)-Kombiniert[[#This Row],[FDP (14d)]])</f>
        <v>1.1208967173738991</v>
      </c>
    </row>
    <row r="991" spans="1:22" x14ac:dyDescent="0.35">
      <c r="A991" s="1">
        <v>42663</v>
      </c>
      <c r="B991" s="2">
        <v>0.33</v>
      </c>
      <c r="C991" s="2">
        <v>0.22</v>
      </c>
      <c r="D991" s="2">
        <v>0.12</v>
      </c>
      <c r="E991" s="2">
        <v>0.05</v>
      </c>
      <c r="F991" s="2">
        <v>0.09</v>
      </c>
      <c r="G991" s="2">
        <v>0.14000000000000001</v>
      </c>
      <c r="H991" s="2">
        <v>0.05</v>
      </c>
      <c r="I991" s="2">
        <v>1018</v>
      </c>
      <c r="J991" s="2" t="s">
        <v>876</v>
      </c>
      <c r="K991" t="s">
        <v>798</v>
      </c>
      <c r="L991" s="1">
        <f>Kombiniert[[#This Row],[Date]]-13</f>
        <v>42650</v>
      </c>
      <c r="M991" s="8">
        <f>AVERAGEIFS(Kombiniert[CDU/CSU],Kombiniert[Date],"&gt;="&amp;Kombiniert[[#This Row],[Von]],Kombiniert[Date],"&lt;="&amp;Kombiniert[[#This Row],[Date]])</f>
        <v>0.32125000000000004</v>
      </c>
      <c r="N991" s="3">
        <f>AVERAGEIFS(Kombiniert[SPD],Kombiniert[Date],"&gt;="&amp;Kombiniert[[#This Row],[Von]],Kombiniert[Date],"&lt;="&amp;Kombiniert[[#This Row],[Date]])</f>
        <v>0.22312499999999999</v>
      </c>
      <c r="O991" s="8">
        <f>AVERAGEIFS(Kombiniert[GRÜNE],Kombiniert[Date],"&gt;="&amp;Kombiniert[[#This Row],[Von]],Kombiniert[Date],"&lt;="&amp;Kombiniert[[#This Row],[Date]])</f>
        <v>0.11499999999999999</v>
      </c>
      <c r="P991" s="8">
        <f>AVERAGEIFS(Kombiniert[FDP],Kombiniert[Date],"&gt;="&amp;Kombiniert[[#This Row],[Von]],Kombiniert[Date],"&lt;="&amp;Kombiniert[[#This Row],[Date]])</f>
        <v>6.1874999999999999E-2</v>
      </c>
      <c r="Q991" s="8">
        <f>AVERAGEIFS(Kombiniert[LINKE],Kombiniert[Date],"&gt;="&amp;Kombiniert[[#This Row],[Von]],Kombiniert[Date],"&lt;="&amp;Kombiniert[[#This Row],[Date]])</f>
        <v>0.10062499999999999</v>
      </c>
      <c r="R991" s="8">
        <f>AVERAGEIFS(Kombiniert[AfD],Kombiniert[Date],"&gt;="&amp;Kombiniert[[#This Row],[Von]],Kombiniert[Date],"&lt;="&amp;Kombiniert[[#This Row],[Date]])</f>
        <v>0.13</v>
      </c>
      <c r="S991" s="8">
        <f>AVERAGEIFS(Kombiniert[Sonstige],Kombiniert[Date],"&gt;="&amp;Kombiniert[[#This Row],[Von]],Kombiniert[Date],"&lt;="&amp;Kombiniert[[#This Row],[Date]])</f>
        <v>4.8124999999999994E-2</v>
      </c>
      <c r="T991" s="4">
        <f>SUMIFS(Kombiniert[Befragte],Kombiniert[Date],"&gt;="&amp;Kombiniert[[#This Row],[Von]],Kombiniert[Date],"&lt;="&amp;Kombiniert[[#This Row],[Date]])</f>
        <v>15840</v>
      </c>
      <c r="U991" s="2">
        <f>1/SUMIFS(Kombiniert[[#This Row],[CDU/CSU (14d)]:[AfD (14d)]],Kombiniert[[#This Row],[CDU/CSU (14d)]:[AfD (14d)]],"&gt;="&amp;0.05)</f>
        <v>1.0505581089954037</v>
      </c>
      <c r="V991" s="2">
        <f>1/(SUMIFS(Kombiniert[[#This Row],[CDU/CSU (14d)]:[AfD (14d)]],Kombiniert[[#This Row],[CDU/CSU (14d)]:[AfD (14d)]],"&gt;="&amp;0.05)-Kombiniert[[#This Row],[FDP (14d)]])</f>
        <v>1.1235955056179776</v>
      </c>
    </row>
    <row r="992" spans="1:22" x14ac:dyDescent="0.35">
      <c r="A992" s="1">
        <v>42649</v>
      </c>
      <c r="B992" s="2">
        <v>0.33</v>
      </c>
      <c r="C992" s="2">
        <v>0.22</v>
      </c>
      <c r="D992" s="2">
        <v>0.11</v>
      </c>
      <c r="E992" s="2">
        <v>0.06</v>
      </c>
      <c r="F992" s="2">
        <v>0.09</v>
      </c>
      <c r="G992" s="2">
        <v>0.14000000000000001</v>
      </c>
      <c r="H992" s="2">
        <v>0.05</v>
      </c>
      <c r="I992" s="2">
        <v>1503</v>
      </c>
      <c r="J992" s="2" t="s">
        <v>877</v>
      </c>
      <c r="K992" t="s">
        <v>798</v>
      </c>
      <c r="L992" s="1">
        <f>Kombiniert[[#This Row],[Date]]-13</f>
        <v>42636</v>
      </c>
      <c r="M992" s="8">
        <f>AVERAGEIFS(Kombiniert[CDU/CSU],Kombiniert[Date],"&gt;="&amp;Kombiniert[[#This Row],[Von]],Kombiniert[Date],"&lt;="&amp;Kombiniert[[#This Row],[Date]])</f>
        <v>0.31874999999999998</v>
      </c>
      <c r="N992" s="3">
        <f>AVERAGEIFS(Kombiniert[SPD],Kombiniert[Date],"&gt;="&amp;Kombiniert[[#This Row],[Von]],Kombiniert[Date],"&lt;="&amp;Kombiniert[[#This Row],[Date]])</f>
        <v>0.22125</v>
      </c>
      <c r="O992" s="8">
        <f>AVERAGEIFS(Kombiniert[GRÜNE],Kombiniert[Date],"&gt;="&amp;Kombiniert[[#This Row],[Von]],Kombiniert[Date],"&lt;="&amp;Kombiniert[[#This Row],[Date]])</f>
        <v>0.109375</v>
      </c>
      <c r="P992" s="8">
        <f>AVERAGEIFS(Kombiniert[FDP],Kombiniert[Date],"&gt;="&amp;Kombiniert[[#This Row],[Von]],Kombiniert[Date],"&lt;="&amp;Kombiniert[[#This Row],[Date]])</f>
        <v>6.3750000000000001E-2</v>
      </c>
      <c r="Q992" s="8">
        <f>AVERAGEIFS(Kombiniert[LINKE],Kombiniert[Date],"&gt;="&amp;Kombiniert[[#This Row],[Von]],Kombiniert[Date],"&lt;="&amp;Kombiniert[[#This Row],[Date]])</f>
        <v>9.6874999999999989E-2</v>
      </c>
      <c r="R992" s="8">
        <f>AVERAGEIFS(Kombiniert[AfD],Kombiniert[Date],"&gt;="&amp;Kombiniert[[#This Row],[Von]],Kombiniert[Date],"&lt;="&amp;Kombiniert[[#This Row],[Date]])</f>
        <v>0.141875</v>
      </c>
      <c r="S992" s="8">
        <f>AVERAGEIFS(Kombiniert[Sonstige],Kombiniert[Date],"&gt;="&amp;Kombiniert[[#This Row],[Von]],Kombiniert[Date],"&lt;="&amp;Kombiniert[[#This Row],[Date]])</f>
        <v>4.8124999999999994E-2</v>
      </c>
      <c r="T992" s="4">
        <f>SUMIFS(Kombiniert[Befragte],Kombiniert[Date],"&gt;="&amp;Kombiniert[[#This Row],[Von]],Kombiniert[Date],"&lt;="&amp;Kombiniert[[#This Row],[Date]])</f>
        <v>16364</v>
      </c>
      <c r="U992" s="2">
        <f>1/SUMIFS(Kombiniert[[#This Row],[CDU/CSU (14d)]:[AfD (14d)]],Kombiniert[[#This Row],[CDU/CSU (14d)]:[AfD (14d)]],"&gt;="&amp;0.05)</f>
        <v>1.0505581089954037</v>
      </c>
      <c r="V992" s="2">
        <f>1/(SUMIFS(Kombiniert[[#This Row],[CDU/CSU (14d)]:[AfD (14d)]],Kombiniert[[#This Row],[CDU/CSU (14d)]:[AfD (14d)]],"&gt;="&amp;0.05)-Kombiniert[[#This Row],[FDP (14d)]])</f>
        <v>1.1259676284306825</v>
      </c>
    </row>
    <row r="993" spans="1:22" x14ac:dyDescent="0.35">
      <c r="A993" s="1">
        <v>42636</v>
      </c>
      <c r="B993" s="2">
        <v>0.32</v>
      </c>
      <c r="C993" s="2">
        <v>0.22</v>
      </c>
      <c r="D993" s="2">
        <v>0.12</v>
      </c>
      <c r="E993" s="2">
        <v>0.06</v>
      </c>
      <c r="F993" s="2">
        <v>0.08</v>
      </c>
      <c r="G993" s="2">
        <v>0.16</v>
      </c>
      <c r="H993" s="2">
        <v>0.04</v>
      </c>
      <c r="I993" s="2">
        <v>1018</v>
      </c>
      <c r="J993" s="2" t="s">
        <v>878</v>
      </c>
      <c r="K993" t="s">
        <v>798</v>
      </c>
      <c r="L993" s="1">
        <f>Kombiniert[[#This Row],[Date]]-13</f>
        <v>42623</v>
      </c>
      <c r="M993" s="8">
        <f>AVERAGEIFS(Kombiniert[CDU/CSU],Kombiniert[Date],"&gt;="&amp;Kombiniert[[#This Row],[Von]],Kombiniert[Date],"&lt;="&amp;Kombiniert[[#This Row],[Date]])</f>
        <v>0.32000000000000006</v>
      </c>
      <c r="N993" s="3">
        <f>AVERAGEIFS(Kombiniert[SPD],Kombiniert[Date],"&gt;="&amp;Kombiniert[[#This Row],[Von]],Kombiniert[Date],"&lt;="&amp;Kombiniert[[#This Row],[Date]])</f>
        <v>0.22812499999999999</v>
      </c>
      <c r="O993" s="8">
        <f>AVERAGEIFS(Kombiniert[GRÜNE],Kombiniert[Date],"&gt;="&amp;Kombiniert[[#This Row],[Von]],Kombiniert[Date],"&lt;="&amp;Kombiniert[[#This Row],[Date]])</f>
        <v>0.11125</v>
      </c>
      <c r="P993" s="8">
        <f>AVERAGEIFS(Kombiniert[FDP],Kombiniert[Date],"&gt;="&amp;Kombiniert[[#This Row],[Von]],Kombiniert[Date],"&lt;="&amp;Kombiniert[[#This Row],[Date]])</f>
        <v>6.25E-2</v>
      </c>
      <c r="Q993" s="8">
        <f>AVERAGEIFS(Kombiniert[LINKE],Kombiniert[Date],"&gt;="&amp;Kombiniert[[#This Row],[Von]],Kombiniert[Date],"&lt;="&amp;Kombiniert[[#This Row],[Date]])</f>
        <v>8.6250000000000007E-2</v>
      </c>
      <c r="R993" s="8">
        <f>AVERAGEIFS(Kombiniert[AfD],Kombiniert[Date],"&gt;="&amp;Kombiniert[[#This Row],[Von]],Kombiniert[Date],"&lt;="&amp;Kombiniert[[#This Row],[Date]])</f>
        <v>0.139375</v>
      </c>
      <c r="S993" s="8">
        <f>AVERAGEIFS(Kombiniert[Sonstige],Kombiniert[Date],"&gt;="&amp;Kombiniert[[#This Row],[Von]],Kombiniert[Date],"&lt;="&amp;Kombiniert[[#This Row],[Date]])</f>
        <v>5.2499999999999998E-2</v>
      </c>
      <c r="T993" s="4">
        <f>SUMIFS(Kombiniert[Befragte],Kombiniert[Date],"&gt;="&amp;Kombiniert[[#This Row],[Von]],Kombiniert[Date],"&lt;="&amp;Kombiniert[[#This Row],[Date]])</f>
        <v>16737</v>
      </c>
      <c r="U993" s="2">
        <f>1/SUMIFS(Kombiniert[[#This Row],[CDU/CSU (14d)]:[AfD (14d)]],Kombiniert[[#This Row],[CDU/CSU (14d)]:[AfD (14d)]],"&gt;="&amp;0.05)</f>
        <v>1.0554089709762531</v>
      </c>
      <c r="V993" s="2">
        <f>1/(SUMIFS(Kombiniert[[#This Row],[CDU/CSU (14d)]:[AfD (14d)]],Kombiniert[[#This Row],[CDU/CSU (14d)]:[AfD (14d)]],"&gt;="&amp;0.05)-Kombiniert[[#This Row],[FDP (14d)]])</f>
        <v>1.1299435028248586</v>
      </c>
    </row>
    <row r="994" spans="1:22" x14ac:dyDescent="0.35">
      <c r="A994" s="1">
        <v>42614</v>
      </c>
      <c r="B994" s="2">
        <v>0.33</v>
      </c>
      <c r="C994" s="2">
        <v>0.23</v>
      </c>
      <c r="D994" s="2">
        <v>0.11</v>
      </c>
      <c r="E994" s="2">
        <v>0.05</v>
      </c>
      <c r="F994" s="2">
        <v>0.09</v>
      </c>
      <c r="G994" s="2">
        <v>0.14000000000000001</v>
      </c>
      <c r="H994" s="2">
        <v>0.05</v>
      </c>
      <c r="I994" s="2">
        <v>1504</v>
      </c>
      <c r="J994" s="2" t="s">
        <v>879</v>
      </c>
      <c r="K994" t="s">
        <v>798</v>
      </c>
      <c r="L994" s="1">
        <f>Kombiniert[[#This Row],[Date]]-13</f>
        <v>42601</v>
      </c>
      <c r="M994" s="8">
        <f>AVERAGEIFS(Kombiniert[CDU/CSU],Kombiniert[Date],"&gt;="&amp;Kombiniert[[#This Row],[Von]],Kombiniert[Date],"&lt;="&amp;Kombiniert[[#This Row],[Date]])</f>
        <v>0.33111111111111113</v>
      </c>
      <c r="N994" s="3">
        <f>AVERAGEIFS(Kombiniert[SPD],Kombiniert[Date],"&gt;="&amp;Kombiniert[[#This Row],[Von]],Kombiniert[Date],"&lt;="&amp;Kombiniert[[#This Row],[Date]])</f>
        <v>0.22111111111111112</v>
      </c>
      <c r="O994" s="8">
        <f>AVERAGEIFS(Kombiniert[GRÜNE],Kombiniert[Date],"&gt;="&amp;Kombiniert[[#This Row],[Von]],Kombiniert[Date],"&lt;="&amp;Kombiniert[[#This Row],[Date]])</f>
        <v>0.11833333333333333</v>
      </c>
      <c r="P994" s="8">
        <f>AVERAGEIFS(Kombiniert[FDP],Kombiniert[Date],"&gt;="&amp;Kombiniert[[#This Row],[Von]],Kombiniert[Date],"&lt;="&amp;Kombiniert[[#This Row],[Date]])</f>
        <v>5.8888888888888893E-2</v>
      </c>
      <c r="Q994" s="8">
        <f>AVERAGEIFS(Kombiniert[LINKE],Kombiniert[Date],"&gt;="&amp;Kombiniert[[#This Row],[Von]],Kombiniert[Date],"&lt;="&amp;Kombiniert[[#This Row],[Date]])</f>
        <v>9.4444444444444428E-2</v>
      </c>
      <c r="R994" s="8">
        <f>AVERAGEIFS(Kombiniert[AfD],Kombiniert[Date],"&gt;="&amp;Kombiniert[[#This Row],[Von]],Kombiniert[Date],"&lt;="&amp;Kombiniert[[#This Row],[Date]])</f>
        <v>0.12055555555555555</v>
      </c>
      <c r="S994" s="8">
        <f>AVERAGEIFS(Kombiniert[Sonstige],Kombiniert[Date],"&gt;="&amp;Kombiniert[[#This Row],[Von]],Kombiniert[Date],"&lt;="&amp;Kombiniert[[#This Row],[Date]])</f>
        <v>5.5555555555555552E-2</v>
      </c>
      <c r="T994" s="4">
        <f>SUMIFS(Kombiniert[Befragte],Kombiniert[Date],"&gt;="&amp;Kombiniert[[#This Row],[Von]],Kombiniert[Date],"&lt;="&amp;Kombiniert[[#This Row],[Date]])</f>
        <v>17387</v>
      </c>
      <c r="U994" s="2">
        <f>1/SUMIFS(Kombiniert[[#This Row],[CDU/CSU (14d)]:[AfD (14d)]],Kombiniert[[#This Row],[CDU/CSU (14d)]:[AfD (14d)]],"&gt;="&amp;0.05)</f>
        <v>1.0588235294117647</v>
      </c>
      <c r="V994" s="2">
        <f>1/(SUMIFS(Kombiniert[[#This Row],[CDU/CSU (14d)]:[AfD (14d)]],Kombiniert[[#This Row],[CDU/CSU (14d)]:[AfD (14d)]],"&gt;="&amp;0.05)-Kombiniert[[#This Row],[FDP (14d)]])</f>
        <v>1.1292346298619824</v>
      </c>
    </row>
    <row r="995" spans="1:22" x14ac:dyDescent="0.35">
      <c r="A995" s="1">
        <v>42608</v>
      </c>
      <c r="B995" s="2">
        <v>0.33</v>
      </c>
      <c r="C995" s="2">
        <v>0.22</v>
      </c>
      <c r="D995" s="2">
        <v>0.12</v>
      </c>
      <c r="E995" s="2">
        <v>0.05</v>
      </c>
      <c r="F995" s="2">
        <v>0.09</v>
      </c>
      <c r="G995" s="2">
        <v>0.13</v>
      </c>
      <c r="H995" s="2">
        <v>0.06</v>
      </c>
      <c r="I995" s="2">
        <v>1008</v>
      </c>
      <c r="J995" s="2" t="s">
        <v>880</v>
      </c>
      <c r="K995" t="s">
        <v>798</v>
      </c>
      <c r="L995" s="1">
        <f>Kombiniert[[#This Row],[Date]]-13</f>
        <v>42595</v>
      </c>
      <c r="M995" s="8">
        <f>AVERAGEIFS(Kombiniert[CDU/CSU],Kombiniert[Date],"&gt;="&amp;Kombiniert[[#This Row],[Von]],Kombiniert[Date],"&lt;="&amp;Kombiniert[[#This Row],[Date]])</f>
        <v>0.33562500000000001</v>
      </c>
      <c r="N995" s="3">
        <f>AVERAGEIFS(Kombiniert[SPD],Kombiniert[Date],"&gt;="&amp;Kombiniert[[#This Row],[Von]],Kombiniert[Date],"&lt;="&amp;Kombiniert[[#This Row],[Date]])</f>
        <v>0.21812500000000001</v>
      </c>
      <c r="O995" s="8">
        <f>AVERAGEIFS(Kombiniert[GRÜNE],Kombiniert[Date],"&gt;="&amp;Kombiniert[[#This Row],[Von]],Kombiniert[Date],"&lt;="&amp;Kombiniert[[#This Row],[Date]])</f>
        <v>0.12</v>
      </c>
      <c r="P995" s="8">
        <f>AVERAGEIFS(Kombiniert[FDP],Kombiniert[Date],"&gt;="&amp;Kombiniert[[#This Row],[Von]],Kombiniert[Date],"&lt;="&amp;Kombiniert[[#This Row],[Date]])</f>
        <v>6.1249999999999999E-2</v>
      </c>
      <c r="Q995" s="8">
        <f>AVERAGEIFS(Kombiniert[LINKE],Kombiniert[Date],"&gt;="&amp;Kombiniert[[#This Row],[Von]],Kombiniert[Date],"&lt;="&amp;Kombiniert[[#This Row],[Date]])</f>
        <v>9.6249999999999988E-2</v>
      </c>
      <c r="R995" s="8">
        <f>AVERAGEIFS(Kombiniert[AfD],Kombiniert[Date],"&gt;="&amp;Kombiniert[[#This Row],[Von]],Kombiniert[Date],"&lt;="&amp;Kombiniert[[#This Row],[Date]])</f>
        <v>0.113125</v>
      </c>
      <c r="S995" s="8">
        <f>AVERAGEIFS(Kombiniert[Sonstige],Kombiniert[Date],"&gt;="&amp;Kombiniert[[#This Row],[Von]],Kombiniert[Date],"&lt;="&amp;Kombiniert[[#This Row],[Date]])</f>
        <v>5.5625000000000001E-2</v>
      </c>
      <c r="T995" s="4">
        <f>SUMIFS(Kombiniert[Befragte],Kombiniert[Date],"&gt;="&amp;Kombiniert[[#This Row],[Von]],Kombiniert[Date],"&lt;="&amp;Kombiniert[[#This Row],[Date]])</f>
        <v>16285</v>
      </c>
      <c r="U995" s="2">
        <f>1/SUMIFS(Kombiniert[[#This Row],[CDU/CSU (14d)]:[AfD (14d)]],Kombiniert[[#This Row],[CDU/CSU (14d)]:[AfD (14d)]],"&gt;="&amp;0.05)</f>
        <v>1.0589013898080741</v>
      </c>
      <c r="V995" s="2">
        <f>1/(SUMIFS(Kombiniert[[#This Row],[CDU/CSU (14d)]:[AfD (14d)]],Kombiniert[[#This Row],[CDU/CSU (14d)]:[AfD (14d)]],"&gt;="&amp;0.05)-Kombiniert[[#This Row],[FDP (14d)]])</f>
        <v>1.132342533616419</v>
      </c>
    </row>
    <row r="996" spans="1:22" x14ac:dyDescent="0.35">
      <c r="A996" s="1">
        <v>42586</v>
      </c>
      <c r="B996" s="2">
        <v>0.34</v>
      </c>
      <c r="C996" s="2">
        <v>0.22</v>
      </c>
      <c r="D996" s="2">
        <v>0.13</v>
      </c>
      <c r="E996" s="2">
        <v>0.05</v>
      </c>
      <c r="F996" s="2">
        <v>0.09</v>
      </c>
      <c r="G996" s="2">
        <v>0.12</v>
      </c>
      <c r="H996" s="2">
        <v>0.05</v>
      </c>
      <c r="I996" s="2">
        <v>1503</v>
      </c>
      <c r="J996" s="2" t="s">
        <v>881</v>
      </c>
      <c r="K996" t="s">
        <v>798</v>
      </c>
      <c r="L996" s="1">
        <f>Kombiniert[[#This Row],[Date]]-13</f>
        <v>42573</v>
      </c>
      <c r="M996" s="8">
        <f>AVERAGEIFS(Kombiniert[CDU/CSU],Kombiniert[Date],"&gt;="&amp;Kombiniert[[#This Row],[Von]],Kombiniert[Date],"&lt;="&amp;Kombiniert[[#This Row],[Date]])</f>
        <v>0.33857142857142858</v>
      </c>
      <c r="N996" s="3">
        <f>AVERAGEIFS(Kombiniert[SPD],Kombiniert[Date],"&gt;="&amp;Kombiniert[[#This Row],[Von]],Kombiniert[Date],"&lt;="&amp;Kombiniert[[#This Row],[Date]])</f>
        <v>0.22214285714285717</v>
      </c>
      <c r="O996" s="8">
        <f>AVERAGEIFS(Kombiniert[GRÜNE],Kombiniert[Date],"&gt;="&amp;Kombiniert[[#This Row],[Von]],Kombiniert[Date],"&lt;="&amp;Kombiniert[[#This Row],[Date]])</f>
        <v>0.12</v>
      </c>
      <c r="P996" s="8">
        <f>AVERAGEIFS(Kombiniert[FDP],Kombiniert[Date],"&gt;="&amp;Kombiniert[[#This Row],[Von]],Kombiniert[Date],"&lt;="&amp;Kombiniert[[#This Row],[Date]])</f>
        <v>5.7142857142857148E-2</v>
      </c>
      <c r="Q996" s="8">
        <f>AVERAGEIFS(Kombiniert[LINKE],Kombiniert[Date],"&gt;="&amp;Kombiniert[[#This Row],[Von]],Kombiniert[Date],"&lt;="&amp;Kombiniert[[#This Row],[Date]])</f>
        <v>9.7857142857142851E-2</v>
      </c>
      <c r="R996" s="8">
        <f>AVERAGEIFS(Kombiniert[AfD],Kombiniert[Date],"&gt;="&amp;Kombiniert[[#This Row],[Von]],Kombiniert[Date],"&lt;="&amp;Kombiniert[[#This Row],[Date]])</f>
        <v>0.11</v>
      </c>
      <c r="S996" s="8">
        <f>AVERAGEIFS(Kombiniert[Sonstige],Kombiniert[Date],"&gt;="&amp;Kombiniert[[#This Row],[Von]],Kombiniert[Date],"&lt;="&amp;Kombiniert[[#This Row],[Date]])</f>
        <v>5.4285714285714284E-2</v>
      </c>
      <c r="T996" s="4">
        <f>SUMIFS(Kombiniert[Befragte],Kombiniert[Date],"&gt;="&amp;Kombiniert[[#This Row],[Von]],Kombiniert[Date],"&lt;="&amp;Kombiniert[[#This Row],[Date]])</f>
        <v>15226</v>
      </c>
      <c r="U996" s="2">
        <f>1/SUMIFS(Kombiniert[[#This Row],[CDU/CSU (14d)]:[AfD (14d)]],Kombiniert[[#This Row],[CDU/CSU (14d)]:[AfD (14d)]],"&gt;="&amp;0.05)</f>
        <v>1.0574018126888218</v>
      </c>
      <c r="V996" s="2">
        <f>1/(SUMIFS(Kombiniert[[#This Row],[CDU/CSU (14d)]:[AfD (14d)]],Kombiniert[[#This Row],[CDU/CSU (14d)]:[AfD (14d)]],"&gt;="&amp;0.05)-Kombiniert[[#This Row],[FDP (14d)]])</f>
        <v>1.1254019292604502</v>
      </c>
    </row>
    <row r="997" spans="1:22" x14ac:dyDescent="0.35">
      <c r="A997" s="1">
        <v>42566</v>
      </c>
      <c r="B997" s="2">
        <v>0.33</v>
      </c>
      <c r="C997" s="2">
        <v>0.22</v>
      </c>
      <c r="D997" s="2">
        <v>0.14000000000000001</v>
      </c>
      <c r="E997" s="2">
        <v>0.06</v>
      </c>
      <c r="F997" s="2">
        <v>0.08</v>
      </c>
      <c r="G997" s="2">
        <v>0.12</v>
      </c>
      <c r="H997" s="2">
        <v>0.05</v>
      </c>
      <c r="I997" s="2">
        <v>1037</v>
      </c>
      <c r="J997" s="2" t="s">
        <v>882</v>
      </c>
      <c r="K997" t="s">
        <v>798</v>
      </c>
      <c r="L997" s="1">
        <f>Kombiniert[[#This Row],[Date]]-13</f>
        <v>42553</v>
      </c>
      <c r="M997" s="8">
        <f>AVERAGEIFS(Kombiniert[CDU/CSU],Kombiniert[Date],"&gt;="&amp;Kombiniert[[#This Row],[Von]],Kombiniert[Date],"&lt;="&amp;Kombiniert[[#This Row],[Date]])</f>
        <v>0.33374999999999999</v>
      </c>
      <c r="N997" s="3">
        <f>AVERAGEIFS(Kombiniert[SPD],Kombiniert[Date],"&gt;="&amp;Kombiniert[[#This Row],[Von]],Kombiniert[Date],"&lt;="&amp;Kombiniert[[#This Row],[Date]])</f>
        <v>0.21937500000000001</v>
      </c>
      <c r="O997" s="8">
        <f>AVERAGEIFS(Kombiniert[GRÜNE],Kombiniert[Date],"&gt;="&amp;Kombiniert[[#This Row],[Von]],Kombiniert[Date],"&lt;="&amp;Kombiniert[[#This Row],[Date]])</f>
        <v>0.12625</v>
      </c>
      <c r="P997" s="8">
        <f>AVERAGEIFS(Kombiniert[FDP],Kombiniert[Date],"&gt;="&amp;Kombiniert[[#This Row],[Von]],Kombiniert[Date],"&lt;="&amp;Kombiniert[[#This Row],[Date]])</f>
        <v>6.3125000000000001E-2</v>
      </c>
      <c r="Q997" s="8">
        <f>AVERAGEIFS(Kombiniert[LINKE],Kombiniert[Date],"&gt;="&amp;Kombiniert[[#This Row],[Von]],Kombiniert[Date],"&lt;="&amp;Kombiniert[[#This Row],[Date]])</f>
        <v>9.5000000000000001E-2</v>
      </c>
      <c r="R997" s="8">
        <f>AVERAGEIFS(Kombiniert[AfD],Kombiniert[Date],"&gt;="&amp;Kombiniert[[#This Row],[Von]],Kombiniert[Date],"&lt;="&amp;Kombiniert[[#This Row],[Date]])</f>
        <v>0.11125</v>
      </c>
      <c r="S997" s="8">
        <f>AVERAGEIFS(Kombiniert[Sonstige],Kombiniert[Date],"&gt;="&amp;Kombiniert[[#This Row],[Von]],Kombiniert[Date],"&lt;="&amp;Kombiniert[[#This Row],[Date]])</f>
        <v>5.1249999999999997E-2</v>
      </c>
      <c r="T997" s="4">
        <f>SUMIFS(Kombiniert[Befragte],Kombiniert[Date],"&gt;="&amp;Kombiniert[[#This Row],[Von]],Kombiniert[Date],"&lt;="&amp;Kombiniert[[#This Row],[Date]])</f>
        <v>14921</v>
      </c>
      <c r="U997" s="2">
        <f>1/SUMIFS(Kombiniert[[#This Row],[CDU/CSU (14d)]:[AfD (14d)]],Kombiniert[[#This Row],[CDU/CSU (14d)]:[AfD (14d)]],"&gt;="&amp;0.05)</f>
        <v>1.0540184453227932</v>
      </c>
      <c r="V997" s="2">
        <f>1/(SUMIFS(Kombiniert[[#This Row],[CDU/CSU (14d)]:[AfD (14d)]],Kombiniert[[#This Row],[CDU/CSU (14d)]:[AfD (14d)]],"&gt;="&amp;0.05)-Kombiniert[[#This Row],[FDP (14d)]])</f>
        <v>1.1291460832745237</v>
      </c>
    </row>
    <row r="998" spans="1:22" x14ac:dyDescent="0.35">
      <c r="A998" s="1">
        <v>42558</v>
      </c>
      <c r="B998" s="2">
        <v>0.34</v>
      </c>
      <c r="C998" s="2">
        <v>0.22</v>
      </c>
      <c r="D998" s="2">
        <v>0.13</v>
      </c>
      <c r="E998" s="2">
        <v>0.06</v>
      </c>
      <c r="F998" s="2">
        <v>0.09</v>
      </c>
      <c r="G998" s="2">
        <v>0.12</v>
      </c>
      <c r="H998" s="2">
        <v>0.04</v>
      </c>
      <c r="I998" s="2">
        <v>1504</v>
      </c>
      <c r="J998" s="2" t="s">
        <v>883</v>
      </c>
      <c r="K998" t="s">
        <v>798</v>
      </c>
      <c r="L998" s="1">
        <f>Kombiniert[[#This Row],[Date]]-13</f>
        <v>42545</v>
      </c>
      <c r="M998" s="8">
        <f>AVERAGEIFS(Kombiniert[CDU/CSU],Kombiniert[Date],"&gt;="&amp;Kombiniert[[#This Row],[Von]],Kombiniert[Date],"&lt;="&amp;Kombiniert[[#This Row],[Date]])</f>
        <v>0.32571428571428573</v>
      </c>
      <c r="N998" s="3">
        <f>AVERAGEIFS(Kombiniert[SPD],Kombiniert[Date],"&gt;="&amp;Kombiniert[[#This Row],[Von]],Kombiniert[Date],"&lt;="&amp;Kombiniert[[#This Row],[Date]])</f>
        <v>0.21571428571428572</v>
      </c>
      <c r="O998" s="8">
        <f>AVERAGEIFS(Kombiniert[GRÜNE],Kombiniert[Date],"&gt;="&amp;Kombiniert[[#This Row],[Von]],Kombiniert[Date],"&lt;="&amp;Kombiniert[[#This Row],[Date]])</f>
        <v>0.12571428571428572</v>
      </c>
      <c r="P998" s="8">
        <f>AVERAGEIFS(Kombiniert[FDP],Kombiniert[Date],"&gt;="&amp;Kombiniert[[#This Row],[Von]],Kombiniert[Date],"&lt;="&amp;Kombiniert[[#This Row],[Date]])</f>
        <v>6.5714285714285711E-2</v>
      </c>
      <c r="Q998" s="8">
        <f>AVERAGEIFS(Kombiniert[LINKE],Kombiniert[Date],"&gt;="&amp;Kombiniert[[#This Row],[Von]],Kombiniert[Date],"&lt;="&amp;Kombiniert[[#This Row],[Date]])</f>
        <v>9.7142857142857128E-2</v>
      </c>
      <c r="R998" s="8">
        <f>AVERAGEIFS(Kombiniert[AfD],Kombiniert[Date],"&gt;="&amp;Kombiniert[[#This Row],[Von]],Kombiniert[Date],"&lt;="&amp;Kombiniert[[#This Row],[Date]])</f>
        <v>0.11785714285714285</v>
      </c>
      <c r="S998" s="8">
        <f>AVERAGEIFS(Kombiniert[Sonstige],Kombiniert[Date],"&gt;="&amp;Kombiniert[[#This Row],[Von]],Kombiniert[Date],"&lt;="&amp;Kombiniert[[#This Row],[Date]])</f>
        <v>5.2142857142857144E-2</v>
      </c>
      <c r="T998" s="4">
        <f>SUMIFS(Kombiniert[Befragte],Kombiniert[Date],"&gt;="&amp;Kombiniert[[#This Row],[Von]],Kombiniert[Date],"&lt;="&amp;Kombiniert[[#This Row],[Date]])</f>
        <v>14405</v>
      </c>
      <c r="U998" s="2">
        <f>1/SUMIFS(Kombiniert[[#This Row],[CDU/CSU (14d)]:[AfD (14d)]],Kombiniert[[#This Row],[CDU/CSU (14d)]:[AfD (14d)]],"&gt;="&amp;0.05)</f>
        <v>1.0550113036925395</v>
      </c>
      <c r="V998" s="2">
        <f>1/(SUMIFS(Kombiniert[[#This Row],[CDU/CSU (14d)]:[AfD (14d)]],Kombiniert[[#This Row],[CDU/CSU (14d)]:[AfD (14d)]],"&gt;="&amp;0.05)-Kombiniert[[#This Row],[FDP (14d)]])</f>
        <v>1.1336032388663966</v>
      </c>
    </row>
    <row r="999" spans="1:22" x14ac:dyDescent="0.35">
      <c r="A999" s="1">
        <v>42538</v>
      </c>
      <c r="B999" s="2">
        <v>0.31</v>
      </c>
      <c r="C999" s="2">
        <v>0.21</v>
      </c>
      <c r="D999" s="2">
        <v>0.14000000000000001</v>
      </c>
      <c r="E999" s="2">
        <v>7.0000000000000007E-2</v>
      </c>
      <c r="F999" s="2">
        <v>0.09</v>
      </c>
      <c r="G999" s="2">
        <v>0.14000000000000001</v>
      </c>
      <c r="H999" s="2">
        <v>0.04</v>
      </c>
      <c r="I999" s="2">
        <v>1000</v>
      </c>
      <c r="J999" s="2" t="s">
        <v>884</v>
      </c>
      <c r="K999" t="s">
        <v>798</v>
      </c>
      <c r="L999" s="1">
        <f>Kombiniert[[#This Row],[Date]]-13</f>
        <v>42525</v>
      </c>
      <c r="M999" s="8">
        <f>AVERAGEIFS(Kombiniert[CDU/CSU],Kombiniert[Date],"&gt;="&amp;Kombiniert[[#This Row],[Von]],Kombiniert[Date],"&lt;="&amp;Kombiniert[[#This Row],[Date]])</f>
        <v>0.323125</v>
      </c>
      <c r="N999" s="3">
        <f>AVERAGEIFS(Kombiniert[SPD],Kombiniert[Date],"&gt;="&amp;Kombiniert[[#This Row],[Von]],Kombiniert[Date],"&lt;="&amp;Kombiniert[[#This Row],[Date]])</f>
        <v>0.206875</v>
      </c>
      <c r="O999" s="8">
        <f>AVERAGEIFS(Kombiniert[GRÜNE],Kombiniert[Date],"&gt;="&amp;Kombiniert[[#This Row],[Von]],Kombiniert[Date],"&lt;="&amp;Kombiniert[[#This Row],[Date]])</f>
        <v>0.13</v>
      </c>
      <c r="P999" s="8">
        <f>AVERAGEIFS(Kombiniert[FDP],Kombiniert[Date],"&gt;="&amp;Kombiniert[[#This Row],[Von]],Kombiniert[Date],"&lt;="&amp;Kombiniert[[#This Row],[Date]])</f>
        <v>7.0000000000000007E-2</v>
      </c>
      <c r="Q999" s="8">
        <f>AVERAGEIFS(Kombiniert[LINKE],Kombiniert[Date],"&gt;="&amp;Kombiniert[[#This Row],[Von]],Kombiniert[Date],"&lt;="&amp;Kombiniert[[#This Row],[Date]])</f>
        <v>9.6874999999999989E-2</v>
      </c>
      <c r="R999" s="8">
        <f>AVERAGEIFS(Kombiniert[AfD],Kombiniert[Date],"&gt;="&amp;Kombiniert[[#This Row],[Von]],Kombiniert[Date],"&lt;="&amp;Kombiniert[[#This Row],[Date]])</f>
        <v>0.121875</v>
      </c>
      <c r="S999" s="8">
        <f>AVERAGEIFS(Kombiniert[Sonstige],Kombiniert[Date],"&gt;="&amp;Kombiniert[[#This Row],[Von]],Kombiniert[Date],"&lt;="&amp;Kombiniert[[#This Row],[Date]])</f>
        <v>5.1249999999999997E-2</v>
      </c>
      <c r="T999" s="4">
        <f>SUMIFS(Kombiniert[Befragte],Kombiniert[Date],"&gt;="&amp;Kombiniert[[#This Row],[Von]],Kombiniert[Date],"&lt;="&amp;Kombiniert[[#This Row],[Date]])</f>
        <v>15170</v>
      </c>
      <c r="U999" s="2">
        <f>1/SUMIFS(Kombiniert[[#This Row],[CDU/CSU (14d)]:[AfD (14d)]],Kombiniert[[#This Row],[CDU/CSU (14d)]:[AfD (14d)]],"&gt;="&amp;0.05)</f>
        <v>1.0540184453227932</v>
      </c>
      <c r="V999" s="2">
        <f>1/(SUMIFS(Kombiniert[[#This Row],[CDU/CSU (14d)]:[AfD (14d)]],Kombiniert[[#This Row],[CDU/CSU (14d)]:[AfD (14d)]],"&gt;="&amp;0.05)-Kombiniert[[#This Row],[FDP (14d)]])</f>
        <v>1.1379800853485065</v>
      </c>
    </row>
    <row r="1000" spans="1:22" x14ac:dyDescent="0.35">
      <c r="A1000" s="1">
        <v>42523</v>
      </c>
      <c r="B1000" s="2">
        <v>0.32</v>
      </c>
      <c r="C1000" s="2">
        <v>0.21</v>
      </c>
      <c r="D1000" s="2">
        <v>0.13</v>
      </c>
      <c r="E1000" s="2">
        <v>0.06</v>
      </c>
      <c r="F1000" s="2">
        <v>0.09</v>
      </c>
      <c r="G1000" s="2">
        <v>0.15</v>
      </c>
      <c r="H1000" s="2">
        <v>0.04</v>
      </c>
      <c r="I1000" s="2">
        <v>1506</v>
      </c>
      <c r="J1000" s="2" t="s">
        <v>885</v>
      </c>
      <c r="K1000" t="s">
        <v>798</v>
      </c>
      <c r="L1000" s="1">
        <f>Kombiniert[[#This Row],[Date]]-13</f>
        <v>42510</v>
      </c>
      <c r="M1000" s="8">
        <f>AVERAGEIFS(Kombiniert[CDU/CSU],Kombiniert[Date],"&gt;="&amp;Kombiniert[[#This Row],[Von]],Kombiniert[Date],"&lt;="&amp;Kombiniert[[#This Row],[Date]])</f>
        <v>0.32062500000000005</v>
      </c>
      <c r="N1000" s="3">
        <f>AVERAGEIFS(Kombiniert[SPD],Kombiniert[Date],"&gt;="&amp;Kombiniert[[#This Row],[Von]],Kombiniert[Date],"&lt;="&amp;Kombiniert[[#This Row],[Date]])</f>
        <v>0.205625</v>
      </c>
      <c r="O1000" s="8">
        <f>AVERAGEIFS(Kombiniert[GRÜNE],Kombiniert[Date],"&gt;="&amp;Kombiniert[[#This Row],[Von]],Kombiniert[Date],"&lt;="&amp;Kombiniert[[#This Row],[Date]])</f>
        <v>0.1275</v>
      </c>
      <c r="P1000" s="8">
        <f>AVERAGEIFS(Kombiniert[FDP],Kombiniert[Date],"&gt;="&amp;Kombiniert[[#This Row],[Von]],Kombiniert[Date],"&lt;="&amp;Kombiniert[[#This Row],[Date]])</f>
        <v>6.5000000000000002E-2</v>
      </c>
      <c r="Q1000" s="8">
        <f>AVERAGEIFS(Kombiniert[LINKE],Kombiniert[Date],"&gt;="&amp;Kombiniert[[#This Row],[Von]],Kombiniert[Date],"&lt;="&amp;Kombiniert[[#This Row],[Date]])</f>
        <v>9.1874999999999984E-2</v>
      </c>
      <c r="R1000" s="8">
        <f>AVERAGEIFS(Kombiniert[AfD],Kombiniert[Date],"&gt;="&amp;Kombiniert[[#This Row],[Von]],Kombiniert[Date],"&lt;="&amp;Kombiniert[[#This Row],[Date]])</f>
        <v>0.13625000000000001</v>
      </c>
      <c r="S1000" s="8">
        <f>AVERAGEIFS(Kombiniert[Sonstige],Kombiniert[Date],"&gt;="&amp;Kombiniert[[#This Row],[Von]],Kombiniert[Date],"&lt;="&amp;Kombiniert[[#This Row],[Date]])</f>
        <v>5.3124999999999992E-2</v>
      </c>
      <c r="T1000" s="4">
        <f>SUMIFS(Kombiniert[Befragte],Kombiniert[Date],"&gt;="&amp;Kombiniert[[#This Row],[Von]],Kombiniert[Date],"&lt;="&amp;Kombiniert[[#This Row],[Date]])</f>
        <v>15470</v>
      </c>
      <c r="U1000" s="2">
        <f>1/SUMIFS(Kombiniert[[#This Row],[CDU/CSU (14d)]:[AfD (14d)]],Kombiniert[[#This Row],[CDU/CSU (14d)]:[AfD (14d)]],"&gt;="&amp;0.05)</f>
        <v>1.0561056105610562</v>
      </c>
      <c r="V1000" s="2">
        <f>1/(SUMIFS(Kombiniert[[#This Row],[CDU/CSU (14d)]:[AfD (14d)]],Kombiniert[[#This Row],[CDU/CSU (14d)]:[AfD (14d)]],"&gt;="&amp;0.05)-Kombiniert[[#This Row],[FDP (14d)]])</f>
        <v>1.1339475549255846</v>
      </c>
    </row>
    <row r="1001" spans="1:22" x14ac:dyDescent="0.35">
      <c r="A1001" s="1">
        <v>42510</v>
      </c>
      <c r="B1001" s="2">
        <v>0.32</v>
      </c>
      <c r="C1001" s="2">
        <v>0.21</v>
      </c>
      <c r="D1001" s="2">
        <v>0.12</v>
      </c>
      <c r="E1001" s="2">
        <v>7.0000000000000007E-2</v>
      </c>
      <c r="F1001" s="2">
        <v>0.09</v>
      </c>
      <c r="G1001" s="2">
        <v>0.15</v>
      </c>
      <c r="H1001" s="2">
        <v>0.04</v>
      </c>
      <c r="I1001" s="2">
        <v>1015</v>
      </c>
      <c r="J1001" s="2" t="s">
        <v>886</v>
      </c>
      <c r="K1001" t="s">
        <v>798</v>
      </c>
      <c r="L1001" s="1">
        <f>Kombiniert[[#This Row],[Date]]-13</f>
        <v>42497</v>
      </c>
      <c r="M1001" s="8">
        <f>AVERAGEIFS(Kombiniert[CDU/CSU],Kombiniert[Date],"&gt;="&amp;Kombiniert[[#This Row],[Von]],Kombiniert[Date],"&lt;="&amp;Kombiniert[[#This Row],[Date]])</f>
        <v>0.32437500000000008</v>
      </c>
      <c r="N1001" s="3">
        <f>AVERAGEIFS(Kombiniert[SPD],Kombiniert[Date],"&gt;="&amp;Kombiniert[[#This Row],[Von]],Kombiniert[Date],"&lt;="&amp;Kombiniert[[#This Row],[Date]])</f>
        <v>0.20750000000000002</v>
      </c>
      <c r="O1001" s="8">
        <f>AVERAGEIFS(Kombiniert[GRÜNE],Kombiniert[Date],"&gt;="&amp;Kombiniert[[#This Row],[Von]],Kombiniert[Date],"&lt;="&amp;Kombiniert[[#This Row],[Date]])</f>
        <v>0.12687500000000002</v>
      </c>
      <c r="P1001" s="8">
        <f>AVERAGEIFS(Kombiniert[FDP],Kombiniert[Date],"&gt;="&amp;Kombiniert[[#This Row],[Von]],Kombiniert[Date],"&lt;="&amp;Kombiniert[[#This Row],[Date]])</f>
        <v>7.0625000000000007E-2</v>
      </c>
      <c r="Q1001" s="8">
        <f>AVERAGEIFS(Kombiniert[LINKE],Kombiniert[Date],"&gt;="&amp;Kombiniert[[#This Row],[Von]],Kombiniert[Date],"&lt;="&amp;Kombiniert[[#This Row],[Date]])</f>
        <v>9.3124999999999986E-2</v>
      </c>
      <c r="R1001" s="8">
        <f>AVERAGEIFS(Kombiniert[AfD],Kombiniert[Date],"&gt;="&amp;Kombiniert[[#This Row],[Von]],Kombiniert[Date],"&lt;="&amp;Kombiniert[[#This Row],[Date]])</f>
        <v>0.13187499999999999</v>
      </c>
      <c r="S1001" s="8">
        <f>AVERAGEIFS(Kombiniert[Sonstige],Kombiniert[Date],"&gt;="&amp;Kombiniert[[#This Row],[Von]],Kombiniert[Date],"&lt;="&amp;Kombiniert[[#This Row],[Date]])</f>
        <v>4.5624999999999992E-2</v>
      </c>
      <c r="T1001" s="4">
        <f>SUMIFS(Kombiniert[Befragte],Kombiniert[Date],"&gt;="&amp;Kombiniert[[#This Row],[Von]],Kombiniert[Date],"&lt;="&amp;Kombiniert[[#This Row],[Date]])</f>
        <v>14747</v>
      </c>
      <c r="U1001" s="2">
        <f>1/SUMIFS(Kombiniert[[#This Row],[CDU/CSU (14d)]:[AfD (14d)]],Kombiniert[[#This Row],[CDU/CSU (14d)]:[AfD (14d)]],"&gt;="&amp;0.05)</f>
        <v>1.0478061558611655</v>
      </c>
      <c r="V1001" s="2">
        <f>1/(SUMIFS(Kombiniert[[#This Row],[CDU/CSU (14d)]:[AfD (14d)]],Kombiniert[[#This Row],[CDU/CSU (14d)]:[AfD (14d)]],"&gt;="&amp;0.05)-Kombiniert[[#This Row],[FDP (14d)]])</f>
        <v>1.1315417256011313</v>
      </c>
    </row>
    <row r="1002" spans="1:22" x14ac:dyDescent="0.35">
      <c r="A1002" s="1">
        <v>42494</v>
      </c>
      <c r="B1002" s="2">
        <v>0.33</v>
      </c>
      <c r="C1002" s="2">
        <v>0.2</v>
      </c>
      <c r="D1002" s="2">
        <v>0.13</v>
      </c>
      <c r="E1002" s="2">
        <v>0.06</v>
      </c>
      <c r="F1002" s="2">
        <v>0.08</v>
      </c>
      <c r="G1002" s="2">
        <v>0.15</v>
      </c>
      <c r="H1002" s="2">
        <v>0.05</v>
      </c>
      <c r="I1002" s="2">
        <v>1503</v>
      </c>
      <c r="J1002" s="2" t="s">
        <v>887</v>
      </c>
      <c r="K1002" t="s">
        <v>798</v>
      </c>
      <c r="L1002" s="1">
        <f>Kombiniert[[#This Row],[Date]]-13</f>
        <v>42481</v>
      </c>
      <c r="M1002" s="8">
        <f>AVERAGEIFS(Kombiniert[CDU/CSU],Kombiniert[Date],"&gt;="&amp;Kombiniert[[#This Row],[Von]],Kombiniert[Date],"&lt;="&amp;Kombiniert[[#This Row],[Date]])</f>
        <v>0.32750000000000001</v>
      </c>
      <c r="N1002" s="3">
        <f>AVERAGEIFS(Kombiniert[SPD],Kombiniert[Date],"&gt;="&amp;Kombiniert[[#This Row],[Von]],Kombiniert[Date],"&lt;="&amp;Kombiniert[[#This Row],[Date]])</f>
        <v>0.20875000000000002</v>
      </c>
      <c r="O1002" s="8">
        <f>AVERAGEIFS(Kombiniert[GRÜNE],Kombiniert[Date],"&gt;="&amp;Kombiniert[[#This Row],[Von]],Kombiniert[Date],"&lt;="&amp;Kombiniert[[#This Row],[Date]])</f>
        <v>0.12875</v>
      </c>
      <c r="P1002" s="8">
        <f>AVERAGEIFS(Kombiniert[FDP],Kombiniert[Date],"&gt;="&amp;Kombiniert[[#This Row],[Von]],Kombiniert[Date],"&lt;="&amp;Kombiniert[[#This Row],[Date]])</f>
        <v>7.1250000000000008E-2</v>
      </c>
      <c r="Q1002" s="8">
        <f>AVERAGEIFS(Kombiniert[LINKE],Kombiniert[Date],"&gt;="&amp;Kombiniert[[#This Row],[Von]],Kombiniert[Date],"&lt;="&amp;Kombiniert[[#This Row],[Date]])</f>
        <v>0.09</v>
      </c>
      <c r="R1002" s="8">
        <f>AVERAGEIFS(Kombiniert[AfD],Kombiniert[Date],"&gt;="&amp;Kombiniert[[#This Row],[Von]],Kombiniert[Date],"&lt;="&amp;Kombiniert[[#This Row],[Date]])</f>
        <v>0.125</v>
      </c>
      <c r="S1002" s="8">
        <f>AVERAGEIFS(Kombiniert[Sonstige],Kombiniert[Date],"&gt;="&amp;Kombiniert[[#This Row],[Von]],Kombiniert[Date],"&lt;="&amp;Kombiniert[[#This Row],[Date]])</f>
        <v>4.8749999999999995E-2</v>
      </c>
      <c r="T1002" s="4">
        <f>SUMIFS(Kombiniert[Befragte],Kombiniert[Date],"&gt;="&amp;Kombiniert[[#This Row],[Von]],Kombiniert[Date],"&lt;="&amp;Kombiniert[[#This Row],[Date]])</f>
        <v>16805</v>
      </c>
      <c r="U1002" s="2">
        <f>1/SUMIFS(Kombiniert[[#This Row],[CDU/CSU (14d)]:[AfD (14d)]],Kombiniert[[#This Row],[CDU/CSU (14d)]:[AfD (14d)]],"&gt;="&amp;0.05)</f>
        <v>1.0512483574244416</v>
      </c>
      <c r="V1002" s="2">
        <f>1/(SUMIFS(Kombiniert[[#This Row],[CDU/CSU (14d)]:[AfD (14d)]],Kombiniert[[#This Row],[CDU/CSU (14d)]:[AfD (14d)]],"&gt;="&amp;0.05)-Kombiniert[[#This Row],[FDP (14d)]])</f>
        <v>1.1363636363636365</v>
      </c>
    </row>
    <row r="1003" spans="1:22" x14ac:dyDescent="0.35">
      <c r="A1003" s="1">
        <v>42482</v>
      </c>
      <c r="B1003" s="2">
        <v>0.33</v>
      </c>
      <c r="C1003" s="2">
        <v>0.21</v>
      </c>
      <c r="D1003" s="2">
        <v>0.12</v>
      </c>
      <c r="E1003" s="2">
        <v>7.0000000000000007E-2</v>
      </c>
      <c r="F1003" s="2">
        <v>0.08</v>
      </c>
      <c r="G1003" s="2">
        <v>0.14000000000000001</v>
      </c>
      <c r="H1003" s="2">
        <v>0.05</v>
      </c>
      <c r="I1003" s="2">
        <v>1011</v>
      </c>
      <c r="J1003" s="2" t="s">
        <v>888</v>
      </c>
      <c r="K1003" t="s">
        <v>798</v>
      </c>
      <c r="L1003" s="1">
        <f>Kombiniert[[#This Row],[Date]]-13</f>
        <v>42469</v>
      </c>
      <c r="M1003" s="8">
        <f>AVERAGEIFS(Kombiniert[CDU/CSU],Kombiniert[Date],"&gt;="&amp;Kombiniert[[#This Row],[Von]],Kombiniert[Date],"&lt;="&amp;Kombiniert[[#This Row],[Date]])</f>
        <v>0.330625</v>
      </c>
      <c r="N1003" s="3">
        <f>AVERAGEIFS(Kombiniert[SPD],Kombiniert[Date],"&gt;="&amp;Kombiniert[[#This Row],[Von]],Kombiniert[Date],"&lt;="&amp;Kombiniert[[#This Row],[Date]])</f>
        <v>0.21125000000000002</v>
      </c>
      <c r="O1003" s="8">
        <f>AVERAGEIFS(Kombiniert[GRÜNE],Kombiniert[Date],"&gt;="&amp;Kombiniert[[#This Row],[Von]],Kombiniert[Date],"&lt;="&amp;Kombiniert[[#This Row],[Date]])</f>
        <v>0.12812499999999999</v>
      </c>
      <c r="P1003" s="8">
        <f>AVERAGEIFS(Kombiniert[FDP],Kombiniert[Date],"&gt;="&amp;Kombiniert[[#This Row],[Von]],Kombiniert[Date],"&lt;="&amp;Kombiniert[[#This Row],[Date]])</f>
        <v>7.1874999999999994E-2</v>
      </c>
      <c r="Q1003" s="8">
        <f>AVERAGEIFS(Kombiniert[LINKE],Kombiniert[Date],"&gt;="&amp;Kombiniert[[#This Row],[Von]],Kombiniert[Date],"&lt;="&amp;Kombiniert[[#This Row],[Date]])</f>
        <v>8.8749999999999982E-2</v>
      </c>
      <c r="R1003" s="8">
        <f>AVERAGEIFS(Kombiniert[AfD],Kombiniert[Date],"&gt;="&amp;Kombiniert[[#This Row],[Von]],Kombiniert[Date],"&lt;="&amp;Kombiniert[[#This Row],[Date]])</f>
        <v>0.11812499999999999</v>
      </c>
      <c r="S1003" s="8">
        <f>AVERAGEIFS(Kombiniert[Sonstige],Kombiniert[Date],"&gt;="&amp;Kombiniert[[#This Row],[Von]],Kombiniert[Date],"&lt;="&amp;Kombiniert[[#This Row],[Date]])</f>
        <v>5.1249999999999997E-2</v>
      </c>
      <c r="T1003" s="4">
        <f>SUMIFS(Kombiniert[Befragte],Kombiniert[Date],"&gt;="&amp;Kombiniert[[#This Row],[Von]],Kombiniert[Date],"&lt;="&amp;Kombiniert[[#This Row],[Date]])</f>
        <v>15597</v>
      </c>
      <c r="U1003" s="2">
        <f>1/SUMIFS(Kombiniert[[#This Row],[CDU/CSU (14d)]:[AfD (14d)]],Kombiniert[[#This Row],[CDU/CSU (14d)]:[AfD (14d)]],"&gt;="&amp;0.05)</f>
        <v>1.0540184453227932</v>
      </c>
      <c r="V1003" s="2">
        <f>1/(SUMIFS(Kombiniert[[#This Row],[CDU/CSU (14d)]:[AfD (14d)]],Kombiniert[[#This Row],[CDU/CSU (14d)]:[AfD (14d)]],"&gt;="&amp;0.05)-Kombiniert[[#This Row],[FDP (14d)]])</f>
        <v>1.1404133998574484</v>
      </c>
    </row>
    <row r="1004" spans="1:22" x14ac:dyDescent="0.35">
      <c r="A1004" s="1">
        <v>42467</v>
      </c>
      <c r="B1004" s="2">
        <v>0.34</v>
      </c>
      <c r="C1004" s="2">
        <v>0.21</v>
      </c>
      <c r="D1004" s="2">
        <v>0.13</v>
      </c>
      <c r="E1004" s="2">
        <v>7.0000000000000007E-2</v>
      </c>
      <c r="F1004" s="2">
        <v>7.0000000000000007E-2</v>
      </c>
      <c r="G1004" s="2">
        <v>0.14000000000000001</v>
      </c>
      <c r="H1004" s="2">
        <v>0.04</v>
      </c>
      <c r="I1004" s="2">
        <v>1505</v>
      </c>
      <c r="J1004" s="2" t="s">
        <v>889</v>
      </c>
      <c r="K1004" t="s">
        <v>798</v>
      </c>
      <c r="L1004" s="1">
        <f>Kombiniert[[#This Row],[Date]]-13</f>
        <v>42454</v>
      </c>
      <c r="M1004" s="8">
        <f>AVERAGEIFS(Kombiniert[CDU/CSU],Kombiniert[Date],"&gt;="&amp;Kombiniert[[#This Row],[Von]],Kombiniert[Date],"&lt;="&amp;Kombiniert[[#This Row],[Date]])</f>
        <v>0.33714285714285713</v>
      </c>
      <c r="N1004" s="3">
        <f>AVERAGEIFS(Kombiniert[SPD],Kombiniert[Date],"&gt;="&amp;Kombiniert[[#This Row],[Von]],Kombiniert[Date],"&lt;="&amp;Kombiniert[[#This Row],[Date]])</f>
        <v>0.20857142857142857</v>
      </c>
      <c r="O1004" s="8">
        <f>AVERAGEIFS(Kombiniert[GRÜNE],Kombiniert[Date],"&gt;="&amp;Kombiniert[[#This Row],[Von]],Kombiniert[Date],"&lt;="&amp;Kombiniert[[#This Row],[Date]])</f>
        <v>0.12857142857142859</v>
      </c>
      <c r="P1004" s="8">
        <f>AVERAGEIFS(Kombiniert[FDP],Kombiniert[Date],"&gt;="&amp;Kombiniert[[#This Row],[Von]],Kombiniert[Date],"&lt;="&amp;Kombiniert[[#This Row],[Date]])</f>
        <v>6.6428571428571434E-2</v>
      </c>
      <c r="Q1004" s="8">
        <f>AVERAGEIFS(Kombiniert[LINKE],Kombiniert[Date],"&gt;="&amp;Kombiniert[[#This Row],[Von]],Kombiniert[Date],"&lt;="&amp;Kombiniert[[#This Row],[Date]])</f>
        <v>8.5714285714285715E-2</v>
      </c>
      <c r="R1004" s="8">
        <f>AVERAGEIFS(Kombiniert[AfD],Kombiniert[Date],"&gt;="&amp;Kombiniert[[#This Row],[Von]],Kombiniert[Date],"&lt;="&amp;Kombiniert[[#This Row],[Date]])</f>
        <v>0.12142857142857143</v>
      </c>
      <c r="S1004" s="8">
        <f>AVERAGEIFS(Kombiniert[Sonstige],Kombiniert[Date],"&gt;="&amp;Kombiniert[[#This Row],[Von]],Kombiniert[Date],"&lt;="&amp;Kombiniert[[#This Row],[Date]])</f>
        <v>5.2142857142857144E-2</v>
      </c>
      <c r="T1004" s="4">
        <f>SUMIFS(Kombiniert[Befragte],Kombiniert[Date],"&gt;="&amp;Kombiniert[[#This Row],[Von]],Kombiniert[Date],"&lt;="&amp;Kombiniert[[#This Row],[Date]])</f>
        <v>13656</v>
      </c>
      <c r="U1004" s="2">
        <f>1/SUMIFS(Kombiniert[[#This Row],[CDU/CSU (14d)]:[AfD (14d)]],Kombiniert[[#This Row],[CDU/CSU (14d)]:[AfD (14d)]],"&gt;="&amp;0.05)</f>
        <v>1.0550113036925395</v>
      </c>
      <c r="V1004" s="2">
        <f>1/(SUMIFS(Kombiniert[[#This Row],[CDU/CSU (14d)]:[AfD (14d)]],Kombiniert[[#This Row],[CDU/CSU (14d)]:[AfD (14d)]],"&gt;="&amp;0.05)-Kombiniert[[#This Row],[FDP (14d)]])</f>
        <v>1.1345218800648298</v>
      </c>
    </row>
    <row r="1005" spans="1:22" x14ac:dyDescent="0.35">
      <c r="A1005" s="1">
        <v>42453</v>
      </c>
      <c r="B1005" s="2">
        <v>0.34</v>
      </c>
      <c r="C1005" s="2">
        <v>0.22</v>
      </c>
      <c r="D1005" s="2">
        <v>0.12</v>
      </c>
      <c r="E1005" s="2">
        <v>7.0000000000000007E-2</v>
      </c>
      <c r="F1005" s="2">
        <v>0.08</v>
      </c>
      <c r="G1005" s="2">
        <v>0.13</v>
      </c>
      <c r="H1005" s="2">
        <v>0.04</v>
      </c>
      <c r="I1005" s="2">
        <v>1000</v>
      </c>
      <c r="J1005" s="2" t="s">
        <v>890</v>
      </c>
      <c r="K1005" t="s">
        <v>798</v>
      </c>
      <c r="L1005" s="1">
        <f>Kombiniert[[#This Row],[Date]]-13</f>
        <v>42440</v>
      </c>
      <c r="M1005" s="8">
        <f>AVERAGEIFS(Kombiniert[CDU/CSU],Kombiniert[Date],"&gt;="&amp;Kombiniert[[#This Row],[Von]],Kombiniert[Date],"&lt;="&amp;Kombiniert[[#This Row],[Date]])</f>
        <v>0.34249999999999997</v>
      </c>
      <c r="N1005" s="3">
        <f>AVERAGEIFS(Kombiniert[SPD],Kombiniert[Date],"&gt;="&amp;Kombiniert[[#This Row],[Von]],Kombiniert[Date],"&lt;="&amp;Kombiniert[[#This Row],[Date]])</f>
        <v>0.22312499999999999</v>
      </c>
      <c r="O1005" s="8">
        <f>AVERAGEIFS(Kombiniert[GRÜNE],Kombiniert[Date],"&gt;="&amp;Kombiniert[[#This Row],[Von]],Kombiniert[Date],"&lt;="&amp;Kombiniert[[#This Row],[Date]])</f>
        <v>0.1125</v>
      </c>
      <c r="P1005" s="8">
        <f>AVERAGEIFS(Kombiniert[FDP],Kombiniert[Date],"&gt;="&amp;Kombiniert[[#This Row],[Von]],Kombiniert[Date],"&lt;="&amp;Kombiniert[[#This Row],[Date]])</f>
        <v>6.4375000000000002E-2</v>
      </c>
      <c r="Q1005" s="8">
        <f>AVERAGEIFS(Kombiniert[LINKE],Kombiniert[Date],"&gt;="&amp;Kombiniert[[#This Row],[Von]],Kombiniert[Date],"&lt;="&amp;Kombiniert[[#This Row],[Date]])</f>
        <v>9.3124999999999999E-2</v>
      </c>
      <c r="R1005" s="8">
        <f>AVERAGEIFS(Kombiniert[AfD],Kombiniert[Date],"&gt;="&amp;Kombiniert[[#This Row],[Von]],Kombiniert[Date],"&lt;="&amp;Kombiniert[[#This Row],[Date]])</f>
        <v>0.120625</v>
      </c>
      <c r="S1005" s="8">
        <f>AVERAGEIFS(Kombiniert[Sonstige],Kombiniert[Date],"&gt;="&amp;Kombiniert[[#This Row],[Von]],Kombiniert[Date],"&lt;="&amp;Kombiniert[[#This Row],[Date]])</f>
        <v>4.3749999999999997E-2</v>
      </c>
      <c r="T1005" s="4">
        <f>SUMIFS(Kombiniert[Befragte],Kombiniert[Date],"&gt;="&amp;Kombiniert[[#This Row],[Von]],Kombiniert[Date],"&lt;="&amp;Kombiniert[[#This Row],[Date]])</f>
        <v>16252</v>
      </c>
      <c r="U1005" s="2">
        <f>1/SUMIFS(Kombiniert[[#This Row],[CDU/CSU (14d)]:[AfD (14d)]],Kombiniert[[#This Row],[CDU/CSU (14d)]:[AfD (14d)]],"&gt;="&amp;0.05)</f>
        <v>1.0457516339869282</v>
      </c>
      <c r="V1005" s="2">
        <f>1/(SUMIFS(Kombiniert[[#This Row],[CDU/CSU (14d)]:[AfD (14d)]],Kombiniert[[#This Row],[CDU/CSU (14d)]:[AfD (14d)]],"&gt;="&amp;0.05)-Kombiniert[[#This Row],[FDP (14d)]])</f>
        <v>1.1212333566923616</v>
      </c>
    </row>
    <row r="1006" spans="1:22" x14ac:dyDescent="0.35">
      <c r="A1006" s="1">
        <v>42429</v>
      </c>
      <c r="B1006" s="2">
        <v>0.36</v>
      </c>
      <c r="C1006" s="2">
        <v>0.23</v>
      </c>
      <c r="D1006" s="2">
        <v>0.1</v>
      </c>
      <c r="E1006" s="2">
        <v>0.06</v>
      </c>
      <c r="F1006" s="2">
        <v>0.09</v>
      </c>
      <c r="G1006" s="2">
        <v>0.11</v>
      </c>
      <c r="H1006" s="2">
        <v>0.05</v>
      </c>
      <c r="I1006" s="2">
        <v>1505</v>
      </c>
      <c r="J1006" s="2" t="s">
        <v>891</v>
      </c>
      <c r="K1006" t="s">
        <v>798</v>
      </c>
      <c r="L1006" s="1">
        <f>Kombiniert[[#This Row],[Date]]-13</f>
        <v>42416</v>
      </c>
      <c r="M1006" s="8">
        <f>AVERAGEIFS(Kombiniert[CDU/CSU],Kombiniert[Date],"&gt;="&amp;Kombiniert[[#This Row],[Von]],Kombiniert[Date],"&lt;="&amp;Kombiniert[[#This Row],[Date]])</f>
        <v>0.34722222222222227</v>
      </c>
      <c r="N1006" s="3">
        <f>AVERAGEIFS(Kombiniert[SPD],Kombiniert[Date],"&gt;="&amp;Kombiniert[[#This Row],[Von]],Kombiniert[Date],"&lt;="&amp;Kombiniert[[#This Row],[Date]])</f>
        <v>0.2338888888888889</v>
      </c>
      <c r="O1006" s="8">
        <f>AVERAGEIFS(Kombiniert[GRÜNE],Kombiniert[Date],"&gt;="&amp;Kombiniert[[#This Row],[Von]],Kombiniert[Date],"&lt;="&amp;Kombiniert[[#This Row],[Date]])</f>
        <v>0.10388888888888888</v>
      </c>
      <c r="P1006" s="8">
        <f>AVERAGEIFS(Kombiniert[FDP],Kombiniert[Date],"&gt;="&amp;Kombiniert[[#This Row],[Von]],Kombiniert[Date],"&lt;="&amp;Kombiniert[[#This Row],[Date]])</f>
        <v>5.8888888888888893E-2</v>
      </c>
      <c r="Q1006" s="8">
        <f>AVERAGEIFS(Kombiniert[LINKE],Kombiniert[Date],"&gt;="&amp;Kombiniert[[#This Row],[Von]],Kombiniert[Date],"&lt;="&amp;Kombiniert[[#This Row],[Date]])</f>
        <v>9.6666666666666651E-2</v>
      </c>
      <c r="R1006" s="8">
        <f>AVERAGEIFS(Kombiniert[AfD],Kombiniert[Date],"&gt;="&amp;Kombiniert[[#This Row],[Von]],Kombiniert[Date],"&lt;="&amp;Kombiniert[[#This Row],[Date]])</f>
        <v>0.10833333333333332</v>
      </c>
      <c r="S1006" s="8">
        <f>AVERAGEIFS(Kombiniert[Sonstige],Kombiniert[Date],"&gt;="&amp;Kombiniert[[#This Row],[Von]],Kombiniert[Date],"&lt;="&amp;Kombiniert[[#This Row],[Date]])</f>
        <v>5.1111111111111107E-2</v>
      </c>
      <c r="T1006" s="4">
        <f>SUMIFS(Kombiniert[Befragte],Kombiniert[Date],"&gt;="&amp;Kombiniert[[#This Row],[Von]],Kombiniert[Date],"&lt;="&amp;Kombiniert[[#This Row],[Date]])</f>
        <v>17452</v>
      </c>
      <c r="U1006" s="2">
        <f>1/SUMIFS(Kombiniert[[#This Row],[CDU/CSU (14d)]:[AfD (14d)]],Kombiniert[[#This Row],[CDU/CSU (14d)]:[AfD (14d)]],"&gt;="&amp;0.05)</f>
        <v>1.053864168618267</v>
      </c>
      <c r="V1006" s="2">
        <f>1/(SUMIFS(Kombiniert[[#This Row],[CDU/CSU (14d)]:[AfD (14d)]],Kombiniert[[#This Row],[CDU/CSU (14d)]:[AfD (14d)]],"&gt;="&amp;0.05)-Kombiniert[[#This Row],[FDP (14d)]])</f>
        <v>1.1235955056179776</v>
      </c>
    </row>
    <row r="1007" spans="1:22" x14ac:dyDescent="0.35">
      <c r="A1007" s="1">
        <v>42426</v>
      </c>
      <c r="B1007" s="2">
        <v>0.37</v>
      </c>
      <c r="C1007" s="2">
        <v>0.23</v>
      </c>
      <c r="D1007" s="2">
        <v>0.11</v>
      </c>
      <c r="E1007" s="2">
        <v>0.06</v>
      </c>
      <c r="F1007" s="2">
        <v>0.08</v>
      </c>
      <c r="G1007" s="2">
        <v>0.1</v>
      </c>
      <c r="H1007" s="2">
        <v>0.05</v>
      </c>
      <c r="I1007" s="2">
        <v>1028</v>
      </c>
      <c r="J1007" s="2" t="s">
        <v>892</v>
      </c>
      <c r="K1007" t="s">
        <v>798</v>
      </c>
      <c r="L1007" s="1">
        <f>Kombiniert[[#This Row],[Date]]-13</f>
        <v>42413</v>
      </c>
      <c r="M1007" s="8">
        <f>AVERAGEIFS(Kombiniert[CDU/CSU],Kombiniert[Date],"&gt;="&amp;Kombiniert[[#This Row],[Von]],Kombiniert[Date],"&lt;="&amp;Kombiniert[[#This Row],[Date]])</f>
        <v>0.3443750000000001</v>
      </c>
      <c r="N1007" s="3">
        <f>AVERAGEIFS(Kombiniert[SPD],Kombiniert[Date],"&gt;="&amp;Kombiniert[[#This Row],[Von]],Kombiniert[Date],"&lt;="&amp;Kombiniert[[#This Row],[Date]])</f>
        <v>0.23375000000000001</v>
      </c>
      <c r="O1007" s="8">
        <f>AVERAGEIFS(Kombiniert[GRÜNE],Kombiniert[Date],"&gt;="&amp;Kombiniert[[#This Row],[Von]],Kombiniert[Date],"&lt;="&amp;Kombiniert[[#This Row],[Date]])</f>
        <v>0.10312499999999999</v>
      </c>
      <c r="P1007" s="8">
        <f>AVERAGEIFS(Kombiniert[FDP],Kombiniert[Date],"&gt;="&amp;Kombiniert[[#This Row],[Von]],Kombiniert[Date],"&lt;="&amp;Kombiniert[[#This Row],[Date]])</f>
        <v>5.9375000000000004E-2</v>
      </c>
      <c r="Q1007" s="8">
        <f>AVERAGEIFS(Kombiniert[LINKE],Kombiniert[Date],"&gt;="&amp;Kombiniert[[#This Row],[Von]],Kombiniert[Date],"&lt;="&amp;Kombiniert[[#This Row],[Date]])</f>
        <v>9.5624999999999988E-2</v>
      </c>
      <c r="R1007" s="8">
        <f>AVERAGEIFS(Kombiniert[AfD],Kombiniert[Date],"&gt;="&amp;Kombiniert[[#This Row],[Von]],Kombiniert[Date],"&lt;="&amp;Kombiniert[[#This Row],[Date]])</f>
        <v>0.11062499999999999</v>
      </c>
      <c r="S1007" s="8">
        <f>AVERAGEIFS(Kombiniert[Sonstige],Kombiniert[Date],"&gt;="&amp;Kombiniert[[#This Row],[Von]],Kombiniert[Date],"&lt;="&amp;Kombiniert[[#This Row],[Date]])</f>
        <v>5.3124999999999999E-2</v>
      </c>
      <c r="T1007" s="4">
        <f>SUMIFS(Kombiniert[Befragte],Kombiniert[Date],"&gt;="&amp;Kombiniert[[#This Row],[Von]],Kombiniert[Date],"&lt;="&amp;Kombiniert[[#This Row],[Date]])</f>
        <v>16066</v>
      </c>
      <c r="U1007" s="2">
        <f>1/SUMIFS(Kombiniert[[#This Row],[CDU/CSU (14d)]:[AfD (14d)]],Kombiniert[[#This Row],[CDU/CSU (14d)]:[AfD (14d)]],"&gt;="&amp;0.05)</f>
        <v>1.056105610561056</v>
      </c>
      <c r="V1007" s="2">
        <f>1/(SUMIFS(Kombiniert[[#This Row],[CDU/CSU (14d)]:[AfD (14d)]],Kombiniert[[#This Row],[CDU/CSU (14d)]:[AfD (14d)]],"&gt;="&amp;0.05)-Kombiniert[[#This Row],[FDP (14d)]])</f>
        <v>1.1267605633802815</v>
      </c>
    </row>
    <row r="1008" spans="1:22" x14ac:dyDescent="0.35">
      <c r="A1008" s="1">
        <v>42403</v>
      </c>
      <c r="B1008" s="2">
        <v>0.35</v>
      </c>
      <c r="C1008" s="2">
        <v>0.24</v>
      </c>
      <c r="D1008" s="2">
        <v>0.1</v>
      </c>
      <c r="E1008" s="2">
        <v>0.05</v>
      </c>
      <c r="F1008" s="2">
        <v>0.09</v>
      </c>
      <c r="G1008" s="2">
        <v>0.12</v>
      </c>
      <c r="H1008" s="2">
        <v>0.05</v>
      </c>
      <c r="I1008" s="2">
        <v>1504</v>
      </c>
      <c r="J1008" s="2" t="s">
        <v>893</v>
      </c>
      <c r="K1008" t="s">
        <v>798</v>
      </c>
      <c r="L1008" s="1">
        <f>Kombiniert[[#This Row],[Date]]-13</f>
        <v>42390</v>
      </c>
      <c r="M1008" s="8">
        <f>AVERAGEIFS(Kombiniert[CDU/CSU],Kombiniert[Date],"&gt;="&amp;Kombiniert[[#This Row],[Von]],Kombiniert[Date],"&lt;="&amp;Kombiniert[[#This Row],[Date]])</f>
        <v>0.34687499999999999</v>
      </c>
      <c r="N1008" s="3">
        <f>AVERAGEIFS(Kombiniert[SPD],Kombiniert[Date],"&gt;="&amp;Kombiniert[[#This Row],[Von]],Kombiniert[Date],"&lt;="&amp;Kombiniert[[#This Row],[Date]])</f>
        <v>0.24</v>
      </c>
      <c r="O1008" s="8">
        <f>AVERAGEIFS(Kombiniert[GRÜNE],Kombiniert[Date],"&gt;="&amp;Kombiniert[[#This Row],[Von]],Kombiniert[Date],"&lt;="&amp;Kombiniert[[#This Row],[Date]])</f>
        <v>9.6249999999999988E-2</v>
      </c>
      <c r="P1008" s="8">
        <f>AVERAGEIFS(Kombiniert[FDP],Kombiniert[Date],"&gt;="&amp;Kombiniert[[#This Row],[Von]],Kombiniert[Date],"&lt;="&amp;Kombiniert[[#This Row],[Date]])</f>
        <v>5.4375E-2</v>
      </c>
      <c r="Q1008" s="8">
        <f>AVERAGEIFS(Kombiniert[LINKE],Kombiniert[Date],"&gt;="&amp;Kombiniert[[#This Row],[Von]],Kombiniert[Date],"&lt;="&amp;Kombiniert[[#This Row],[Date]])</f>
        <v>9.4374999999999987E-2</v>
      </c>
      <c r="R1008" s="8">
        <f>AVERAGEIFS(Kombiniert[AfD],Kombiniert[Date],"&gt;="&amp;Kombiniert[[#This Row],[Von]],Kombiniert[Date],"&lt;="&amp;Kombiniert[[#This Row],[Date]])</f>
        <v>0.111875</v>
      </c>
      <c r="S1008" s="8">
        <f>AVERAGEIFS(Kombiniert[Sonstige],Kombiniert[Date],"&gt;="&amp;Kombiniert[[#This Row],[Von]],Kombiniert[Date],"&lt;="&amp;Kombiniert[[#This Row],[Date]])</f>
        <v>5.6249999999999994E-2</v>
      </c>
      <c r="T1008" s="4">
        <f>SUMIFS(Kombiniert[Befragte],Kombiniert[Date],"&gt;="&amp;Kombiniert[[#This Row],[Von]],Kombiniert[Date],"&lt;="&amp;Kombiniert[[#This Row],[Date]])</f>
        <v>15508</v>
      </c>
      <c r="U1008" s="2">
        <f>1/SUMIFS(Kombiniert[[#This Row],[CDU/CSU (14d)]:[AfD (14d)]],Kombiniert[[#This Row],[CDU/CSU (14d)]:[AfD (14d)]],"&gt;="&amp;0.05)</f>
        <v>1.0596026490066226</v>
      </c>
      <c r="V1008" s="2">
        <f>1/(SUMIFS(Kombiniert[[#This Row],[CDU/CSU (14d)]:[AfD (14d)]],Kombiniert[[#This Row],[CDU/CSU (14d)]:[AfD (14d)]],"&gt;="&amp;0.05)-Kombiniert[[#This Row],[FDP (14d)]])</f>
        <v>1.1243851018974</v>
      </c>
    </row>
    <row r="1009" spans="1:22" x14ac:dyDescent="0.35">
      <c r="A1009" s="1">
        <v>42384</v>
      </c>
      <c r="B1009" s="2">
        <v>0.37</v>
      </c>
      <c r="C1009" s="2">
        <v>0.25</v>
      </c>
      <c r="D1009" s="2">
        <v>0.1</v>
      </c>
      <c r="E1009" s="2">
        <v>0.04</v>
      </c>
      <c r="F1009" s="2">
        <v>0.08</v>
      </c>
      <c r="G1009" s="2">
        <v>0.1</v>
      </c>
      <c r="H1009" s="2">
        <v>0.06</v>
      </c>
      <c r="I1009" s="2">
        <v>1027</v>
      </c>
      <c r="J1009" s="2" t="s">
        <v>894</v>
      </c>
      <c r="K1009" t="s">
        <v>798</v>
      </c>
      <c r="L1009" s="1">
        <f>Kombiniert[[#This Row],[Date]]-13</f>
        <v>42371</v>
      </c>
      <c r="M1009" s="8">
        <f>AVERAGEIFS(Kombiniert[CDU/CSU],Kombiniert[Date],"&gt;="&amp;Kombiniert[[#This Row],[Von]],Kombiniert[Date],"&lt;="&amp;Kombiniert[[#This Row],[Date]])</f>
        <v>0.37428571428571428</v>
      </c>
      <c r="N1009" s="3">
        <f>AVERAGEIFS(Kombiniert[SPD],Kombiniert[Date],"&gt;="&amp;Kombiniert[[#This Row],[Von]],Kombiniert[Date],"&lt;="&amp;Kombiniert[[#This Row],[Date]])</f>
        <v>0.23142857142857148</v>
      </c>
      <c r="O1009" s="8">
        <f>AVERAGEIFS(Kombiniert[GRÜNE],Kombiniert[Date],"&gt;="&amp;Kombiniert[[#This Row],[Von]],Kombiniert[Date],"&lt;="&amp;Kombiniert[[#This Row],[Date]])</f>
        <v>0.10142857142857142</v>
      </c>
      <c r="P1009" s="8">
        <f>AVERAGEIFS(Kombiniert[FDP],Kombiniert[Date],"&gt;="&amp;Kombiniert[[#This Row],[Von]],Kombiniert[Date],"&lt;="&amp;Kombiniert[[#This Row],[Date]])</f>
        <v>4.7142857142857146E-2</v>
      </c>
      <c r="Q1009" s="8">
        <f>AVERAGEIFS(Kombiniert[LINKE],Kombiniert[Date],"&gt;="&amp;Kombiniert[[#This Row],[Von]],Kombiniert[Date],"&lt;="&amp;Kombiniert[[#This Row],[Date]])</f>
        <v>9.4285714285714292E-2</v>
      </c>
      <c r="R1009" s="8">
        <f>AVERAGEIFS(Kombiniert[AfD],Kombiniert[Date],"&gt;="&amp;Kombiniert[[#This Row],[Von]],Kombiniert[Date],"&lt;="&amp;Kombiniert[[#This Row],[Date]])</f>
        <v>9.2857142857142846E-2</v>
      </c>
      <c r="S1009" s="8">
        <f>AVERAGEIFS(Kombiniert[Sonstige],Kombiniert[Date],"&gt;="&amp;Kombiniert[[#This Row],[Von]],Kombiniert[Date],"&lt;="&amp;Kombiniert[[#This Row],[Date]])</f>
        <v>5.8571428571428566E-2</v>
      </c>
      <c r="T1009" s="4">
        <f>SUMIFS(Kombiniert[Befragte],Kombiniert[Date],"&gt;="&amp;Kombiniert[[#This Row],[Von]],Kombiniert[Date],"&lt;="&amp;Kombiniert[[#This Row],[Date]])</f>
        <v>11538</v>
      </c>
      <c r="U1009" s="2">
        <f>1/SUMIFS(Kombiniert[[#This Row],[CDU/CSU (14d)]:[AfD (14d)]],Kombiniert[[#This Row],[CDU/CSU (14d)]:[AfD (14d)]],"&gt;="&amp;0.05)</f>
        <v>1.1182108626198082</v>
      </c>
      <c r="V1009" s="2">
        <f>1/(SUMIFS(Kombiniert[[#This Row],[CDU/CSU (14d)]:[AfD (14d)]],Kombiniert[[#This Row],[CDU/CSU (14d)]:[AfD (14d)]],"&gt;="&amp;0.05)-Kombiniert[[#This Row],[FDP (14d)]])</f>
        <v>1.1804384485666104</v>
      </c>
    </row>
    <row r="1010" spans="1:22" x14ac:dyDescent="0.35">
      <c r="A1010" s="1">
        <v>42376</v>
      </c>
      <c r="B1010" s="2">
        <v>0.39</v>
      </c>
      <c r="C1010" s="2">
        <v>0.24</v>
      </c>
      <c r="D1010" s="2">
        <v>0.11</v>
      </c>
      <c r="E1010" s="2">
        <v>0.04</v>
      </c>
      <c r="F1010" s="2">
        <v>0.08</v>
      </c>
      <c r="G1010" s="2">
        <v>0.09</v>
      </c>
      <c r="H1010" s="2">
        <v>0.05</v>
      </c>
      <c r="I1010" s="2">
        <v>1504</v>
      </c>
      <c r="J1010" s="2" t="s">
        <v>895</v>
      </c>
      <c r="K1010" t="s">
        <v>798</v>
      </c>
      <c r="L1010" s="1">
        <f>Kombiniert[[#This Row],[Date]]-13</f>
        <v>42363</v>
      </c>
      <c r="M1010" s="8">
        <f>AVERAGEIFS(Kombiniert[CDU/CSU],Kombiniert[Date],"&gt;="&amp;Kombiniert[[#This Row],[Von]],Kombiniert[Date],"&lt;="&amp;Kombiniert[[#This Row],[Date]])</f>
        <v>0.38</v>
      </c>
      <c r="N1010" s="3">
        <f>AVERAGEIFS(Kombiniert[SPD],Kombiniert[Date],"&gt;="&amp;Kombiniert[[#This Row],[Von]],Kombiniert[Date],"&lt;="&amp;Kombiniert[[#This Row],[Date]])</f>
        <v>0.23300000000000001</v>
      </c>
      <c r="O1010" s="8">
        <f>AVERAGEIFS(Kombiniert[GRÜNE],Kombiniert[Date],"&gt;="&amp;Kombiniert[[#This Row],[Von]],Kombiniert[Date],"&lt;="&amp;Kombiniert[[#This Row],[Date]])</f>
        <v>0.1</v>
      </c>
      <c r="P1010" s="8">
        <f>AVERAGEIFS(Kombiniert[FDP],Kombiniert[Date],"&gt;="&amp;Kombiniert[[#This Row],[Von]],Kombiniert[Date],"&lt;="&amp;Kombiniert[[#This Row],[Date]])</f>
        <v>4.6000000000000006E-2</v>
      </c>
      <c r="Q1010" s="8">
        <f>AVERAGEIFS(Kombiniert[LINKE],Kombiniert[Date],"&gt;="&amp;Kombiniert[[#This Row],[Von]],Kombiniert[Date],"&lt;="&amp;Kombiniert[[#This Row],[Date]])</f>
        <v>9.6000000000000016E-2</v>
      </c>
      <c r="R1010" s="8">
        <f>AVERAGEIFS(Kombiniert[AfD],Kombiniert[Date],"&gt;="&amp;Kombiniert[[#This Row],[Von]],Kombiniert[Date],"&lt;="&amp;Kombiniert[[#This Row],[Date]])</f>
        <v>8.6999999999999994E-2</v>
      </c>
      <c r="S1010" s="8">
        <f>AVERAGEIFS(Kombiniert[Sonstige],Kombiniert[Date],"&gt;="&amp;Kombiniert[[#This Row],[Von]],Kombiniert[Date],"&lt;="&amp;Kombiniert[[#This Row],[Date]])</f>
        <v>5.7999999999999996E-2</v>
      </c>
      <c r="T1010" s="4">
        <f>SUMIFS(Kombiniert[Befragte],Kombiniert[Date],"&gt;="&amp;Kombiniert[[#This Row],[Von]],Kombiniert[Date],"&lt;="&amp;Kombiniert[[#This Row],[Date]])</f>
        <v>8362</v>
      </c>
      <c r="U1010" s="2">
        <f>1/SUMIFS(Kombiniert[[#This Row],[CDU/CSU (14d)]:[AfD (14d)]],Kombiniert[[#This Row],[CDU/CSU (14d)]:[AfD (14d)]],"&gt;="&amp;0.05)</f>
        <v>1.1160714285714286</v>
      </c>
      <c r="V1010" s="2">
        <f>1/(SUMIFS(Kombiniert[[#This Row],[CDU/CSU (14d)]:[AfD (14d)]],Kombiniert[[#This Row],[CDU/CSU (14d)]:[AfD (14d)]],"&gt;="&amp;0.05)-Kombiniert[[#This Row],[FDP (14d)]])</f>
        <v>1.1764705882352944</v>
      </c>
    </row>
    <row r="1011" spans="1:22" x14ac:dyDescent="0.35">
      <c r="A1011" s="1">
        <v>42356</v>
      </c>
      <c r="B1011" s="2">
        <v>0.38</v>
      </c>
      <c r="C1011" s="2">
        <v>0.24</v>
      </c>
      <c r="D1011" s="2">
        <v>0.1</v>
      </c>
      <c r="E1011" s="2">
        <v>0.04</v>
      </c>
      <c r="F1011" s="2">
        <v>0.08</v>
      </c>
      <c r="G1011" s="2">
        <v>0.1</v>
      </c>
      <c r="H1011" s="2">
        <v>0.06</v>
      </c>
      <c r="I1011" s="2">
        <v>1021</v>
      </c>
      <c r="J1011" s="2" t="s">
        <v>896</v>
      </c>
      <c r="K1011" t="s">
        <v>798</v>
      </c>
      <c r="L1011" s="1">
        <f>Kombiniert[[#This Row],[Date]]-13</f>
        <v>42343</v>
      </c>
      <c r="M1011" s="8">
        <f>AVERAGEIFS(Kombiniert[CDU/CSU],Kombiniert[Date],"&gt;="&amp;Kombiniert[[#This Row],[Von]],Kombiniert[Date],"&lt;="&amp;Kombiniert[[#This Row],[Date]])</f>
        <v>0.37125000000000002</v>
      </c>
      <c r="N1011" s="3">
        <f>AVERAGEIFS(Kombiniert[SPD],Kombiniert[Date],"&gt;="&amp;Kombiniert[[#This Row],[Von]],Kombiniert[Date],"&lt;="&amp;Kombiniert[[#This Row],[Date]])</f>
        <v>0.245</v>
      </c>
      <c r="O1011" s="8">
        <f>AVERAGEIFS(Kombiniert[GRÜNE],Kombiniert[Date],"&gt;="&amp;Kombiniert[[#This Row],[Von]],Kombiniert[Date],"&lt;="&amp;Kombiniert[[#This Row],[Date]])</f>
        <v>9.7499999999999989E-2</v>
      </c>
      <c r="P1011" s="8">
        <f>AVERAGEIFS(Kombiniert[FDP],Kombiniert[Date],"&gt;="&amp;Kombiniert[[#This Row],[Von]],Kombiniert[Date],"&lt;="&amp;Kombiniert[[#This Row],[Date]])</f>
        <v>4.5624999999999999E-2</v>
      </c>
      <c r="Q1011" s="8">
        <f>AVERAGEIFS(Kombiniert[LINKE],Kombiniert[Date],"&gt;="&amp;Kombiniert[[#This Row],[Von]],Kombiniert[Date],"&lt;="&amp;Kombiniert[[#This Row],[Date]])</f>
        <v>9.2499999999999985E-2</v>
      </c>
      <c r="R1011" s="8">
        <f>AVERAGEIFS(Kombiniert[AfD],Kombiniert[Date],"&gt;="&amp;Kombiniert[[#This Row],[Von]],Kombiniert[Date],"&lt;="&amp;Kombiniert[[#This Row],[Date]])</f>
        <v>8.7499999999999994E-2</v>
      </c>
      <c r="S1011" s="8">
        <f>AVERAGEIFS(Kombiniert[Sonstige],Kombiniert[Date],"&gt;="&amp;Kombiniert[[#This Row],[Von]],Kombiniert[Date],"&lt;="&amp;Kombiniert[[#This Row],[Date]])</f>
        <v>6.0624999999999998E-2</v>
      </c>
      <c r="T1011" s="4">
        <f>SUMIFS(Kombiniert[Befragte],Kombiniert[Date],"&gt;="&amp;Kombiniert[[#This Row],[Von]],Kombiniert[Date],"&lt;="&amp;Kombiniert[[#This Row],[Date]])</f>
        <v>16201</v>
      </c>
      <c r="U1011" s="2">
        <f>1/SUMIFS(Kombiniert[[#This Row],[CDU/CSU (14d)]:[AfD (14d)]],Kombiniert[[#This Row],[CDU/CSU (14d)]:[AfD (14d)]],"&gt;="&amp;0.05)</f>
        <v>1.1188811188811187</v>
      </c>
      <c r="V1011" s="2">
        <f>1/(SUMIFS(Kombiniert[[#This Row],[CDU/CSU (14d)]:[AfD (14d)]],Kombiniert[[#This Row],[CDU/CSU (14d)]:[AfD (14d)]],"&gt;="&amp;0.05)-Kombiniert[[#This Row],[FDP (14d)]])</f>
        <v>1.1790714812085483</v>
      </c>
    </row>
    <row r="1012" spans="1:22" x14ac:dyDescent="0.35">
      <c r="A1012" s="1">
        <v>42341</v>
      </c>
      <c r="B1012" s="2">
        <v>0.37</v>
      </c>
      <c r="C1012" s="2">
        <v>0.25</v>
      </c>
      <c r="D1012" s="2">
        <v>0.11</v>
      </c>
      <c r="E1012" s="2">
        <v>0.04</v>
      </c>
      <c r="F1012" s="2">
        <v>0.08</v>
      </c>
      <c r="G1012" s="2">
        <v>0.1</v>
      </c>
      <c r="H1012" s="2">
        <v>0.05</v>
      </c>
      <c r="I1012" s="2">
        <v>1503</v>
      </c>
      <c r="J1012" s="2" t="s">
        <v>897</v>
      </c>
      <c r="K1012" t="s">
        <v>798</v>
      </c>
      <c r="L1012" s="1">
        <f>Kombiniert[[#This Row],[Date]]-13</f>
        <v>42328</v>
      </c>
      <c r="M1012" s="8">
        <f>AVERAGEIFS(Kombiniert[CDU/CSU],Kombiniert[Date],"&gt;="&amp;Kombiniert[[#This Row],[Von]],Kombiniert[Date],"&lt;="&amp;Kombiniert[[#This Row],[Date]])</f>
        <v>0.37</v>
      </c>
      <c r="N1012" s="3">
        <f>AVERAGEIFS(Kombiniert[SPD],Kombiniert[Date],"&gt;="&amp;Kombiniert[[#This Row],[Von]],Kombiniert[Date],"&lt;="&amp;Kombiniert[[#This Row],[Date]])</f>
        <v>0.24437500000000001</v>
      </c>
      <c r="O1012" s="8">
        <f>AVERAGEIFS(Kombiniert[GRÜNE],Kombiniert[Date],"&gt;="&amp;Kombiniert[[#This Row],[Von]],Kombiniert[Date],"&lt;="&amp;Kombiniert[[#This Row],[Date]])</f>
        <v>9.812499999999999E-2</v>
      </c>
      <c r="P1012" s="8">
        <f>AVERAGEIFS(Kombiniert[FDP],Kombiniert[Date],"&gt;="&amp;Kombiniert[[#This Row],[Von]],Kombiniert[Date],"&lt;="&amp;Kombiniert[[#This Row],[Date]])</f>
        <v>4.9375000000000002E-2</v>
      </c>
      <c r="Q1012" s="8">
        <f>AVERAGEIFS(Kombiniert[LINKE],Kombiniert[Date],"&gt;="&amp;Kombiniert[[#This Row],[Von]],Kombiniert[Date],"&lt;="&amp;Kombiniert[[#This Row],[Date]])</f>
        <v>9.1249999999999998E-2</v>
      </c>
      <c r="R1012" s="8">
        <f>AVERAGEIFS(Kombiniert[AfD],Kombiniert[Date],"&gt;="&amp;Kombiniert[[#This Row],[Von]],Kombiniert[Date],"&lt;="&amp;Kombiniert[[#This Row],[Date]])</f>
        <v>8.4374999999999992E-2</v>
      </c>
      <c r="S1012" s="8">
        <f>AVERAGEIFS(Kombiniert[Sonstige],Kombiniert[Date],"&gt;="&amp;Kombiniert[[#This Row],[Von]],Kombiniert[Date],"&lt;="&amp;Kombiniert[[#This Row],[Date]])</f>
        <v>6.25E-2</v>
      </c>
      <c r="T1012" s="4">
        <f>SUMIFS(Kombiniert[Befragte],Kombiniert[Date],"&gt;="&amp;Kombiniert[[#This Row],[Von]],Kombiniert[Date],"&lt;="&amp;Kombiniert[[#This Row],[Date]])</f>
        <v>17073</v>
      </c>
      <c r="U1012" s="2">
        <f>1/SUMIFS(Kombiniert[[#This Row],[CDU/CSU (14d)]:[AfD (14d)]],Kombiniert[[#This Row],[CDU/CSU (14d)]:[AfD (14d)]],"&gt;="&amp;0.05)</f>
        <v>1.1259676284306828</v>
      </c>
      <c r="V1012" s="2">
        <f>1/(SUMIFS(Kombiniert[[#This Row],[CDU/CSU (14d)]:[AfD (14d)]],Kombiniert[[#This Row],[CDU/CSU (14d)]:[AfD (14d)]],"&gt;="&amp;0.05)-Kombiniert[[#This Row],[FDP (14d)]])</f>
        <v>1.1922503725782416</v>
      </c>
    </row>
    <row r="1013" spans="1:22" x14ac:dyDescent="0.35">
      <c r="A1013" s="1">
        <v>42328</v>
      </c>
      <c r="B1013" s="2">
        <v>0.37</v>
      </c>
      <c r="C1013" s="2">
        <v>0.25</v>
      </c>
      <c r="D1013" s="2">
        <v>0.1</v>
      </c>
      <c r="E1013" s="2">
        <v>0.05</v>
      </c>
      <c r="F1013" s="2">
        <v>0.08</v>
      </c>
      <c r="G1013" s="2">
        <v>0.09</v>
      </c>
      <c r="H1013" s="2">
        <v>0.06</v>
      </c>
      <c r="I1013" s="2">
        <v>1851</v>
      </c>
      <c r="J1013" s="2" t="s">
        <v>898</v>
      </c>
      <c r="K1013" t="s">
        <v>798</v>
      </c>
      <c r="L1013" s="1">
        <f>Kombiniert[[#This Row],[Date]]-13</f>
        <v>42315</v>
      </c>
      <c r="M1013" s="8">
        <f>AVERAGEIFS(Kombiniert[CDU/CSU],Kombiniert[Date],"&gt;="&amp;Kombiniert[[#This Row],[Von]],Kombiniert[Date],"&lt;="&amp;Kombiniert[[#This Row],[Date]])</f>
        <v>0.36312499999999998</v>
      </c>
      <c r="N1013" s="3">
        <f>AVERAGEIFS(Kombiniert[SPD],Kombiniert[Date],"&gt;="&amp;Kombiniert[[#This Row],[Von]],Kombiniert[Date],"&lt;="&amp;Kombiniert[[#This Row],[Date]])</f>
        <v>0.24937499999999999</v>
      </c>
      <c r="O1013" s="8">
        <f>AVERAGEIFS(Kombiniert[GRÜNE],Kombiniert[Date],"&gt;="&amp;Kombiniert[[#This Row],[Von]],Kombiniert[Date],"&lt;="&amp;Kombiniert[[#This Row],[Date]])</f>
        <v>9.9374999999999991E-2</v>
      </c>
      <c r="P1013" s="8">
        <f>AVERAGEIFS(Kombiniert[FDP],Kombiniert[Date],"&gt;="&amp;Kombiniert[[#This Row],[Von]],Kombiniert[Date],"&lt;="&amp;Kombiniert[[#This Row],[Date]])</f>
        <v>5.0624999999999996E-2</v>
      </c>
      <c r="Q1013" s="8">
        <f>AVERAGEIFS(Kombiniert[LINKE],Kombiniert[Date],"&gt;="&amp;Kombiniert[[#This Row],[Von]],Kombiniert[Date],"&lt;="&amp;Kombiniert[[#This Row],[Date]])</f>
        <v>9.1874999999999998E-2</v>
      </c>
      <c r="R1013" s="8">
        <f>AVERAGEIFS(Kombiniert[AfD],Kombiniert[Date],"&gt;="&amp;Kombiniert[[#This Row],[Von]],Kombiniert[Date],"&lt;="&amp;Kombiniert[[#This Row],[Date]])</f>
        <v>8.5624999999999993E-2</v>
      </c>
      <c r="S1013" s="8">
        <f>AVERAGEIFS(Kombiniert[Sonstige],Kombiniert[Date],"&gt;="&amp;Kombiniert[[#This Row],[Von]],Kombiniert[Date],"&lt;="&amp;Kombiniert[[#This Row],[Date]])</f>
        <v>0.06</v>
      </c>
      <c r="T1013" s="4">
        <f>SUMIFS(Kombiniert[Befragte],Kombiniert[Date],"&gt;="&amp;Kombiniert[[#This Row],[Von]],Kombiniert[Date],"&lt;="&amp;Kombiniert[[#This Row],[Date]])</f>
        <v>17234</v>
      </c>
      <c r="U1013" s="2">
        <f>1/SUMIFS(Kombiniert[[#This Row],[CDU/CSU (14d)]:[AfD (14d)]],Kombiniert[[#This Row],[CDU/CSU (14d)]:[AfD (14d)]],"&gt;="&amp;0.05)</f>
        <v>1.0638297872340425</v>
      </c>
      <c r="V1013" s="2">
        <f>1/(SUMIFS(Kombiniert[[#This Row],[CDU/CSU (14d)]:[AfD (14d)]],Kombiniert[[#This Row],[CDU/CSU (14d)]:[AfD (14d)]],"&gt;="&amp;0.05)-Kombiniert[[#This Row],[FDP (14d)]])</f>
        <v>1.1243851018974</v>
      </c>
    </row>
    <row r="1014" spans="1:22" x14ac:dyDescent="0.35">
      <c r="A1014" s="1">
        <v>42313</v>
      </c>
      <c r="B1014" s="2">
        <v>0.37</v>
      </c>
      <c r="C1014" s="2">
        <v>0.24</v>
      </c>
      <c r="D1014" s="2">
        <v>0.11</v>
      </c>
      <c r="E1014" s="2">
        <v>0.05</v>
      </c>
      <c r="F1014" s="2">
        <v>0.09</v>
      </c>
      <c r="G1014" s="2">
        <v>0.08</v>
      </c>
      <c r="H1014" s="2">
        <v>0.06</v>
      </c>
      <c r="I1014" s="2">
        <v>1503</v>
      </c>
      <c r="J1014" s="2" t="s">
        <v>899</v>
      </c>
      <c r="K1014" t="s">
        <v>798</v>
      </c>
      <c r="L1014" s="1">
        <f>Kombiniert[[#This Row],[Date]]-13</f>
        <v>42300</v>
      </c>
      <c r="M1014" s="8">
        <f>AVERAGEIFS(Kombiniert[CDU/CSU],Kombiniert[Date],"&gt;="&amp;Kombiniert[[#This Row],[Von]],Kombiniert[Date],"&lt;="&amp;Kombiniert[[#This Row],[Date]])</f>
        <v>0.361875</v>
      </c>
      <c r="N1014" s="3">
        <f>AVERAGEIFS(Kombiniert[SPD],Kombiniert[Date],"&gt;="&amp;Kombiniert[[#This Row],[Von]],Kombiniert[Date],"&lt;="&amp;Kombiniert[[#This Row],[Date]])</f>
        <v>0.245</v>
      </c>
      <c r="O1014" s="8">
        <f>AVERAGEIFS(Kombiniert[GRÜNE],Kombiniert[Date],"&gt;="&amp;Kombiniert[[#This Row],[Von]],Kombiniert[Date],"&lt;="&amp;Kombiniert[[#This Row],[Date]])</f>
        <v>0.10625</v>
      </c>
      <c r="P1014" s="8">
        <f>AVERAGEIFS(Kombiniert[FDP],Kombiniert[Date],"&gt;="&amp;Kombiniert[[#This Row],[Von]],Kombiniert[Date],"&lt;="&amp;Kombiniert[[#This Row],[Date]])</f>
        <v>5.1249999999999997E-2</v>
      </c>
      <c r="Q1014" s="8">
        <f>AVERAGEIFS(Kombiniert[LINKE],Kombiniert[Date],"&gt;="&amp;Kombiniert[[#This Row],[Von]],Kombiniert[Date],"&lt;="&amp;Kombiniert[[#This Row],[Date]])</f>
        <v>9.4374999999999987E-2</v>
      </c>
      <c r="R1014" s="8">
        <f>AVERAGEIFS(Kombiniert[AfD],Kombiniert[Date],"&gt;="&amp;Kombiniert[[#This Row],[Von]],Kombiniert[Date],"&lt;="&amp;Kombiniert[[#This Row],[Date]])</f>
        <v>7.5624999999999998E-2</v>
      </c>
      <c r="S1014" s="8">
        <f>AVERAGEIFS(Kombiniert[Sonstige],Kombiniert[Date],"&gt;="&amp;Kombiniert[[#This Row],[Von]],Kombiniert[Date],"&lt;="&amp;Kombiniert[[#This Row],[Date]])</f>
        <v>6.5625000000000003E-2</v>
      </c>
      <c r="T1014" s="4">
        <f>SUMIFS(Kombiniert[Befragte],Kombiniert[Date],"&gt;="&amp;Kombiniert[[#This Row],[Von]],Kombiniert[Date],"&lt;="&amp;Kombiniert[[#This Row],[Date]])</f>
        <v>16058</v>
      </c>
      <c r="U1014" s="2">
        <f>1/SUMIFS(Kombiniert[[#This Row],[CDU/CSU (14d)]:[AfD (14d)]],Kombiniert[[#This Row],[CDU/CSU (14d)]:[AfD (14d)]],"&gt;="&amp;0.05)</f>
        <v>1.0702341137123745</v>
      </c>
      <c r="V1014" s="2">
        <f>1/(SUMIFS(Kombiniert[[#This Row],[CDU/CSU (14d)]:[AfD (14d)]],Kombiniert[[#This Row],[CDU/CSU (14d)]:[AfD (14d)]],"&gt;="&amp;0.05)-Kombiniert[[#This Row],[FDP (14d)]])</f>
        <v>1.132342533616419</v>
      </c>
    </row>
    <row r="1015" spans="1:22" x14ac:dyDescent="0.35">
      <c r="A1015" s="1">
        <v>42300</v>
      </c>
      <c r="B1015" s="2">
        <v>0.38</v>
      </c>
      <c r="C1015" s="2">
        <v>0.24</v>
      </c>
      <c r="D1015" s="2">
        <v>0.11</v>
      </c>
      <c r="E1015" s="2">
        <v>0.05</v>
      </c>
      <c r="F1015" s="2">
        <v>0.09</v>
      </c>
      <c r="G1015" s="2">
        <v>0.08</v>
      </c>
      <c r="H1015" s="2">
        <v>0.05</v>
      </c>
      <c r="I1015" s="2">
        <v>1000</v>
      </c>
      <c r="J1015" s="2" t="s">
        <v>900</v>
      </c>
      <c r="K1015" t="s">
        <v>798</v>
      </c>
      <c r="L1015" s="1">
        <f>Kombiniert[[#This Row],[Date]]-13</f>
        <v>42287</v>
      </c>
      <c r="M1015" s="8">
        <f>AVERAGEIFS(Kombiniert[CDU/CSU],Kombiniert[Date],"&gt;="&amp;Kombiniert[[#This Row],[Von]],Kombiniert[Date],"&lt;="&amp;Kombiniert[[#This Row],[Date]])</f>
        <v>0.37749999999999995</v>
      </c>
      <c r="N1015" s="3">
        <f>AVERAGEIFS(Kombiniert[SPD],Kombiniert[Date],"&gt;="&amp;Kombiniert[[#This Row],[Von]],Kombiniert[Date],"&lt;="&amp;Kombiniert[[#This Row],[Date]])</f>
        <v>0.24937500000000001</v>
      </c>
      <c r="O1015" s="8">
        <f>AVERAGEIFS(Kombiniert[GRÜNE],Kombiniert[Date],"&gt;="&amp;Kombiniert[[#This Row],[Von]],Kombiniert[Date],"&lt;="&amp;Kombiniert[[#This Row],[Date]])</f>
        <v>9.8749999999999991E-2</v>
      </c>
      <c r="P1015" s="8">
        <f>AVERAGEIFS(Kombiniert[FDP],Kombiniert[Date],"&gt;="&amp;Kombiniert[[#This Row],[Von]],Kombiniert[Date],"&lt;="&amp;Kombiniert[[#This Row],[Date]])</f>
        <v>4.9375000000000002E-2</v>
      </c>
      <c r="Q1015" s="8">
        <f>AVERAGEIFS(Kombiniert[LINKE],Kombiniert[Date],"&gt;="&amp;Kombiniert[[#This Row],[Von]],Kombiniert[Date],"&lt;="&amp;Kombiniert[[#This Row],[Date]])</f>
        <v>9.4374999999999987E-2</v>
      </c>
      <c r="R1015" s="8">
        <f>AVERAGEIFS(Kombiniert[AfD],Kombiniert[Date],"&gt;="&amp;Kombiniert[[#This Row],[Von]],Kombiniert[Date],"&lt;="&amp;Kombiniert[[#This Row],[Date]])</f>
        <v>7.0000000000000007E-2</v>
      </c>
      <c r="S1015" s="8">
        <f>AVERAGEIFS(Kombiniert[Sonstige],Kombiniert[Date],"&gt;="&amp;Kombiniert[[#This Row],[Von]],Kombiniert[Date],"&lt;="&amp;Kombiniert[[#This Row],[Date]])</f>
        <v>6.0624999999999998E-2</v>
      </c>
      <c r="T1015" s="4">
        <f>SUMIFS(Kombiniert[Befragte],Kombiniert[Date],"&gt;="&amp;Kombiniert[[#This Row],[Von]],Kombiniert[Date],"&lt;="&amp;Kombiniert[[#This Row],[Date]])</f>
        <v>15134</v>
      </c>
      <c r="U1015" s="2">
        <f>1/SUMIFS(Kombiniert[[#This Row],[CDU/CSU (14d)]:[AfD (14d)]],Kombiniert[[#This Row],[CDU/CSU (14d)]:[AfD (14d)]],"&gt;="&amp;0.05)</f>
        <v>1.1235955056179776</v>
      </c>
      <c r="V1015" s="2">
        <f>1/(SUMIFS(Kombiniert[[#This Row],[CDU/CSU (14d)]:[AfD (14d)]],Kombiniert[[#This Row],[CDU/CSU (14d)]:[AfD (14d)]],"&gt;="&amp;0.05)-Kombiniert[[#This Row],[FDP (14d)]])</f>
        <v>1.1895910780669146</v>
      </c>
    </row>
    <row r="1016" spans="1:22" x14ac:dyDescent="0.35">
      <c r="A1016" s="1">
        <v>42278</v>
      </c>
      <c r="B1016" s="2">
        <v>0.4</v>
      </c>
      <c r="C1016" s="2">
        <v>0.24</v>
      </c>
      <c r="D1016" s="2">
        <v>0.1</v>
      </c>
      <c r="E1016" s="2">
        <v>0.05</v>
      </c>
      <c r="F1016" s="2">
        <v>0.09</v>
      </c>
      <c r="G1016" s="2">
        <v>0.06</v>
      </c>
      <c r="H1016" s="2">
        <v>0.06</v>
      </c>
      <c r="I1016" s="2">
        <v>1501</v>
      </c>
      <c r="J1016" s="2" t="s">
        <v>901</v>
      </c>
      <c r="K1016" t="s">
        <v>798</v>
      </c>
      <c r="L1016" s="1">
        <f>Kombiniert[[#This Row],[Date]]-13</f>
        <v>42265</v>
      </c>
      <c r="M1016" s="8">
        <f>AVERAGEIFS(Kombiniert[CDU/CSU],Kombiniert[Date],"&gt;="&amp;Kombiniert[[#This Row],[Von]],Kombiniert[Date],"&lt;="&amp;Kombiniert[[#This Row],[Date]])</f>
        <v>0.39714285714285713</v>
      </c>
      <c r="N1016" s="3">
        <f>AVERAGEIFS(Kombiniert[SPD],Kombiniert[Date],"&gt;="&amp;Kombiniert[[#This Row],[Von]],Kombiniert[Date],"&lt;="&amp;Kombiniert[[#This Row],[Date]])</f>
        <v>0.24142857142857141</v>
      </c>
      <c r="O1016" s="8">
        <f>AVERAGEIFS(Kombiniert[GRÜNE],Kombiniert[Date],"&gt;="&amp;Kombiniert[[#This Row],[Von]],Kombiniert[Date],"&lt;="&amp;Kombiniert[[#This Row],[Date]])</f>
        <v>9.9999999999999992E-2</v>
      </c>
      <c r="P1016" s="8">
        <f>AVERAGEIFS(Kombiniert[FDP],Kombiniert[Date],"&gt;="&amp;Kombiniert[[#This Row],[Von]],Kombiniert[Date],"&lt;="&amp;Kombiniert[[#This Row],[Date]])</f>
        <v>4.5714285714285707E-2</v>
      </c>
      <c r="Q1016" s="8">
        <f>AVERAGEIFS(Kombiniert[LINKE],Kombiniert[Date],"&gt;="&amp;Kombiniert[[#This Row],[Von]],Kombiniert[Date],"&lt;="&amp;Kombiniert[[#This Row],[Date]])</f>
        <v>9.7857142857142851E-2</v>
      </c>
      <c r="R1016" s="8">
        <f>AVERAGEIFS(Kombiniert[AfD],Kombiniert[Date],"&gt;="&amp;Kombiniert[[#This Row],[Von]],Kombiniert[Date],"&lt;="&amp;Kombiniert[[#This Row],[Date]])</f>
        <v>5.4285714285714284E-2</v>
      </c>
      <c r="S1016" s="8">
        <f>AVERAGEIFS(Kombiniert[Sonstige],Kombiniert[Date],"&gt;="&amp;Kombiniert[[#This Row],[Von]],Kombiniert[Date],"&lt;="&amp;Kombiniert[[#This Row],[Date]])</f>
        <v>6.357142857142857E-2</v>
      </c>
      <c r="T1016" s="4">
        <f>SUMIFS(Kombiniert[Befragte],Kombiniert[Date],"&gt;="&amp;Kombiniert[[#This Row],[Von]],Kombiniert[Date],"&lt;="&amp;Kombiniert[[#This Row],[Date]])</f>
        <v>14734</v>
      </c>
      <c r="U1016" s="2">
        <f>1/SUMIFS(Kombiniert[[#This Row],[CDU/CSU (14d)]:[AfD (14d)]],Kombiniert[[#This Row],[CDU/CSU (14d)]:[AfD (14d)]],"&gt;="&amp;0.05)</f>
        <v>1.1226944667201284</v>
      </c>
      <c r="V1016" s="2">
        <f>1/(SUMIFS(Kombiniert[[#This Row],[CDU/CSU (14d)]:[AfD (14d)]],Kombiniert[[#This Row],[CDU/CSU (14d)]:[AfD (14d)]],"&gt;="&amp;0.05)-Kombiniert[[#This Row],[FDP (14d)]])</f>
        <v>1.1834319526627219</v>
      </c>
    </row>
    <row r="1017" spans="1:22" x14ac:dyDescent="0.35">
      <c r="A1017" s="1">
        <v>42258</v>
      </c>
      <c r="B1017" s="2">
        <v>0.42</v>
      </c>
      <c r="C1017" s="2">
        <v>0.25</v>
      </c>
      <c r="D1017" s="2">
        <v>0.11</v>
      </c>
      <c r="E1017" s="2">
        <v>0.04</v>
      </c>
      <c r="F1017" s="2">
        <v>0.09</v>
      </c>
      <c r="G1017" s="2">
        <v>0.04</v>
      </c>
      <c r="H1017" s="2">
        <v>0.05</v>
      </c>
      <c r="I1017" s="2">
        <v>1021</v>
      </c>
      <c r="J1017" s="2" t="s">
        <v>902</v>
      </c>
      <c r="K1017" t="s">
        <v>798</v>
      </c>
      <c r="L1017" s="1">
        <f>Kombiniert[[#This Row],[Date]]-13</f>
        <v>42245</v>
      </c>
      <c r="M1017" s="8">
        <f>AVERAGEIFS(Kombiniert[CDU/CSU],Kombiniert[Date],"&gt;="&amp;Kombiniert[[#This Row],[Von]],Kombiniert[Date],"&lt;="&amp;Kombiniert[[#This Row],[Date]])</f>
        <v>0.41249999999999998</v>
      </c>
      <c r="N1017" s="3">
        <f>AVERAGEIFS(Kombiniert[SPD],Kombiniert[Date],"&gt;="&amp;Kombiniert[[#This Row],[Von]],Kombiniert[Date],"&lt;="&amp;Kombiniert[[#This Row],[Date]])</f>
        <v>0.24062499999999998</v>
      </c>
      <c r="O1017" s="8">
        <f>AVERAGEIFS(Kombiniert[GRÜNE],Kombiniert[Date],"&gt;="&amp;Kombiniert[[#This Row],[Von]],Kombiniert[Date],"&lt;="&amp;Kombiniert[[#This Row],[Date]])</f>
        <v>0.106875</v>
      </c>
      <c r="P1017" s="8">
        <f>AVERAGEIFS(Kombiniert[FDP],Kombiniert[Date],"&gt;="&amp;Kombiniert[[#This Row],[Von]],Kombiniert[Date],"&lt;="&amp;Kombiniert[[#This Row],[Date]])</f>
        <v>4.1249999999999995E-2</v>
      </c>
      <c r="Q1017" s="8">
        <f>AVERAGEIFS(Kombiniert[LINKE],Kombiniert[Date],"&gt;="&amp;Kombiniert[[#This Row],[Von]],Kombiniert[Date],"&lt;="&amp;Kombiniert[[#This Row],[Date]])</f>
        <v>9.6249999999999988E-2</v>
      </c>
      <c r="R1017" s="8">
        <f>AVERAGEIFS(Kombiniert[AfD],Kombiniert[Date],"&gt;="&amp;Kombiniert[[#This Row],[Von]],Kombiniert[Date],"&lt;="&amp;Kombiniert[[#This Row],[Date]])</f>
        <v>4.0625000000000001E-2</v>
      </c>
      <c r="S1017" s="8">
        <f>AVERAGEIFS(Kombiniert[Sonstige],Kombiniert[Date],"&gt;="&amp;Kombiniert[[#This Row],[Von]],Kombiniert[Date],"&lt;="&amp;Kombiniert[[#This Row],[Date]])</f>
        <v>6.1874999999999999E-2</v>
      </c>
      <c r="T1017" s="4">
        <f>SUMIFS(Kombiniert[Befragte],Kombiniert[Date],"&gt;="&amp;Kombiniert[[#This Row],[Von]],Kombiniert[Date],"&lt;="&amp;Kombiniert[[#This Row],[Date]])</f>
        <v>16960</v>
      </c>
      <c r="U1017" s="2">
        <f>1/SUMIFS(Kombiniert[[#This Row],[CDU/CSU (14d)]:[AfD (14d)]],Kombiniert[[#This Row],[CDU/CSU (14d)]:[AfD (14d)]],"&gt;="&amp;0.05)</f>
        <v>1.1678832116788322</v>
      </c>
      <c r="V1017" s="2">
        <f>1/(SUMIFS(Kombiniert[[#This Row],[CDU/CSU (14d)]:[AfD (14d)]],Kombiniert[[#This Row],[CDU/CSU (14d)]:[AfD (14d)]],"&gt;="&amp;0.05)-Kombiniert[[#This Row],[FDP (14d)]])</f>
        <v>1.2269938650306749</v>
      </c>
    </row>
    <row r="1018" spans="1:22" x14ac:dyDescent="0.35">
      <c r="A1018" s="1">
        <v>42250</v>
      </c>
      <c r="B1018" s="2">
        <v>0.42</v>
      </c>
      <c r="C1018" s="2">
        <v>0.24</v>
      </c>
      <c r="D1018" s="2">
        <v>0.12</v>
      </c>
      <c r="E1018" s="2">
        <v>0.04</v>
      </c>
      <c r="F1018" s="2">
        <v>0.08</v>
      </c>
      <c r="G1018" s="2">
        <v>0.04</v>
      </c>
      <c r="H1018" s="2">
        <v>0.06</v>
      </c>
      <c r="I1018" s="2">
        <v>1501</v>
      </c>
      <c r="J1018" s="2" t="s">
        <v>797</v>
      </c>
      <c r="K1018" t="s">
        <v>798</v>
      </c>
      <c r="L1018" s="1">
        <f>Kombiniert[[#This Row],[Date]]-13</f>
        <v>42237</v>
      </c>
      <c r="M1018" s="8">
        <f>AVERAGEIFS(Kombiniert[CDU/CSU],Kombiniert[Date],"&gt;="&amp;Kombiniert[[#This Row],[Von]],Kombiniert[Date],"&lt;="&amp;Kombiniert[[#This Row],[Date]])</f>
        <v>0.41357142857142859</v>
      </c>
      <c r="N1018" s="3">
        <f>AVERAGEIFS(Kombiniert[SPD],Kombiniert[Date],"&gt;="&amp;Kombiniert[[#This Row],[Von]],Kombiniert[Date],"&lt;="&amp;Kombiniert[[#This Row],[Date]])</f>
        <v>0.2371428571428571</v>
      </c>
      <c r="O1018" s="8">
        <f>AVERAGEIFS(Kombiniert[GRÜNE],Kombiniert[Date],"&gt;="&amp;Kombiniert[[#This Row],[Von]],Kombiniert[Date],"&lt;="&amp;Kombiniert[[#This Row],[Date]])</f>
        <v>0.105</v>
      </c>
      <c r="P1018" s="8">
        <f>AVERAGEIFS(Kombiniert[FDP],Kombiniert[Date],"&gt;="&amp;Kombiniert[[#This Row],[Von]],Kombiniert[Date],"&lt;="&amp;Kombiniert[[#This Row],[Date]])</f>
        <v>4.1428571428571426E-2</v>
      </c>
      <c r="Q1018" s="8">
        <f>AVERAGEIFS(Kombiniert[LINKE],Kombiniert[Date],"&gt;="&amp;Kombiniert[[#This Row],[Von]],Kombiniert[Date],"&lt;="&amp;Kombiniert[[#This Row],[Date]])</f>
        <v>9.857142857142856E-2</v>
      </c>
      <c r="R1018" s="8">
        <f>AVERAGEIFS(Kombiniert[AfD],Kombiniert[Date],"&gt;="&amp;Kombiniert[[#This Row],[Von]],Kombiniert[Date],"&lt;="&amp;Kombiniert[[#This Row],[Date]])</f>
        <v>3.8571428571428576E-2</v>
      </c>
      <c r="S1018" s="8">
        <f>AVERAGEIFS(Kombiniert[Sonstige],Kombiniert[Date],"&gt;="&amp;Kombiniert[[#This Row],[Von]],Kombiniert[Date],"&lt;="&amp;Kombiniert[[#This Row],[Date]])</f>
        <v>6.5714285714285711E-2</v>
      </c>
      <c r="T1018" s="4">
        <f>SUMIFS(Kombiniert[Befragte],Kombiniert[Date],"&gt;="&amp;Kombiniert[[#This Row],[Von]],Kombiniert[Date],"&lt;="&amp;Kombiniert[[#This Row],[Date]])</f>
        <v>15465</v>
      </c>
      <c r="U1018" s="2">
        <f>1/SUMIFS(Kombiniert[[#This Row],[CDU/CSU (14d)]:[AfD (14d)]],Kombiniert[[#This Row],[CDU/CSU (14d)]:[AfD (14d)]],"&gt;="&amp;0.05)</f>
        <v>1.1705685618729098</v>
      </c>
      <c r="V1018" s="2">
        <f>1/(SUMIFS(Kombiniert[[#This Row],[CDU/CSU (14d)]:[AfD (14d)]],Kombiniert[[#This Row],[CDU/CSU (14d)]:[AfD (14d)]],"&gt;="&amp;0.05)-Kombiniert[[#This Row],[FDP (14d)]])</f>
        <v>1.2302284710017577</v>
      </c>
    </row>
    <row r="1019" spans="1:22" x14ac:dyDescent="0.35">
      <c r="A1019" s="1">
        <v>42230</v>
      </c>
      <c r="B1019" s="2">
        <v>0.42</v>
      </c>
      <c r="C1019" s="2">
        <v>0.24</v>
      </c>
      <c r="D1019" s="2">
        <v>0.11</v>
      </c>
      <c r="E1019" s="2">
        <v>0.04</v>
      </c>
      <c r="F1019" s="2">
        <v>0.09</v>
      </c>
      <c r="G1019" s="2">
        <v>0.04</v>
      </c>
      <c r="H1019" s="2">
        <v>0.06</v>
      </c>
      <c r="I1019" s="2">
        <v>1033</v>
      </c>
      <c r="J1019" s="2" t="s">
        <v>903</v>
      </c>
      <c r="K1019" t="s">
        <v>798</v>
      </c>
      <c r="L1019" s="1">
        <f>Kombiniert[[#This Row],[Date]]-13</f>
        <v>42217</v>
      </c>
      <c r="M1019" s="8">
        <f>AVERAGEIFS(Kombiniert[CDU/CSU],Kombiniert[Date],"&gt;="&amp;Kombiniert[[#This Row],[Von]],Kombiniert[Date],"&lt;="&amp;Kombiniert[[#This Row],[Date]])</f>
        <v>0.42499999999999999</v>
      </c>
      <c r="N1019" s="3">
        <f>AVERAGEIFS(Kombiniert[SPD],Kombiniert[Date],"&gt;="&amp;Kombiniert[[#This Row],[Von]],Kombiniert[Date],"&lt;="&amp;Kombiniert[[#This Row],[Date]])</f>
        <v>0.23785714285714285</v>
      </c>
      <c r="O1019" s="8">
        <f>AVERAGEIFS(Kombiniert[GRÜNE],Kombiniert[Date],"&gt;="&amp;Kombiniert[[#This Row],[Von]],Kombiniert[Date],"&lt;="&amp;Kombiniert[[#This Row],[Date]])</f>
        <v>0.10214285714285713</v>
      </c>
      <c r="P1019" s="8">
        <f>AVERAGEIFS(Kombiniert[FDP],Kombiniert[Date],"&gt;="&amp;Kombiniert[[#This Row],[Von]],Kombiniert[Date],"&lt;="&amp;Kombiniert[[#This Row],[Date]])</f>
        <v>4.3571428571428573E-2</v>
      </c>
      <c r="Q1019" s="8">
        <f>AVERAGEIFS(Kombiniert[LINKE],Kombiniert[Date],"&gt;="&amp;Kombiniert[[#This Row],[Von]],Kombiniert[Date],"&lt;="&amp;Kombiniert[[#This Row],[Date]])</f>
        <v>9.2142857142857124E-2</v>
      </c>
      <c r="R1019" s="8">
        <f>AVERAGEIFS(Kombiniert[AfD],Kombiniert[Date],"&gt;="&amp;Kombiniert[[#This Row],[Von]],Kombiniert[Date],"&lt;="&amp;Kombiniert[[#This Row],[Date]])</f>
        <v>3.4285714285714287E-2</v>
      </c>
      <c r="S1019" s="8">
        <f>AVERAGEIFS(Kombiniert[Sonstige],Kombiniert[Date],"&gt;="&amp;Kombiniert[[#This Row],[Von]],Kombiniert[Date],"&lt;="&amp;Kombiniert[[#This Row],[Date]])</f>
        <v>6.5000000000000002E-2</v>
      </c>
      <c r="T1019" s="4">
        <f>SUMIFS(Kombiniert[Befragte],Kombiniert[Date],"&gt;="&amp;Kombiniert[[#This Row],[Von]],Kombiniert[Date],"&lt;="&amp;Kombiniert[[#This Row],[Date]])</f>
        <v>14079</v>
      </c>
      <c r="U1019" s="2">
        <f>1/SUMIFS(Kombiniert[[#This Row],[CDU/CSU (14d)]:[AfD (14d)]],Kombiniert[[#This Row],[CDU/CSU (14d)]:[AfD (14d)]],"&gt;="&amp;0.05)</f>
        <v>1.166666666666667</v>
      </c>
      <c r="V1019" s="2">
        <f>1/(SUMIFS(Kombiniert[[#This Row],[CDU/CSU (14d)]:[AfD (14d)]],Kombiniert[[#This Row],[CDU/CSU (14d)]:[AfD (14d)]],"&gt;="&amp;0.05)-Kombiniert[[#This Row],[FDP (14d)]])</f>
        <v>1.229148375768218</v>
      </c>
    </row>
    <row r="1020" spans="1:22" x14ac:dyDescent="0.35">
      <c r="A1020" s="1">
        <v>42215</v>
      </c>
      <c r="B1020" s="2">
        <v>0.42</v>
      </c>
      <c r="C1020" s="2">
        <v>0.24</v>
      </c>
      <c r="D1020" s="2">
        <v>0.11</v>
      </c>
      <c r="E1020" s="2">
        <v>0.05</v>
      </c>
      <c r="F1020" s="2">
        <v>0.09</v>
      </c>
      <c r="G1020" s="2">
        <v>0.04</v>
      </c>
      <c r="H1020" s="2">
        <v>0.05</v>
      </c>
      <c r="I1020" s="2">
        <v>1504</v>
      </c>
      <c r="J1020" s="2" t="s">
        <v>904</v>
      </c>
      <c r="K1020" t="s">
        <v>798</v>
      </c>
      <c r="L1020" s="1">
        <f>Kombiniert[[#This Row],[Date]]-13</f>
        <v>42202</v>
      </c>
      <c r="M1020" s="8">
        <f>AVERAGEIFS(Kombiniert[CDU/CSU],Kombiniert[Date],"&gt;="&amp;Kombiniert[[#This Row],[Von]],Kombiniert[Date],"&lt;="&amp;Kombiniert[[#This Row],[Date]])</f>
        <v>0.419375</v>
      </c>
      <c r="N1020" s="3">
        <f>AVERAGEIFS(Kombiniert[SPD],Kombiniert[Date],"&gt;="&amp;Kombiniert[[#This Row],[Von]],Kombiniert[Date],"&lt;="&amp;Kombiniert[[#This Row],[Date]])</f>
        <v>0.24312499999999998</v>
      </c>
      <c r="O1020" s="8">
        <f>AVERAGEIFS(Kombiniert[GRÜNE],Kombiniert[Date],"&gt;="&amp;Kombiniert[[#This Row],[Von]],Kombiniert[Date],"&lt;="&amp;Kombiniert[[#This Row],[Date]])</f>
        <v>0.10249999999999999</v>
      </c>
      <c r="P1020" s="8">
        <f>AVERAGEIFS(Kombiniert[FDP],Kombiniert[Date],"&gt;="&amp;Kombiniert[[#This Row],[Von]],Kombiniert[Date],"&lt;="&amp;Kombiniert[[#This Row],[Date]])</f>
        <v>4.4999999999999991E-2</v>
      </c>
      <c r="Q1020" s="8">
        <f>AVERAGEIFS(Kombiniert[LINKE],Kombiniert[Date],"&gt;="&amp;Kombiniert[[#This Row],[Von]],Kombiniert[Date],"&lt;="&amp;Kombiniert[[#This Row],[Date]])</f>
        <v>9.4999999999999987E-2</v>
      </c>
      <c r="R1020" s="8">
        <f>AVERAGEIFS(Kombiniert[AfD],Kombiniert[Date],"&gt;="&amp;Kombiniert[[#This Row],[Von]],Kombiniert[Date],"&lt;="&amp;Kombiniert[[#This Row],[Date]])</f>
        <v>3.5000000000000003E-2</v>
      </c>
      <c r="S1020" s="8">
        <f>AVERAGEIFS(Kombiniert[Sonstige],Kombiniert[Date],"&gt;="&amp;Kombiniert[[#This Row],[Von]],Kombiniert[Date],"&lt;="&amp;Kombiniert[[#This Row],[Date]])</f>
        <v>5.8124999999999996E-2</v>
      </c>
      <c r="T1020" s="4">
        <f>SUMIFS(Kombiniert[Befragte],Kombiniert[Date],"&gt;="&amp;Kombiniert[[#This Row],[Von]],Kombiniert[Date],"&lt;="&amp;Kombiniert[[#This Row],[Date]])</f>
        <v>15302</v>
      </c>
      <c r="U1020" s="2">
        <f>1/SUMIFS(Kombiniert[[#This Row],[CDU/CSU (14d)]:[AfD (14d)]],Kombiniert[[#This Row],[CDU/CSU (14d)]:[AfD (14d)]],"&gt;="&amp;0.05)</f>
        <v>1.1627906976744187</v>
      </c>
      <c r="V1020" s="2">
        <f>1/(SUMIFS(Kombiniert[[#This Row],[CDU/CSU (14d)]:[AfD (14d)]],Kombiniert[[#This Row],[CDU/CSU (14d)]:[AfD (14d)]],"&gt;="&amp;0.05)-Kombiniert[[#This Row],[FDP (14d)]])</f>
        <v>1.2269938650306749</v>
      </c>
    </row>
    <row r="1021" spans="1:22" x14ac:dyDescent="0.35">
      <c r="A1021" s="1">
        <v>42202</v>
      </c>
      <c r="B1021" s="2">
        <v>0.41</v>
      </c>
      <c r="C1021" s="2">
        <v>0.24</v>
      </c>
      <c r="D1021" s="2">
        <v>0.11</v>
      </c>
      <c r="E1021" s="2">
        <v>0.06</v>
      </c>
      <c r="F1021" s="2">
        <v>0.09</v>
      </c>
      <c r="G1021" s="2">
        <v>0.04</v>
      </c>
      <c r="H1021" s="2">
        <v>0.05</v>
      </c>
      <c r="I1021" s="2">
        <v>1029</v>
      </c>
      <c r="J1021" s="2" t="s">
        <v>905</v>
      </c>
      <c r="K1021" t="s">
        <v>798</v>
      </c>
      <c r="L1021" s="1">
        <f>Kombiniert[[#This Row],[Date]]-13</f>
        <v>42189</v>
      </c>
      <c r="M1021" s="8">
        <f>AVERAGEIFS(Kombiniert[CDU/CSU],Kombiniert[Date],"&gt;="&amp;Kombiniert[[#This Row],[Von]],Kombiniert[Date],"&lt;="&amp;Kombiniert[[#This Row],[Date]])</f>
        <v>0.41562500000000002</v>
      </c>
      <c r="N1021" s="3">
        <f>AVERAGEIFS(Kombiniert[SPD],Kombiniert[Date],"&gt;="&amp;Kombiniert[[#This Row],[Von]],Kombiniert[Date],"&lt;="&amp;Kombiniert[[#This Row],[Date]])</f>
        <v>0.24374999999999999</v>
      </c>
      <c r="O1021" s="8">
        <f>AVERAGEIFS(Kombiniert[GRÜNE],Kombiniert[Date],"&gt;="&amp;Kombiniert[[#This Row],[Von]],Kombiniert[Date],"&lt;="&amp;Kombiniert[[#This Row],[Date]])</f>
        <v>0.104375</v>
      </c>
      <c r="P1021" s="8">
        <f>AVERAGEIFS(Kombiniert[FDP],Kombiniert[Date],"&gt;="&amp;Kombiniert[[#This Row],[Von]],Kombiniert[Date],"&lt;="&amp;Kombiniert[[#This Row],[Date]])</f>
        <v>4.5624999999999999E-2</v>
      </c>
      <c r="Q1021" s="8">
        <f>AVERAGEIFS(Kombiniert[LINKE],Kombiniert[Date],"&gt;="&amp;Kombiniert[[#This Row],[Von]],Kombiniert[Date],"&lt;="&amp;Kombiniert[[#This Row],[Date]])</f>
        <v>9.6249999999999988E-2</v>
      </c>
      <c r="R1021" s="8">
        <f>AVERAGEIFS(Kombiniert[AfD],Kombiniert[Date],"&gt;="&amp;Kombiniert[[#This Row],[Von]],Kombiniert[Date],"&lt;="&amp;Kombiniert[[#This Row],[Date]])</f>
        <v>3.9375E-2</v>
      </c>
      <c r="S1021" s="8">
        <f>AVERAGEIFS(Kombiniert[Sonstige],Kombiniert[Date],"&gt;="&amp;Kombiniert[[#This Row],[Von]],Kombiniert[Date],"&lt;="&amp;Kombiniert[[#This Row],[Date]])</f>
        <v>5.3749999999999999E-2</v>
      </c>
      <c r="T1021" s="4">
        <f>SUMIFS(Kombiniert[Befragte],Kombiniert[Date],"&gt;="&amp;Kombiniert[[#This Row],[Von]],Kombiniert[Date],"&lt;="&amp;Kombiniert[[#This Row],[Date]])</f>
        <v>15690</v>
      </c>
      <c r="U1021" s="2">
        <f>1/SUMIFS(Kombiniert[[#This Row],[CDU/CSU (14d)]:[AfD (14d)]],Kombiniert[[#This Row],[CDU/CSU (14d)]:[AfD (14d)]],"&gt;="&amp;0.05)</f>
        <v>1.1627906976744187</v>
      </c>
      <c r="V1021" s="2">
        <f>1/(SUMIFS(Kombiniert[[#This Row],[CDU/CSU (14d)]:[AfD (14d)]],Kombiniert[[#This Row],[CDU/CSU (14d)]:[AfD (14d)]],"&gt;="&amp;0.05)-Kombiniert[[#This Row],[FDP (14d)]])</f>
        <v>1.2279355333844975</v>
      </c>
    </row>
    <row r="1022" spans="1:22" x14ac:dyDescent="0.35">
      <c r="A1022" s="1">
        <v>42187</v>
      </c>
      <c r="B1022" s="2">
        <v>0.4</v>
      </c>
      <c r="C1022" s="2">
        <v>0.25</v>
      </c>
      <c r="D1022" s="2">
        <v>0.11</v>
      </c>
      <c r="E1022" s="2">
        <v>0.05</v>
      </c>
      <c r="F1022" s="2">
        <v>0.1</v>
      </c>
      <c r="G1022" s="2">
        <v>0.05</v>
      </c>
      <c r="H1022" s="2">
        <v>0.04</v>
      </c>
      <c r="I1022" s="2">
        <v>1501</v>
      </c>
      <c r="J1022" s="2" t="s">
        <v>802</v>
      </c>
      <c r="K1022" t="s">
        <v>798</v>
      </c>
      <c r="L1022" s="1">
        <f>Kombiniert[[#This Row],[Date]]-13</f>
        <v>42174</v>
      </c>
      <c r="M1022" s="8">
        <f>AVERAGEIFS(Kombiniert[CDU/CSU],Kombiniert[Date],"&gt;="&amp;Kombiniert[[#This Row],[Von]],Kombiniert[Date],"&lt;="&amp;Kombiniert[[#This Row],[Date]])</f>
        <v>0.40437499999999998</v>
      </c>
      <c r="N1022" s="3">
        <f>AVERAGEIFS(Kombiniert[SPD],Kombiniert[Date],"&gt;="&amp;Kombiniert[[#This Row],[Von]],Kombiniert[Date],"&lt;="&amp;Kombiniert[[#This Row],[Date]])</f>
        <v>0.24312499999999998</v>
      </c>
      <c r="O1022" s="8">
        <f>AVERAGEIFS(Kombiniert[GRÜNE],Kombiniert[Date],"&gt;="&amp;Kombiniert[[#This Row],[Von]],Kombiniert[Date],"&lt;="&amp;Kombiniert[[#This Row],[Date]])</f>
        <v>0.10062499999999999</v>
      </c>
      <c r="P1022" s="8">
        <f>AVERAGEIFS(Kombiniert[FDP],Kombiniert[Date],"&gt;="&amp;Kombiniert[[#This Row],[Von]],Kombiniert[Date],"&lt;="&amp;Kombiniert[[#This Row],[Date]])</f>
        <v>4.7499999999999994E-2</v>
      </c>
      <c r="Q1022" s="8">
        <f>AVERAGEIFS(Kombiniert[LINKE],Kombiniert[Date],"&gt;="&amp;Kombiniert[[#This Row],[Von]],Kombiniert[Date],"&lt;="&amp;Kombiniert[[#This Row],[Date]])</f>
        <v>9.7499999999999989E-2</v>
      </c>
      <c r="R1022" s="8">
        <f>AVERAGEIFS(Kombiniert[AfD],Kombiniert[Date],"&gt;="&amp;Kombiniert[[#This Row],[Von]],Kombiniert[Date],"&lt;="&amp;Kombiniert[[#This Row],[Date]])</f>
        <v>4.6249999999999999E-2</v>
      </c>
      <c r="S1022" s="8">
        <f>AVERAGEIFS(Kombiniert[Sonstige],Kombiniert[Date],"&gt;="&amp;Kombiniert[[#This Row],[Von]],Kombiniert[Date],"&lt;="&amp;Kombiniert[[#This Row],[Date]])</f>
        <v>5.8124999999999996E-2</v>
      </c>
      <c r="T1022" s="4">
        <f>SUMIFS(Kombiniert[Befragte],Kombiniert[Date],"&gt;="&amp;Kombiniert[[#This Row],[Von]],Kombiniert[Date],"&lt;="&amp;Kombiniert[[#This Row],[Date]])</f>
        <v>17336</v>
      </c>
      <c r="U1022" s="2">
        <f>1/SUMIFS(Kombiniert[[#This Row],[CDU/CSU (14d)]:[AfD (14d)]],Kombiniert[[#This Row],[CDU/CSU (14d)]:[AfD (14d)]],"&gt;="&amp;0.05)</f>
        <v>1.1825572801182558</v>
      </c>
      <c r="V1022" s="2">
        <f>1/(SUMIFS(Kombiniert[[#This Row],[CDU/CSU (14d)]:[AfD (14d)]],Kombiniert[[#This Row],[CDU/CSU (14d)]:[AfD (14d)]],"&gt;="&amp;0.05)-Kombiniert[[#This Row],[FDP (14d)]])</f>
        <v>1.2529365700861395</v>
      </c>
    </row>
    <row r="1023" spans="1:22" x14ac:dyDescent="0.35">
      <c r="A1023" s="1">
        <v>42174</v>
      </c>
      <c r="B1023" s="2">
        <v>0.4</v>
      </c>
      <c r="C1023" s="2">
        <v>0.25</v>
      </c>
      <c r="D1023" s="2">
        <v>0.1</v>
      </c>
      <c r="E1023" s="2">
        <v>0.05</v>
      </c>
      <c r="F1023" s="2">
        <v>0.1</v>
      </c>
      <c r="G1023" s="2">
        <v>0.05</v>
      </c>
      <c r="H1023" s="2">
        <v>0.05</v>
      </c>
      <c r="I1023" s="2">
        <v>1001</v>
      </c>
      <c r="J1023" s="2" t="s">
        <v>906</v>
      </c>
      <c r="K1023" t="s">
        <v>798</v>
      </c>
      <c r="L1023" s="1">
        <f>Kombiniert[[#This Row],[Date]]-13</f>
        <v>42161</v>
      </c>
      <c r="M1023" s="8">
        <f>AVERAGEIFS(Kombiniert[CDU/CSU],Kombiniert[Date],"&gt;="&amp;Kombiniert[[#This Row],[Von]],Kombiniert[Date],"&lt;="&amp;Kombiniert[[#This Row],[Date]])</f>
        <v>0.40562499999999996</v>
      </c>
      <c r="N1023" s="3">
        <f>AVERAGEIFS(Kombiniert[SPD],Kombiniert[Date],"&gt;="&amp;Kombiniert[[#This Row],[Von]],Kombiniert[Date],"&lt;="&amp;Kombiniert[[#This Row],[Date]])</f>
        <v>0.245</v>
      </c>
      <c r="O1023" s="8">
        <f>AVERAGEIFS(Kombiniert[GRÜNE],Kombiniert[Date],"&gt;="&amp;Kombiniert[[#This Row],[Von]],Kombiniert[Date],"&lt;="&amp;Kombiniert[[#This Row],[Date]])</f>
        <v>0.10062499999999999</v>
      </c>
      <c r="P1023" s="8">
        <f>AVERAGEIFS(Kombiniert[FDP],Kombiniert[Date],"&gt;="&amp;Kombiniert[[#This Row],[Von]],Kombiniert[Date],"&lt;="&amp;Kombiniert[[#This Row],[Date]])</f>
        <v>5.0624999999999996E-2</v>
      </c>
      <c r="Q1023" s="8">
        <f>AVERAGEIFS(Kombiniert[LINKE],Kombiniert[Date],"&gt;="&amp;Kombiniert[[#This Row],[Von]],Kombiniert[Date],"&lt;="&amp;Kombiniert[[#This Row],[Date]])</f>
        <v>9.4999999999999987E-2</v>
      </c>
      <c r="R1023" s="8">
        <f>AVERAGEIFS(Kombiniert[AfD],Kombiniert[Date],"&gt;="&amp;Kombiniert[[#This Row],[Von]],Kombiniert[Date],"&lt;="&amp;Kombiniert[[#This Row],[Date]])</f>
        <v>4.6875E-2</v>
      </c>
      <c r="S1023" s="8">
        <f>AVERAGEIFS(Kombiniert[Sonstige],Kombiniert[Date],"&gt;="&amp;Kombiniert[[#This Row],[Von]],Kombiniert[Date],"&lt;="&amp;Kombiniert[[#This Row],[Date]])</f>
        <v>5.6250000000000001E-2</v>
      </c>
      <c r="T1023" s="4">
        <f>SUMIFS(Kombiniert[Befragte],Kombiniert[Date],"&gt;="&amp;Kombiniert[[#This Row],[Von]],Kombiniert[Date],"&lt;="&amp;Kombiniert[[#This Row],[Date]])</f>
        <v>15517</v>
      </c>
      <c r="U1023" s="2">
        <f>1/SUMIFS(Kombiniert[[#This Row],[CDU/CSU (14d)]:[AfD (14d)]],Kombiniert[[#This Row],[CDU/CSU (14d)]:[AfD (14d)]],"&gt;="&amp;0.05)</f>
        <v>1.1149825783972125</v>
      </c>
      <c r="V1023" s="2">
        <f>1/(SUMIFS(Kombiniert[[#This Row],[CDU/CSU (14d)]:[AfD (14d)]],Kombiniert[[#This Row],[CDU/CSU (14d)]:[AfD (14d)]],"&gt;="&amp;0.05)-Kombiniert[[#This Row],[FDP (14d)]])</f>
        <v>1.1816838995568686</v>
      </c>
    </row>
    <row r="1024" spans="1:22" x14ac:dyDescent="0.35">
      <c r="A1024" s="1">
        <v>42158</v>
      </c>
      <c r="B1024" s="2">
        <v>0.4</v>
      </c>
      <c r="C1024" s="2">
        <v>0.25</v>
      </c>
      <c r="D1024" s="2">
        <v>0.1</v>
      </c>
      <c r="E1024" s="2">
        <v>0.06</v>
      </c>
      <c r="F1024" s="2">
        <v>0.09</v>
      </c>
      <c r="G1024" s="2">
        <v>0.05</v>
      </c>
      <c r="H1024" s="2">
        <v>0.05</v>
      </c>
      <c r="I1024" s="2">
        <v>1503</v>
      </c>
      <c r="J1024" s="2" t="s">
        <v>907</v>
      </c>
      <c r="K1024" t="s">
        <v>798</v>
      </c>
      <c r="L1024" s="1">
        <f>Kombiniert[[#This Row],[Date]]-13</f>
        <v>42145</v>
      </c>
      <c r="M1024" s="8">
        <f>AVERAGEIFS(Kombiniert[CDU/CSU],Kombiniert[Date],"&gt;="&amp;Kombiniert[[#This Row],[Von]],Kombiniert[Date],"&lt;="&amp;Kombiniert[[#This Row],[Date]])</f>
        <v>0.40388888888888891</v>
      </c>
      <c r="N1024" s="3">
        <f>AVERAGEIFS(Kombiniert[SPD],Kombiniert[Date],"&gt;="&amp;Kombiniert[[#This Row],[Von]],Kombiniert[Date],"&lt;="&amp;Kombiniert[[#This Row],[Date]])</f>
        <v>0.24777777777777776</v>
      </c>
      <c r="O1024" s="8">
        <f>AVERAGEIFS(Kombiniert[GRÜNE],Kombiniert[Date],"&gt;="&amp;Kombiniert[[#This Row],[Von]],Kombiniert[Date],"&lt;="&amp;Kombiniert[[#This Row],[Date]])</f>
        <v>9.7777777777777769E-2</v>
      </c>
      <c r="P1024" s="8">
        <f>AVERAGEIFS(Kombiniert[FDP],Kombiniert[Date],"&gt;="&amp;Kombiniert[[#This Row],[Von]],Kombiniert[Date],"&lt;="&amp;Kombiniert[[#This Row],[Date]])</f>
        <v>5.5555555555555552E-2</v>
      </c>
      <c r="Q1024" s="8">
        <f>AVERAGEIFS(Kombiniert[LINKE],Kombiniert[Date],"&gt;="&amp;Kombiniert[[#This Row],[Von]],Kombiniert[Date],"&lt;="&amp;Kombiniert[[#This Row],[Date]])</f>
        <v>9.1111111111111087E-2</v>
      </c>
      <c r="R1024" s="8">
        <f>AVERAGEIFS(Kombiniert[AfD],Kombiniert[Date],"&gt;="&amp;Kombiniert[[#This Row],[Von]],Kombiniert[Date],"&lt;="&amp;Kombiniert[[#This Row],[Date]])</f>
        <v>4.9444444444444444E-2</v>
      </c>
      <c r="S1024" s="8">
        <f>AVERAGEIFS(Kombiniert[Sonstige],Kombiniert[Date],"&gt;="&amp;Kombiniert[[#This Row],[Von]],Kombiniert[Date],"&lt;="&amp;Kombiniert[[#This Row],[Date]])</f>
        <v>5.4444444444444441E-2</v>
      </c>
      <c r="T1024" s="4">
        <f>SUMIFS(Kombiniert[Befragte],Kombiniert[Date],"&gt;="&amp;Kombiniert[[#This Row],[Von]],Kombiniert[Date],"&lt;="&amp;Kombiniert[[#This Row],[Date]])</f>
        <v>17418</v>
      </c>
      <c r="U1024" s="2">
        <f>1/SUMIFS(Kombiniert[[#This Row],[CDU/CSU (14d)]:[AfD (14d)]],Kombiniert[[#This Row],[CDU/CSU (14d)]:[AfD (14d)]],"&gt;="&amp;0.05)</f>
        <v>1.1159330440173589</v>
      </c>
      <c r="V1024" s="2">
        <f>1/(SUMIFS(Kombiniert[[#This Row],[CDU/CSU (14d)]:[AfD (14d)]],Kombiniert[[#This Row],[CDU/CSU (14d)]:[AfD (14d)]],"&gt;="&amp;0.05)-Kombiniert[[#This Row],[FDP (14d)]])</f>
        <v>1.1896893588896233</v>
      </c>
    </row>
    <row r="1025" spans="1:22" x14ac:dyDescent="0.35">
      <c r="A1025" s="1">
        <v>42145</v>
      </c>
      <c r="B1025" s="2">
        <v>0.41</v>
      </c>
      <c r="C1025" s="2">
        <v>0.26</v>
      </c>
      <c r="D1025" s="2">
        <v>0.09</v>
      </c>
      <c r="E1025" s="2">
        <v>0.05</v>
      </c>
      <c r="F1025" s="2">
        <v>0.09</v>
      </c>
      <c r="G1025" s="2">
        <v>0.05</v>
      </c>
      <c r="H1025" s="2">
        <v>0.05</v>
      </c>
      <c r="I1025" s="2">
        <v>1011</v>
      </c>
      <c r="J1025" s="2" t="s">
        <v>908</v>
      </c>
      <c r="K1025" t="s">
        <v>798</v>
      </c>
      <c r="L1025" s="1">
        <f>Kombiniert[[#This Row],[Date]]-13</f>
        <v>42132</v>
      </c>
      <c r="M1025" s="8">
        <f>AVERAGEIFS(Kombiniert[CDU/CSU],Kombiniert[Date],"&gt;="&amp;Kombiniert[[#This Row],[Von]],Kombiniert[Date],"&lt;="&amp;Kombiniert[[#This Row],[Date]])</f>
        <v>0.40687499999999999</v>
      </c>
      <c r="N1025" s="3">
        <f>AVERAGEIFS(Kombiniert[SPD],Kombiniert[Date],"&gt;="&amp;Kombiniert[[#This Row],[Von]],Kombiniert[Date],"&lt;="&amp;Kombiniert[[#This Row],[Date]])</f>
        <v>0.24375000000000002</v>
      </c>
      <c r="O1025" s="8">
        <f>AVERAGEIFS(Kombiniert[GRÜNE],Kombiniert[Date],"&gt;="&amp;Kombiniert[[#This Row],[Von]],Kombiniert[Date],"&lt;="&amp;Kombiniert[[#This Row],[Date]])</f>
        <v>0.10062499999999999</v>
      </c>
      <c r="P1025" s="8">
        <f>AVERAGEIFS(Kombiniert[FDP],Kombiniert[Date],"&gt;="&amp;Kombiniert[[#This Row],[Von]],Kombiniert[Date],"&lt;="&amp;Kombiniert[[#This Row],[Date]])</f>
        <v>4.3124999999999997E-2</v>
      </c>
      <c r="Q1025" s="8">
        <f>AVERAGEIFS(Kombiniert[LINKE],Kombiniert[Date],"&gt;="&amp;Kombiniert[[#This Row],[Von]],Kombiniert[Date],"&lt;="&amp;Kombiniert[[#This Row],[Date]])</f>
        <v>9.2499999999999985E-2</v>
      </c>
      <c r="R1025" s="8">
        <f>AVERAGEIFS(Kombiniert[AfD],Kombiniert[Date],"&gt;="&amp;Kombiniert[[#This Row],[Von]],Kombiniert[Date],"&lt;="&amp;Kombiniert[[#This Row],[Date]])</f>
        <v>5.3124999999999999E-2</v>
      </c>
      <c r="S1025" s="8">
        <f>AVERAGEIFS(Kombiniert[Sonstige],Kombiniert[Date],"&gt;="&amp;Kombiniert[[#This Row],[Von]],Kombiniert[Date],"&lt;="&amp;Kombiniert[[#This Row],[Date]])</f>
        <v>0.06</v>
      </c>
      <c r="T1025" s="4">
        <f>SUMIFS(Kombiniert[Befragte],Kombiniert[Date],"&gt;="&amp;Kombiniert[[#This Row],[Von]],Kombiniert[Date],"&lt;="&amp;Kombiniert[[#This Row],[Date]])</f>
        <v>15079</v>
      </c>
      <c r="U1025" s="2">
        <f>1/SUMIFS(Kombiniert[[#This Row],[CDU/CSU (14d)]:[AfD (14d)]],Kombiniert[[#This Row],[CDU/CSU (14d)]:[AfD (14d)]],"&gt;="&amp;0.05)</f>
        <v>1.1149825783972125</v>
      </c>
      <c r="V1025" s="2">
        <f>1/(SUMIFS(Kombiniert[[#This Row],[CDU/CSU (14d)]:[AfD (14d)]],Kombiniert[[#This Row],[CDU/CSU (14d)]:[AfD (14d)]],"&gt;="&amp;0.05)-Kombiniert[[#This Row],[FDP (14d)]])</f>
        <v>1.171303074670571</v>
      </c>
    </row>
    <row r="1026" spans="1:22" x14ac:dyDescent="0.35">
      <c r="A1026" s="1">
        <v>42131</v>
      </c>
      <c r="B1026" s="2">
        <v>0.4</v>
      </c>
      <c r="C1026" s="2">
        <v>0.25</v>
      </c>
      <c r="D1026" s="2">
        <v>0.1</v>
      </c>
      <c r="E1026" s="2">
        <v>0.04</v>
      </c>
      <c r="F1026" s="2">
        <v>0.09</v>
      </c>
      <c r="G1026" s="2">
        <v>0.06</v>
      </c>
      <c r="H1026" s="2">
        <v>0.06</v>
      </c>
      <c r="I1026" s="2">
        <v>1506</v>
      </c>
      <c r="J1026" s="2" t="s">
        <v>806</v>
      </c>
      <c r="K1026" t="s">
        <v>798</v>
      </c>
      <c r="L1026" s="1">
        <f>Kombiniert[[#This Row],[Date]]-13</f>
        <v>42118</v>
      </c>
      <c r="M1026" s="8">
        <f>AVERAGEIFS(Kombiniert[CDU/CSU],Kombiniert[Date],"&gt;="&amp;Kombiniert[[#This Row],[Von]],Kombiniert[Date],"&lt;="&amp;Kombiniert[[#This Row],[Date]])</f>
        <v>0.41062500000000002</v>
      </c>
      <c r="N1026" s="3">
        <f>AVERAGEIFS(Kombiniert[SPD],Kombiniert[Date],"&gt;="&amp;Kombiniert[[#This Row],[Von]],Kombiniert[Date],"&lt;="&amp;Kombiniert[[#This Row],[Date]])</f>
        <v>0.24625</v>
      </c>
      <c r="O1026" s="8">
        <f>AVERAGEIFS(Kombiniert[GRÜNE],Kombiniert[Date],"&gt;="&amp;Kombiniert[[#This Row],[Von]],Kombiniert[Date],"&lt;="&amp;Kombiniert[[#This Row],[Date]])</f>
        <v>0.10187499999999999</v>
      </c>
      <c r="P1026" s="8">
        <f>AVERAGEIFS(Kombiniert[FDP],Kombiniert[Date],"&gt;="&amp;Kombiniert[[#This Row],[Von]],Kombiniert[Date],"&lt;="&amp;Kombiniert[[#This Row],[Date]])</f>
        <v>3.6250000000000004E-2</v>
      </c>
      <c r="Q1026" s="8">
        <f>AVERAGEIFS(Kombiniert[LINKE],Kombiniert[Date],"&gt;="&amp;Kombiniert[[#This Row],[Von]],Kombiniert[Date],"&lt;="&amp;Kombiniert[[#This Row],[Date]])</f>
        <v>8.7499999999999981E-2</v>
      </c>
      <c r="R1026" s="8">
        <f>AVERAGEIFS(Kombiniert[AfD],Kombiniert[Date],"&gt;="&amp;Kombiniert[[#This Row],[Von]],Kombiniert[Date],"&lt;="&amp;Kombiniert[[#This Row],[Date]])</f>
        <v>5.5E-2</v>
      </c>
      <c r="S1026" s="8">
        <f>AVERAGEIFS(Kombiniert[Sonstige],Kombiniert[Date],"&gt;="&amp;Kombiniert[[#This Row],[Von]],Kombiniert[Date],"&lt;="&amp;Kombiniert[[#This Row],[Date]])</f>
        <v>5.8124999999999996E-2</v>
      </c>
      <c r="T1026" s="4">
        <f>SUMIFS(Kombiniert[Befragte],Kombiniert[Date],"&gt;="&amp;Kombiniert[[#This Row],[Von]],Kombiniert[Date],"&lt;="&amp;Kombiniert[[#This Row],[Date]])</f>
        <v>18173</v>
      </c>
      <c r="U1026" s="2">
        <f>1/SUMIFS(Kombiniert[[#This Row],[CDU/CSU (14d)]:[AfD (14d)]],Kombiniert[[#This Row],[CDU/CSU (14d)]:[AfD (14d)]],"&gt;="&amp;0.05)</f>
        <v>1.1095700416088765</v>
      </c>
      <c r="V1026" s="2">
        <f>1/(SUMIFS(Kombiniert[[#This Row],[CDU/CSU (14d)]:[AfD (14d)]],Kombiniert[[#This Row],[CDU/CSU (14d)]:[AfD (14d)]],"&gt;="&amp;0.05)-Kombiniert[[#This Row],[FDP (14d)]])</f>
        <v>1.1560693641618496</v>
      </c>
    </row>
    <row r="1027" spans="1:22" x14ac:dyDescent="0.35">
      <c r="A1027" s="1">
        <v>42118</v>
      </c>
      <c r="B1027" s="2">
        <v>0.41</v>
      </c>
      <c r="C1027" s="2">
        <v>0.24</v>
      </c>
      <c r="D1027" s="2">
        <v>0.11</v>
      </c>
      <c r="E1027" s="2">
        <v>0.04</v>
      </c>
      <c r="F1027" s="2">
        <v>0.08</v>
      </c>
      <c r="G1027" s="2">
        <v>0.06</v>
      </c>
      <c r="H1027" s="2">
        <v>0.06</v>
      </c>
      <c r="I1027" s="2">
        <v>1002</v>
      </c>
      <c r="J1027" s="2" t="s">
        <v>909</v>
      </c>
      <c r="K1027" t="s">
        <v>798</v>
      </c>
      <c r="L1027" s="1">
        <f>Kombiniert[[#This Row],[Date]]-13</f>
        <v>42105</v>
      </c>
      <c r="M1027" s="8">
        <f>AVERAGEIFS(Kombiniert[CDU/CSU],Kombiniert[Date],"&gt;="&amp;Kombiniert[[#This Row],[Von]],Kombiniert[Date],"&lt;="&amp;Kombiniert[[#This Row],[Date]])</f>
        <v>0.41187500000000005</v>
      </c>
      <c r="N1027" s="3">
        <f>AVERAGEIFS(Kombiniert[SPD],Kombiniert[Date],"&gt;="&amp;Kombiniert[[#This Row],[Von]],Kombiniert[Date],"&lt;="&amp;Kombiniert[[#This Row],[Date]])</f>
        <v>0.24562499999999998</v>
      </c>
      <c r="O1027" s="8">
        <f>AVERAGEIFS(Kombiniert[GRÜNE],Kombiniert[Date],"&gt;="&amp;Kombiniert[[#This Row],[Von]],Kombiniert[Date],"&lt;="&amp;Kombiniert[[#This Row],[Date]])</f>
        <v>0.10062499999999999</v>
      </c>
      <c r="P1027" s="8">
        <f>AVERAGEIFS(Kombiniert[FDP],Kombiniert[Date],"&gt;="&amp;Kombiniert[[#This Row],[Von]],Kombiniert[Date],"&lt;="&amp;Kombiniert[[#This Row],[Date]])</f>
        <v>4.0625000000000008E-2</v>
      </c>
      <c r="Q1027" s="8">
        <f>AVERAGEIFS(Kombiniert[LINKE],Kombiniert[Date],"&gt;="&amp;Kombiniert[[#This Row],[Von]],Kombiniert[Date],"&lt;="&amp;Kombiniert[[#This Row],[Date]])</f>
        <v>8.6249999999999993E-2</v>
      </c>
      <c r="R1027" s="8">
        <f>AVERAGEIFS(Kombiniert[AfD],Kombiniert[Date],"&gt;="&amp;Kombiniert[[#This Row],[Von]],Kombiniert[Date],"&lt;="&amp;Kombiniert[[#This Row],[Date]])</f>
        <v>5.8749999999999997E-2</v>
      </c>
      <c r="S1027" s="8">
        <f>AVERAGEIFS(Kombiniert[Sonstige],Kombiniert[Date],"&gt;="&amp;Kombiniert[[#This Row],[Von]],Kombiniert[Date],"&lt;="&amp;Kombiniert[[#This Row],[Date]])</f>
        <v>5.6250000000000001E-2</v>
      </c>
      <c r="T1027" s="4">
        <f>SUMIFS(Kombiniert[Befragte],Kombiniert[Date],"&gt;="&amp;Kombiniert[[#This Row],[Von]],Kombiniert[Date],"&lt;="&amp;Kombiniert[[#This Row],[Date]])</f>
        <v>15003</v>
      </c>
      <c r="U1027" s="2">
        <f>1/SUMIFS(Kombiniert[[#This Row],[CDU/CSU (14d)]:[AfD (14d)]],Kombiniert[[#This Row],[CDU/CSU (14d)]:[AfD (14d)]],"&gt;="&amp;0.05)</f>
        <v>1.1072664359861593</v>
      </c>
      <c r="V1027" s="2">
        <f>1/(SUMIFS(Kombiniert[[#This Row],[CDU/CSU (14d)]:[AfD (14d)]],Kombiniert[[#This Row],[CDU/CSU (14d)]:[AfD (14d)]],"&gt;="&amp;0.05)-Kombiniert[[#This Row],[FDP (14d)]])</f>
        <v>1.1594202898550727</v>
      </c>
    </row>
    <row r="1028" spans="1:22" x14ac:dyDescent="0.35">
      <c r="A1028" s="1">
        <v>42096</v>
      </c>
      <c r="B1028" s="2">
        <v>0.41</v>
      </c>
      <c r="C1028" s="2">
        <v>0.25</v>
      </c>
      <c r="D1028" s="2">
        <v>0.1</v>
      </c>
      <c r="E1028" s="2">
        <v>0.04</v>
      </c>
      <c r="F1028" s="2">
        <v>0.09</v>
      </c>
      <c r="G1028" s="2">
        <v>0.06</v>
      </c>
      <c r="H1028" s="2">
        <v>0.05</v>
      </c>
      <c r="I1028" s="2">
        <v>1501</v>
      </c>
      <c r="J1028" s="2" t="s">
        <v>808</v>
      </c>
      <c r="K1028" t="s">
        <v>798</v>
      </c>
      <c r="L1028" s="1">
        <f>Kombiniert[[#This Row],[Date]]-13</f>
        <v>42083</v>
      </c>
      <c r="M1028" s="8">
        <f>AVERAGEIFS(Kombiniert[CDU/CSU],Kombiniert[Date],"&gt;="&amp;Kombiniert[[#This Row],[Von]],Kombiniert[Date],"&lt;="&amp;Kombiniert[[#This Row],[Date]])</f>
        <v>0.41571428571428576</v>
      </c>
      <c r="N1028" s="3">
        <f>AVERAGEIFS(Kombiniert[SPD],Kombiniert[Date],"&gt;="&amp;Kombiniert[[#This Row],[Von]],Kombiniert[Date],"&lt;="&amp;Kombiniert[[#This Row],[Date]])</f>
        <v>0.24071428571428569</v>
      </c>
      <c r="O1028" s="8">
        <f>AVERAGEIFS(Kombiniert[GRÜNE],Kombiniert[Date],"&gt;="&amp;Kombiniert[[#This Row],[Von]],Kombiniert[Date],"&lt;="&amp;Kombiniert[[#This Row],[Date]])</f>
        <v>9.7857142857142851E-2</v>
      </c>
      <c r="P1028" s="8">
        <f>AVERAGEIFS(Kombiniert[FDP],Kombiniert[Date],"&gt;="&amp;Kombiniert[[#This Row],[Von]],Kombiniert[Date],"&lt;="&amp;Kombiniert[[#This Row],[Date]])</f>
        <v>4.1428571428571426E-2</v>
      </c>
      <c r="Q1028" s="8">
        <f>AVERAGEIFS(Kombiniert[LINKE],Kombiniert[Date],"&gt;="&amp;Kombiniert[[#This Row],[Von]],Kombiniert[Date],"&lt;="&amp;Kombiniert[[#This Row],[Date]])</f>
        <v>8.7142857142857147E-2</v>
      </c>
      <c r="R1028" s="8">
        <f>AVERAGEIFS(Kombiniert[AfD],Kombiniert[Date],"&gt;="&amp;Kombiniert[[#This Row],[Von]],Kombiniert[Date],"&lt;="&amp;Kombiniert[[#This Row],[Date]])</f>
        <v>5.9285714285714282E-2</v>
      </c>
      <c r="S1028" s="8">
        <f>AVERAGEIFS(Kombiniert[Sonstige],Kombiniert[Date],"&gt;="&amp;Kombiniert[[#This Row],[Von]],Kombiniert[Date],"&lt;="&amp;Kombiniert[[#This Row],[Date]])</f>
        <v>5.785714285714285E-2</v>
      </c>
      <c r="T1028" s="4">
        <f>SUMIFS(Kombiniert[Befragte],Kombiniert[Date],"&gt;="&amp;Kombiniert[[#This Row],[Von]],Kombiniert[Date],"&lt;="&amp;Kombiniert[[#This Row],[Date]])</f>
        <v>13357</v>
      </c>
      <c r="U1028" s="2">
        <f>1/SUMIFS(Kombiniert[[#This Row],[CDU/CSU (14d)]:[AfD (14d)]],Kombiniert[[#This Row],[CDU/CSU (14d)]:[AfD (14d)]],"&gt;="&amp;0.05)</f>
        <v>1.1102299762093575</v>
      </c>
      <c r="V1028" s="2">
        <f>1/(SUMIFS(Kombiniert[[#This Row],[CDU/CSU (14d)]:[AfD (14d)]],Kombiniert[[#This Row],[CDU/CSU (14d)]:[AfD (14d)]],"&gt;="&amp;0.05)-Kombiniert[[#This Row],[FDP (14d)]])</f>
        <v>1.1637572734829591</v>
      </c>
    </row>
    <row r="1029" spans="1:22" x14ac:dyDescent="0.35">
      <c r="A1029" s="1">
        <v>42076</v>
      </c>
      <c r="B1029" s="2">
        <v>0.41</v>
      </c>
      <c r="C1029" s="2">
        <v>0.24</v>
      </c>
      <c r="D1029" s="2">
        <v>0.11</v>
      </c>
      <c r="E1029" s="2">
        <v>0.04</v>
      </c>
      <c r="F1029" s="2">
        <v>0.09</v>
      </c>
      <c r="G1029" s="2">
        <v>0.06</v>
      </c>
      <c r="H1029" s="2">
        <v>0.05</v>
      </c>
      <c r="I1029" s="2">
        <v>1000</v>
      </c>
      <c r="J1029" s="2" t="s">
        <v>910</v>
      </c>
      <c r="K1029" t="s">
        <v>798</v>
      </c>
      <c r="L1029" s="1">
        <f>Kombiniert[[#This Row],[Date]]-13</f>
        <v>42063</v>
      </c>
      <c r="M1029" s="8">
        <f>AVERAGEIFS(Kombiniert[CDU/CSU],Kombiniert[Date],"&gt;="&amp;Kombiniert[[#This Row],[Von]],Kombiniert[Date],"&lt;="&amp;Kombiniert[[#This Row],[Date]])</f>
        <v>0.40875000000000006</v>
      </c>
      <c r="N1029" s="3">
        <f>AVERAGEIFS(Kombiniert[SPD],Kombiniert[Date],"&gt;="&amp;Kombiniert[[#This Row],[Von]],Kombiniert[Date],"&lt;="&amp;Kombiniert[[#This Row],[Date]])</f>
        <v>0.24437499999999998</v>
      </c>
      <c r="O1029" s="8">
        <f>AVERAGEIFS(Kombiniert[GRÜNE],Kombiniert[Date],"&gt;="&amp;Kombiniert[[#This Row],[Von]],Kombiniert[Date],"&lt;="&amp;Kombiniert[[#This Row],[Date]])</f>
        <v>9.6249999999999988E-2</v>
      </c>
      <c r="P1029" s="8">
        <f>AVERAGEIFS(Kombiniert[FDP],Kombiniert[Date],"&gt;="&amp;Kombiniert[[#This Row],[Von]],Kombiniert[Date],"&lt;="&amp;Kombiniert[[#This Row],[Date]])</f>
        <v>4.0000000000000008E-2</v>
      </c>
      <c r="Q1029" s="8">
        <f>AVERAGEIFS(Kombiniert[LINKE],Kombiniert[Date],"&gt;="&amp;Kombiniert[[#This Row],[Von]],Kombiniert[Date],"&lt;="&amp;Kombiniert[[#This Row],[Date]])</f>
        <v>8.9999999999999983E-2</v>
      </c>
      <c r="R1029" s="8">
        <f>AVERAGEIFS(Kombiniert[AfD],Kombiniert[Date],"&gt;="&amp;Kombiniert[[#This Row],[Von]],Kombiniert[Date],"&lt;="&amp;Kombiniert[[#This Row],[Date]])</f>
        <v>6.6250000000000003E-2</v>
      </c>
      <c r="S1029" s="8">
        <f>AVERAGEIFS(Kombiniert[Sonstige],Kombiniert[Date],"&gt;="&amp;Kombiniert[[#This Row],[Von]],Kombiniert[Date],"&lt;="&amp;Kombiniert[[#This Row],[Date]])</f>
        <v>5.4374999999999993E-2</v>
      </c>
      <c r="T1029" s="4">
        <f>SUMIFS(Kombiniert[Befragte],Kombiniert[Date],"&gt;="&amp;Kombiniert[[#This Row],[Von]],Kombiniert[Date],"&lt;="&amp;Kombiniert[[#This Row],[Date]])</f>
        <v>16153</v>
      </c>
      <c r="U1029" s="2">
        <f>1/SUMIFS(Kombiniert[[#This Row],[CDU/CSU (14d)]:[AfD (14d)]],Kombiniert[[#This Row],[CDU/CSU (14d)]:[AfD (14d)]],"&gt;="&amp;0.05)</f>
        <v>1.1042097998619738</v>
      </c>
      <c r="V1029" s="2">
        <f>1/(SUMIFS(Kombiniert[[#This Row],[CDU/CSU (14d)]:[AfD (14d)]],Kombiniert[[#This Row],[CDU/CSU (14d)]:[AfD (14d)]],"&gt;="&amp;0.05)-Kombiniert[[#This Row],[FDP (14d)]])</f>
        <v>1.1552346570397112</v>
      </c>
    </row>
    <row r="1030" spans="1:22" x14ac:dyDescent="0.35">
      <c r="A1030" s="1">
        <v>42068</v>
      </c>
      <c r="B1030" s="2">
        <v>0.41</v>
      </c>
      <c r="C1030" s="2">
        <v>0.25</v>
      </c>
      <c r="D1030" s="2">
        <v>0.1</v>
      </c>
      <c r="E1030" s="2">
        <v>0.04</v>
      </c>
      <c r="F1030" s="2">
        <v>0.09</v>
      </c>
      <c r="G1030" s="2">
        <v>0.06</v>
      </c>
      <c r="H1030" s="2">
        <v>0.05</v>
      </c>
      <c r="I1030" s="2">
        <v>1506</v>
      </c>
      <c r="J1030" s="2" t="s">
        <v>810</v>
      </c>
      <c r="K1030" t="s">
        <v>798</v>
      </c>
      <c r="L1030" s="1">
        <f>Kombiniert[[#This Row],[Date]]-13</f>
        <v>42055</v>
      </c>
      <c r="M1030" s="8">
        <f>AVERAGEIFS(Kombiniert[CDU/CSU],Kombiniert[Date],"&gt;="&amp;Kombiniert[[#This Row],[Von]],Kombiniert[Date],"&lt;="&amp;Kombiniert[[#This Row],[Date]])</f>
        <v>0.41142857142857148</v>
      </c>
      <c r="N1030" s="3">
        <f>AVERAGEIFS(Kombiniert[SPD],Kombiniert[Date],"&gt;="&amp;Kombiniert[[#This Row],[Von]],Kombiniert[Date],"&lt;="&amp;Kombiniert[[#This Row],[Date]])</f>
        <v>0.24642857142857144</v>
      </c>
      <c r="O1030" s="8">
        <f>AVERAGEIFS(Kombiniert[GRÜNE],Kombiniert[Date],"&gt;="&amp;Kombiniert[[#This Row],[Von]],Kombiniert[Date],"&lt;="&amp;Kombiniert[[#This Row],[Date]])</f>
        <v>9.2857142857142846E-2</v>
      </c>
      <c r="P1030" s="8">
        <f>AVERAGEIFS(Kombiniert[FDP],Kombiniert[Date],"&gt;="&amp;Kombiniert[[#This Row],[Von]],Kombiniert[Date],"&lt;="&amp;Kombiniert[[#This Row],[Date]])</f>
        <v>0.04</v>
      </c>
      <c r="Q1030" s="8">
        <f>AVERAGEIFS(Kombiniert[LINKE],Kombiniert[Date],"&gt;="&amp;Kombiniert[[#This Row],[Von]],Kombiniert[Date],"&lt;="&amp;Kombiniert[[#This Row],[Date]])</f>
        <v>8.9285714285714274E-2</v>
      </c>
      <c r="R1030" s="8">
        <f>AVERAGEIFS(Kombiniert[AfD],Kombiniert[Date],"&gt;="&amp;Kombiniert[[#This Row],[Von]],Kombiniert[Date],"&lt;="&amp;Kombiniert[[#This Row],[Date]])</f>
        <v>6.5714285714285711E-2</v>
      </c>
      <c r="S1030" s="8">
        <f>AVERAGEIFS(Kombiniert[Sonstige],Kombiniert[Date],"&gt;="&amp;Kombiniert[[#This Row],[Von]],Kombiniert[Date],"&lt;="&amp;Kombiniert[[#This Row],[Date]])</f>
        <v>5.4285714285714284E-2</v>
      </c>
      <c r="T1030" s="4">
        <f>SUMIFS(Kombiniert[Befragte],Kombiniert[Date],"&gt;="&amp;Kombiniert[[#This Row],[Von]],Kombiniert[Date],"&lt;="&amp;Kombiniert[[#This Row],[Date]])</f>
        <v>15164</v>
      </c>
      <c r="U1030" s="2">
        <f>1/SUMIFS(Kombiniert[[#This Row],[CDU/CSU (14d)]:[AfD (14d)]],Kombiniert[[#This Row],[CDU/CSU (14d)]:[AfD (14d)]],"&gt;="&amp;0.05)</f>
        <v>1.1041009463722395</v>
      </c>
      <c r="V1030" s="2">
        <f>1/(SUMIFS(Kombiniert[[#This Row],[CDU/CSU (14d)]:[AfD (14d)]],Kombiniert[[#This Row],[CDU/CSU (14d)]:[AfD (14d)]],"&gt;="&amp;0.05)-Kombiniert[[#This Row],[FDP (14d)]])</f>
        <v>1.1551155115511551</v>
      </c>
    </row>
    <row r="1031" spans="1:22" x14ac:dyDescent="0.35">
      <c r="A1031" s="1">
        <v>42048</v>
      </c>
      <c r="B1031" s="2">
        <v>0.42</v>
      </c>
      <c r="C1031" s="2">
        <v>0.24</v>
      </c>
      <c r="D1031" s="2">
        <v>0.1</v>
      </c>
      <c r="E1031" s="2">
        <v>0.03</v>
      </c>
      <c r="F1031" s="2">
        <v>0.08</v>
      </c>
      <c r="G1031" s="2">
        <v>7.0000000000000007E-2</v>
      </c>
      <c r="H1031" s="2">
        <v>0.06</v>
      </c>
      <c r="I1031" s="2">
        <v>1023</v>
      </c>
      <c r="J1031" s="2" t="s">
        <v>911</v>
      </c>
      <c r="K1031" t="s">
        <v>798</v>
      </c>
      <c r="L1031" s="1">
        <f>Kombiniert[[#This Row],[Date]]-13</f>
        <v>42035</v>
      </c>
      <c r="M1031" s="8">
        <f>AVERAGEIFS(Kombiniert[CDU/CSU],Kombiniert[Date],"&gt;="&amp;Kombiniert[[#This Row],[Von]],Kombiniert[Date],"&lt;="&amp;Kombiniert[[#This Row],[Date]])</f>
        <v>0.41062500000000002</v>
      </c>
      <c r="N1031" s="3">
        <f>AVERAGEIFS(Kombiniert[SPD],Kombiniert[Date],"&gt;="&amp;Kombiniert[[#This Row],[Von]],Kombiniert[Date],"&lt;="&amp;Kombiniert[[#This Row],[Date]])</f>
        <v>0.245</v>
      </c>
      <c r="O1031" s="8">
        <f>AVERAGEIFS(Kombiniert[GRÜNE],Kombiniert[Date],"&gt;="&amp;Kombiniert[[#This Row],[Von]],Kombiniert[Date],"&lt;="&amp;Kombiniert[[#This Row],[Date]])</f>
        <v>0.10062499999999999</v>
      </c>
      <c r="P1031" s="8">
        <f>AVERAGEIFS(Kombiniert[FDP],Kombiniert[Date],"&gt;="&amp;Kombiniert[[#This Row],[Von]],Kombiniert[Date],"&lt;="&amp;Kombiniert[[#This Row],[Date]])</f>
        <v>3.3125000000000002E-2</v>
      </c>
      <c r="Q1031" s="8">
        <f>AVERAGEIFS(Kombiniert[LINKE],Kombiniert[Date],"&gt;="&amp;Kombiniert[[#This Row],[Von]],Kombiniert[Date],"&lt;="&amp;Kombiniert[[#This Row],[Date]])</f>
        <v>9.1874999999999998E-2</v>
      </c>
      <c r="R1031" s="8">
        <f>AVERAGEIFS(Kombiniert[AfD],Kombiniert[Date],"&gt;="&amp;Kombiniert[[#This Row],[Von]],Kombiniert[Date],"&lt;="&amp;Kombiniert[[#This Row],[Date]])</f>
        <v>6.1874999999999999E-2</v>
      </c>
      <c r="S1031" s="8">
        <f>AVERAGEIFS(Kombiniert[Sonstige],Kombiniert[Date],"&gt;="&amp;Kombiniert[[#This Row],[Von]],Kombiniert[Date],"&lt;="&amp;Kombiniert[[#This Row],[Date]])</f>
        <v>5.6874999999999995E-2</v>
      </c>
      <c r="T1031" s="4">
        <f>SUMIFS(Kombiniert[Befragte],Kombiniert[Date],"&gt;="&amp;Kombiniert[[#This Row],[Von]],Kombiniert[Date],"&lt;="&amp;Kombiniert[[#This Row],[Date]])</f>
        <v>15305</v>
      </c>
      <c r="U1031" s="2">
        <f>1/SUMIFS(Kombiniert[[#This Row],[CDU/CSU (14d)]:[AfD (14d)]],Kombiniert[[#This Row],[CDU/CSU (14d)]:[AfD (14d)]],"&gt;="&amp;0.05)</f>
        <v>1.0989010989010988</v>
      </c>
      <c r="V1031" s="2">
        <f>1/(SUMIFS(Kombiniert[[#This Row],[CDU/CSU (14d)]:[AfD (14d)]],Kombiniert[[#This Row],[CDU/CSU (14d)]:[AfD (14d)]],"&gt;="&amp;0.05)-Kombiniert[[#This Row],[FDP (14d)]])</f>
        <v>1.1404133998574482</v>
      </c>
    </row>
    <row r="1032" spans="1:22" x14ac:dyDescent="0.35">
      <c r="A1032" s="1">
        <v>42040</v>
      </c>
      <c r="B1032" s="2">
        <v>0.41</v>
      </c>
      <c r="C1032" s="2">
        <v>0.25</v>
      </c>
      <c r="D1032" s="2">
        <v>0.1</v>
      </c>
      <c r="E1032" s="2">
        <v>0.03</v>
      </c>
      <c r="F1032" s="2">
        <v>0.09</v>
      </c>
      <c r="G1032" s="2">
        <v>0.06</v>
      </c>
      <c r="H1032" s="2">
        <v>0.06</v>
      </c>
      <c r="I1032" s="2">
        <v>1503</v>
      </c>
      <c r="J1032" s="2" t="s">
        <v>912</v>
      </c>
      <c r="K1032" t="s">
        <v>798</v>
      </c>
      <c r="L1032" s="1">
        <f>Kombiniert[[#This Row],[Date]]-13</f>
        <v>42027</v>
      </c>
      <c r="M1032" s="8">
        <f>AVERAGEIFS(Kombiniert[CDU/CSU],Kombiniert[Date],"&gt;="&amp;Kombiniert[[#This Row],[Von]],Kombiniert[Date],"&lt;="&amp;Kombiniert[[#This Row],[Date]])</f>
        <v>0.41312500000000002</v>
      </c>
      <c r="N1032" s="3">
        <f>AVERAGEIFS(Kombiniert[SPD],Kombiniert[Date],"&gt;="&amp;Kombiniert[[#This Row],[Von]],Kombiniert[Date],"&lt;="&amp;Kombiniert[[#This Row],[Date]])</f>
        <v>0.24374999999999999</v>
      </c>
      <c r="O1032" s="8">
        <f>AVERAGEIFS(Kombiniert[GRÜNE],Kombiniert[Date],"&gt;="&amp;Kombiniert[[#This Row],[Von]],Kombiniert[Date],"&lt;="&amp;Kombiniert[[#This Row],[Date]])</f>
        <v>0.10062499999999999</v>
      </c>
      <c r="P1032" s="8">
        <f>AVERAGEIFS(Kombiniert[FDP],Kombiniert[Date],"&gt;="&amp;Kombiniert[[#This Row],[Von]],Kombiniert[Date],"&lt;="&amp;Kombiniert[[#This Row],[Date]])</f>
        <v>3.3125000000000002E-2</v>
      </c>
      <c r="Q1032" s="8">
        <f>AVERAGEIFS(Kombiniert[LINKE],Kombiniert[Date],"&gt;="&amp;Kombiniert[[#This Row],[Von]],Kombiniert[Date],"&lt;="&amp;Kombiniert[[#This Row],[Date]])</f>
        <v>9.1249999999999984E-2</v>
      </c>
      <c r="R1032" s="8">
        <f>AVERAGEIFS(Kombiniert[AfD],Kombiniert[Date],"&gt;="&amp;Kombiniert[[#This Row],[Von]],Kombiniert[Date],"&lt;="&amp;Kombiniert[[#This Row],[Date]])</f>
        <v>6.1249999999999999E-2</v>
      </c>
      <c r="S1032" s="8">
        <f>AVERAGEIFS(Kombiniert[Sonstige],Kombiniert[Date],"&gt;="&amp;Kombiniert[[#This Row],[Von]],Kombiniert[Date],"&lt;="&amp;Kombiniert[[#This Row],[Date]])</f>
        <v>5.6875000000000002E-2</v>
      </c>
      <c r="T1032" s="4">
        <f>SUMIFS(Kombiniert[Befragte],Kombiniert[Date],"&gt;="&amp;Kombiniert[[#This Row],[Von]],Kombiniert[Date],"&lt;="&amp;Kombiniert[[#This Row],[Date]])</f>
        <v>15240</v>
      </c>
      <c r="U1032" s="2">
        <f>1/SUMIFS(Kombiniert[[#This Row],[CDU/CSU (14d)]:[AfD (14d)]],Kombiniert[[#This Row],[CDU/CSU (14d)]:[AfD (14d)]],"&gt;="&amp;0.05)</f>
        <v>1.098901098901099</v>
      </c>
      <c r="V1032" s="2">
        <f>1/(SUMIFS(Kombiniert[[#This Row],[CDU/CSU (14d)]:[AfD (14d)]],Kombiniert[[#This Row],[CDU/CSU (14d)]:[AfD (14d)]],"&gt;="&amp;0.05)-Kombiniert[[#This Row],[FDP (14d)]])</f>
        <v>1.1404133998574484</v>
      </c>
    </row>
    <row r="1033" spans="1:22" x14ac:dyDescent="0.35">
      <c r="A1033" s="1">
        <v>42020</v>
      </c>
      <c r="B1033" s="2">
        <v>0.41</v>
      </c>
      <c r="C1033" s="2">
        <v>0.25</v>
      </c>
      <c r="D1033" s="2">
        <v>0.1</v>
      </c>
      <c r="E1033" s="2">
        <v>0.04</v>
      </c>
      <c r="F1033" s="2">
        <v>0.08</v>
      </c>
      <c r="G1033" s="2">
        <v>0.06</v>
      </c>
      <c r="H1033" s="2">
        <v>0.06</v>
      </c>
      <c r="I1033" s="2">
        <v>1017</v>
      </c>
      <c r="J1033" s="2" t="s">
        <v>913</v>
      </c>
      <c r="K1033" t="s">
        <v>798</v>
      </c>
      <c r="L1033" s="1">
        <f>Kombiniert[[#This Row],[Date]]-13</f>
        <v>42007</v>
      </c>
      <c r="M1033" s="8">
        <f>AVERAGEIFS(Kombiniert[CDU/CSU],Kombiniert[Date],"&gt;="&amp;Kombiniert[[#This Row],[Von]],Kombiniert[Date],"&lt;="&amp;Kombiniert[[#This Row],[Date]])</f>
        <v>0.42071428571428571</v>
      </c>
      <c r="N1033" s="3">
        <f>AVERAGEIFS(Kombiniert[SPD],Kombiniert[Date],"&gt;="&amp;Kombiniert[[#This Row],[Von]],Kombiniert[Date],"&lt;="&amp;Kombiniert[[#This Row],[Date]])</f>
        <v>0.23714285714285713</v>
      </c>
      <c r="O1033" s="8">
        <f>AVERAGEIFS(Kombiniert[GRÜNE],Kombiniert[Date],"&gt;="&amp;Kombiniert[[#This Row],[Von]],Kombiniert[Date],"&lt;="&amp;Kombiniert[[#This Row],[Date]])</f>
        <v>9.857142857142856E-2</v>
      </c>
      <c r="P1033" s="8">
        <f>AVERAGEIFS(Kombiniert[FDP],Kombiniert[Date],"&gt;="&amp;Kombiniert[[#This Row],[Von]],Kombiniert[Date],"&lt;="&amp;Kombiniert[[#This Row],[Date]])</f>
        <v>3.0714285714285715E-2</v>
      </c>
      <c r="Q1033" s="8">
        <f>AVERAGEIFS(Kombiniert[LINKE],Kombiniert[Date],"&gt;="&amp;Kombiniert[[#This Row],[Von]],Kombiniert[Date],"&lt;="&amp;Kombiniert[[#This Row],[Date]])</f>
        <v>9.071428571428572E-2</v>
      </c>
      <c r="R1033" s="8">
        <f>AVERAGEIFS(Kombiniert[AfD],Kombiniert[Date],"&gt;="&amp;Kombiniert[[#This Row],[Von]],Kombiniert[Date],"&lt;="&amp;Kombiniert[[#This Row],[Date]])</f>
        <v>6.4285714285714293E-2</v>
      </c>
      <c r="S1033" s="8">
        <f>AVERAGEIFS(Kombiniert[Sonstige],Kombiniert[Date],"&gt;="&amp;Kombiniert[[#This Row],[Von]],Kombiniert[Date],"&lt;="&amp;Kombiniert[[#This Row],[Date]])</f>
        <v>5.5714285714285709E-2</v>
      </c>
      <c r="T1033" s="4">
        <f>SUMIFS(Kombiniert[Befragte],Kombiniert[Date],"&gt;="&amp;Kombiniert[[#This Row],[Von]],Kombiniert[Date],"&lt;="&amp;Kombiniert[[#This Row],[Date]])</f>
        <v>12987</v>
      </c>
      <c r="U1033" s="2">
        <f>1/SUMIFS(Kombiniert[[#This Row],[CDU/CSU (14d)]:[AfD (14d)]],Kombiniert[[#This Row],[CDU/CSU (14d)]:[AfD (14d)]],"&gt;="&amp;0.05)</f>
        <v>1.0971786833855801</v>
      </c>
      <c r="V1033" s="2">
        <f>1/(SUMIFS(Kombiniert[[#This Row],[CDU/CSU (14d)]:[AfD (14d)]],Kombiniert[[#This Row],[CDU/CSU (14d)]:[AfD (14d)]],"&gt;="&amp;0.05)-Kombiniert[[#This Row],[FDP (14d)]])</f>
        <v>1.1354420113544201</v>
      </c>
    </row>
    <row r="1034" spans="1:22" x14ac:dyDescent="0.35">
      <c r="A1034" s="1">
        <v>42012</v>
      </c>
      <c r="B1034" s="2">
        <v>0.41</v>
      </c>
      <c r="C1034" s="2">
        <v>0.26</v>
      </c>
      <c r="D1034" s="2">
        <v>0.1</v>
      </c>
      <c r="E1034" s="2">
        <v>0.03</v>
      </c>
      <c r="F1034" s="2">
        <v>0.08</v>
      </c>
      <c r="G1034" s="2">
        <v>0.06</v>
      </c>
      <c r="H1034" s="2">
        <v>0.06</v>
      </c>
      <c r="I1034" s="2">
        <v>1506</v>
      </c>
      <c r="J1034" s="2" t="s">
        <v>895</v>
      </c>
      <c r="K1034" t="s">
        <v>798</v>
      </c>
      <c r="L1034" s="1">
        <f>Kombiniert[[#This Row],[Date]]-13</f>
        <v>41999</v>
      </c>
      <c r="M1034" s="8">
        <f>AVERAGEIFS(Kombiniert[CDU/CSU],Kombiniert[Date],"&gt;="&amp;Kombiniert[[#This Row],[Von]],Kombiniert[Date],"&lt;="&amp;Kombiniert[[#This Row],[Date]])</f>
        <v>0.41875000000000001</v>
      </c>
      <c r="N1034" s="3">
        <f>AVERAGEIFS(Kombiniert[SPD],Kombiniert[Date],"&gt;="&amp;Kombiniert[[#This Row],[Von]],Kombiniert[Date],"&lt;="&amp;Kombiniert[[#This Row],[Date]])</f>
        <v>0.23749999999999999</v>
      </c>
      <c r="O1034" s="8">
        <f>AVERAGEIFS(Kombiniert[GRÜNE],Kombiniert[Date],"&gt;="&amp;Kombiniert[[#This Row],[Von]],Kombiniert[Date],"&lt;="&amp;Kombiniert[[#This Row],[Date]])</f>
        <v>0.1</v>
      </c>
      <c r="P1034" s="8">
        <f>AVERAGEIFS(Kombiniert[FDP],Kombiniert[Date],"&gt;="&amp;Kombiniert[[#This Row],[Von]],Kombiniert[Date],"&lt;="&amp;Kombiniert[[#This Row],[Date]])</f>
        <v>2.5000000000000001E-2</v>
      </c>
      <c r="Q1034" s="8">
        <f>AVERAGEIFS(Kombiniert[LINKE],Kombiniert[Date],"&gt;="&amp;Kombiniert[[#This Row],[Von]],Kombiniert[Date],"&lt;="&amp;Kombiniert[[#This Row],[Date]])</f>
        <v>9.6250000000000002E-2</v>
      </c>
      <c r="R1034" s="8">
        <f>AVERAGEIFS(Kombiniert[AfD],Kombiniert[Date],"&gt;="&amp;Kombiniert[[#This Row],[Von]],Kombiniert[Date],"&lt;="&amp;Kombiniert[[#This Row],[Date]])</f>
        <v>5.8749999999999997E-2</v>
      </c>
      <c r="S1034" s="8">
        <f>AVERAGEIFS(Kombiniert[Sonstige],Kombiniert[Date],"&gt;="&amp;Kombiniert[[#This Row],[Von]],Kombiniert[Date],"&lt;="&amp;Kombiniert[[#This Row],[Date]])</f>
        <v>6.3750000000000001E-2</v>
      </c>
      <c r="T1034" s="4">
        <f>SUMIFS(Kombiniert[Befragte],Kombiniert[Date],"&gt;="&amp;Kombiniert[[#This Row],[Von]],Kombiniert[Date],"&lt;="&amp;Kombiniert[[#This Row],[Date]])</f>
        <v>7048</v>
      </c>
      <c r="U1034" s="2">
        <f>1/SUMIFS(Kombiniert[[#This Row],[CDU/CSU (14d)]:[AfD (14d)]],Kombiniert[[#This Row],[CDU/CSU (14d)]:[AfD (14d)]],"&gt;="&amp;0.05)</f>
        <v>1.0973936899862826</v>
      </c>
      <c r="V1034" s="2">
        <f>1/(SUMIFS(Kombiniert[[#This Row],[CDU/CSU (14d)]:[AfD (14d)]],Kombiniert[[#This Row],[CDU/CSU (14d)]:[AfD (14d)]],"&gt;="&amp;0.05)-Kombiniert[[#This Row],[FDP (14d)]])</f>
        <v>1.1283497884344147</v>
      </c>
    </row>
    <row r="1035" spans="1:22" x14ac:dyDescent="0.35">
      <c r="A1035" s="1">
        <v>41992</v>
      </c>
      <c r="B1035" s="2">
        <v>0.42</v>
      </c>
      <c r="C1035" s="2">
        <v>0.25</v>
      </c>
      <c r="D1035" s="2">
        <v>0.1</v>
      </c>
      <c r="E1035" s="2"/>
      <c r="F1035" s="2">
        <v>0.08</v>
      </c>
      <c r="G1035" s="2">
        <v>0.06</v>
      </c>
      <c r="H1035" s="2">
        <v>0.09</v>
      </c>
      <c r="I1035" s="2">
        <v>1006</v>
      </c>
      <c r="J1035" s="2" t="s">
        <v>914</v>
      </c>
      <c r="K1035" t="s">
        <v>798</v>
      </c>
      <c r="L1035" s="1">
        <f>Kombiniert[[#This Row],[Date]]-13</f>
        <v>41979</v>
      </c>
      <c r="M1035" s="8">
        <f>AVERAGEIFS(Kombiniert[CDU/CSU],Kombiniert[Date],"&gt;="&amp;Kombiniert[[#This Row],[Von]],Kombiniert[Date],"&lt;="&amp;Kombiniert[[#This Row],[Date]])</f>
        <v>0.41375000000000001</v>
      </c>
      <c r="N1035" s="3">
        <f>AVERAGEIFS(Kombiniert[SPD],Kombiniert[Date],"&gt;="&amp;Kombiniert[[#This Row],[Von]],Kombiniert[Date],"&lt;="&amp;Kombiniert[[#This Row],[Date]])</f>
        <v>0.24687499999999998</v>
      </c>
      <c r="O1035" s="8">
        <f>AVERAGEIFS(Kombiniert[GRÜNE],Kombiniert[Date],"&gt;="&amp;Kombiniert[[#This Row],[Von]],Kombiniert[Date],"&lt;="&amp;Kombiniert[[#This Row],[Date]])</f>
        <v>9.9374999999999991E-2</v>
      </c>
      <c r="P1035" s="8">
        <f>AVERAGEIFS(Kombiniert[FDP],Kombiniert[Date],"&gt;="&amp;Kombiniert[[#This Row],[Von]],Kombiniert[Date],"&lt;="&amp;Kombiniert[[#This Row],[Date]])</f>
        <v>2.4999999999999998E-2</v>
      </c>
      <c r="Q1035" s="8">
        <f>AVERAGEIFS(Kombiniert[LINKE],Kombiniert[Date],"&gt;="&amp;Kombiniert[[#This Row],[Von]],Kombiniert[Date],"&lt;="&amp;Kombiniert[[#This Row],[Date]])</f>
        <v>9.1249999999999984E-2</v>
      </c>
      <c r="R1035" s="8">
        <f>AVERAGEIFS(Kombiniert[AfD],Kombiniert[Date],"&gt;="&amp;Kombiniert[[#This Row],[Von]],Kombiniert[Date],"&lt;="&amp;Kombiniert[[#This Row],[Date]])</f>
        <v>6.4375000000000002E-2</v>
      </c>
      <c r="S1035" s="8">
        <f>AVERAGEIFS(Kombiniert[Sonstige],Kombiniert[Date],"&gt;="&amp;Kombiniert[[#This Row],[Von]],Kombiniert[Date],"&lt;="&amp;Kombiniert[[#This Row],[Date]])</f>
        <v>6.25E-2</v>
      </c>
      <c r="T1035" s="4">
        <f>SUMIFS(Kombiniert[Befragte],Kombiniert[Date],"&gt;="&amp;Kombiniert[[#This Row],[Von]],Kombiniert[Date],"&lt;="&amp;Kombiniert[[#This Row],[Date]])</f>
        <v>17134</v>
      </c>
      <c r="U1035" s="2">
        <f>1/SUMIFS(Kombiniert[[#This Row],[CDU/CSU (14d)]:[AfD (14d)]],Kombiniert[[#This Row],[CDU/CSU (14d)]:[AfD (14d)]],"&gt;="&amp;0.05)</f>
        <v>1.0921501706484642</v>
      </c>
      <c r="V1035" s="2">
        <f>1/(SUMIFS(Kombiniert[[#This Row],[CDU/CSU (14d)]:[AfD (14d)]],Kombiniert[[#This Row],[CDU/CSU (14d)]:[AfD (14d)]],"&gt;="&amp;0.05)-Kombiniert[[#This Row],[FDP (14d)]])</f>
        <v>1.1228070175438598</v>
      </c>
    </row>
    <row r="1036" spans="1:22" x14ac:dyDescent="0.35">
      <c r="A1036" s="1">
        <v>41977</v>
      </c>
      <c r="B1036" s="2">
        <v>0.4</v>
      </c>
      <c r="C1036" s="2">
        <v>0.26</v>
      </c>
      <c r="D1036" s="2">
        <v>0.11</v>
      </c>
      <c r="E1036" s="2">
        <v>0.02</v>
      </c>
      <c r="F1036" s="2">
        <v>0.09</v>
      </c>
      <c r="G1036" s="2">
        <v>7.0000000000000007E-2</v>
      </c>
      <c r="H1036" s="2">
        <v>0.05</v>
      </c>
      <c r="I1036" s="2">
        <v>1502</v>
      </c>
      <c r="J1036" s="2" t="s">
        <v>915</v>
      </c>
      <c r="K1036" t="s">
        <v>798</v>
      </c>
      <c r="L1036" s="1">
        <f>Kombiniert[[#This Row],[Date]]-13</f>
        <v>41964</v>
      </c>
      <c r="M1036" s="8">
        <f>AVERAGEIFS(Kombiniert[CDU/CSU],Kombiniert[Date],"&gt;="&amp;Kombiniert[[#This Row],[Von]],Kombiniert[Date],"&lt;="&amp;Kombiniert[[#This Row],[Date]])</f>
        <v>0.41187500000000005</v>
      </c>
      <c r="N1036" s="3">
        <f>AVERAGEIFS(Kombiniert[SPD],Kombiniert[Date],"&gt;="&amp;Kombiniert[[#This Row],[Von]],Kombiniert[Date],"&lt;="&amp;Kombiniert[[#This Row],[Date]])</f>
        <v>0.245</v>
      </c>
      <c r="O1036" s="8">
        <f>AVERAGEIFS(Kombiniert[GRÜNE],Kombiniert[Date],"&gt;="&amp;Kombiniert[[#This Row],[Von]],Kombiniert[Date],"&lt;="&amp;Kombiniert[[#This Row],[Date]])</f>
        <v>0.10124999999999999</v>
      </c>
      <c r="P1036" s="8">
        <f>AVERAGEIFS(Kombiniert[FDP],Kombiniert[Date],"&gt;="&amp;Kombiniert[[#This Row],[Von]],Kombiniert[Date],"&lt;="&amp;Kombiniert[[#This Row],[Date]])</f>
        <v>2.4375000000000001E-2</v>
      </c>
      <c r="Q1036" s="8">
        <f>AVERAGEIFS(Kombiniert[LINKE],Kombiniert[Date],"&gt;="&amp;Kombiniert[[#This Row],[Von]],Kombiniert[Date],"&lt;="&amp;Kombiniert[[#This Row],[Date]])</f>
        <v>9.1874999999999984E-2</v>
      </c>
      <c r="R1036" s="8">
        <f>AVERAGEIFS(Kombiniert[AfD],Kombiniert[Date],"&gt;="&amp;Kombiniert[[#This Row],[Von]],Kombiniert[Date],"&lt;="&amp;Kombiniert[[#This Row],[Date]])</f>
        <v>6.7500000000000004E-2</v>
      </c>
      <c r="S1036" s="8">
        <f>AVERAGEIFS(Kombiniert[Sonstige],Kombiniert[Date],"&gt;="&amp;Kombiniert[[#This Row],[Von]],Kombiniert[Date],"&lt;="&amp;Kombiniert[[#This Row],[Date]])</f>
        <v>5.8124999999999996E-2</v>
      </c>
      <c r="T1036" s="4">
        <f>SUMIFS(Kombiniert[Befragte],Kombiniert[Date],"&gt;="&amp;Kombiniert[[#This Row],[Von]],Kombiniert[Date],"&lt;="&amp;Kombiniert[[#This Row],[Date]])</f>
        <v>16192</v>
      </c>
      <c r="U1036" s="2">
        <f>1/SUMIFS(Kombiniert[[#This Row],[CDU/CSU (14d)]:[AfD (14d)]],Kombiniert[[#This Row],[CDU/CSU (14d)]:[AfD (14d)]],"&gt;="&amp;0.05)</f>
        <v>1.0899182561307901</v>
      </c>
      <c r="V1036" s="2">
        <f>1/(SUMIFS(Kombiniert[[#This Row],[CDU/CSU (14d)]:[AfD (14d)]],Kombiniert[[#This Row],[CDU/CSU (14d)]:[AfD (14d)]],"&gt;="&amp;0.05)-Kombiniert[[#This Row],[FDP (14d)]])</f>
        <v>1.119664100769769</v>
      </c>
    </row>
    <row r="1037" spans="1:22" x14ac:dyDescent="0.35">
      <c r="A1037" s="1">
        <v>41964</v>
      </c>
      <c r="B1037" s="2">
        <v>0.41</v>
      </c>
      <c r="C1037" s="2">
        <v>0.26</v>
      </c>
      <c r="D1037" s="2">
        <v>0.11</v>
      </c>
      <c r="E1037" s="2">
        <v>0.03</v>
      </c>
      <c r="F1037" s="2">
        <v>0.08</v>
      </c>
      <c r="G1037" s="2">
        <v>0.06</v>
      </c>
      <c r="H1037" s="2">
        <v>0.05</v>
      </c>
      <c r="I1037" s="2">
        <v>1023</v>
      </c>
      <c r="J1037" s="2" t="s">
        <v>916</v>
      </c>
      <c r="K1037" t="s">
        <v>798</v>
      </c>
      <c r="L1037" s="1">
        <f>Kombiniert[[#This Row],[Date]]-13</f>
        <v>41951</v>
      </c>
      <c r="M1037" s="8">
        <f>AVERAGEIFS(Kombiniert[CDU/CSU],Kombiniert[Date],"&gt;="&amp;Kombiniert[[#This Row],[Von]],Kombiniert[Date],"&lt;="&amp;Kombiniert[[#This Row],[Date]])</f>
        <v>0.40937499999999999</v>
      </c>
      <c r="N1037" s="3">
        <f>AVERAGEIFS(Kombiniert[SPD],Kombiniert[Date],"&gt;="&amp;Kombiniert[[#This Row],[Von]],Kombiniert[Date],"&lt;="&amp;Kombiniert[[#This Row],[Date]])</f>
        <v>0.24562499999999998</v>
      </c>
      <c r="O1037" s="8">
        <f>AVERAGEIFS(Kombiniert[GRÜNE],Kombiniert[Date],"&gt;="&amp;Kombiniert[[#This Row],[Von]],Kombiniert[Date],"&lt;="&amp;Kombiniert[[#This Row],[Date]])</f>
        <v>9.812499999999999E-2</v>
      </c>
      <c r="P1037" s="8">
        <f>AVERAGEIFS(Kombiniert[FDP],Kombiniert[Date],"&gt;="&amp;Kombiniert[[#This Row],[Von]],Kombiniert[Date],"&lt;="&amp;Kombiniert[[#This Row],[Date]])</f>
        <v>2.9375000000000002E-2</v>
      </c>
      <c r="Q1037" s="8">
        <f>AVERAGEIFS(Kombiniert[LINKE],Kombiniert[Date],"&gt;="&amp;Kombiniert[[#This Row],[Von]],Kombiniert[Date],"&lt;="&amp;Kombiniert[[#This Row],[Date]])</f>
        <v>8.9999999999999983E-2</v>
      </c>
      <c r="R1037" s="8">
        <f>AVERAGEIFS(Kombiniert[AfD],Kombiniert[Date],"&gt;="&amp;Kombiniert[[#This Row],[Von]],Kombiniert[Date],"&lt;="&amp;Kombiniert[[#This Row],[Date]])</f>
        <v>7.0625000000000007E-2</v>
      </c>
      <c r="S1037" s="8">
        <f>AVERAGEIFS(Kombiniert[Sonstige],Kombiniert[Date],"&gt;="&amp;Kombiniert[[#This Row],[Von]],Kombiniert[Date],"&lt;="&amp;Kombiniert[[#This Row],[Date]])</f>
        <v>5.6874999999999995E-2</v>
      </c>
      <c r="T1037" s="4">
        <f>SUMIFS(Kombiniert[Befragte],Kombiniert[Date],"&gt;="&amp;Kombiniert[[#This Row],[Von]],Kombiniert[Date],"&lt;="&amp;Kombiniert[[#This Row],[Date]])</f>
        <v>14717</v>
      </c>
      <c r="U1037" s="2">
        <f>1/SUMIFS(Kombiniert[[#This Row],[CDU/CSU (14d)]:[AfD (14d)]],Kombiniert[[#This Row],[CDU/CSU (14d)]:[AfD (14d)]],"&gt;="&amp;0.05)</f>
        <v>1.094391244870041</v>
      </c>
      <c r="V1037" s="2">
        <f>1/(SUMIFS(Kombiniert[[#This Row],[CDU/CSU (14d)]:[AfD (14d)]],Kombiniert[[#This Row],[CDU/CSU (14d)]:[AfD (14d)]],"&gt;="&amp;0.05)-Kombiniert[[#This Row],[FDP (14d)]])</f>
        <v>1.1307420494699647</v>
      </c>
    </row>
    <row r="1038" spans="1:22" x14ac:dyDescent="0.35">
      <c r="A1038" s="1">
        <v>41949</v>
      </c>
      <c r="B1038" s="2">
        <v>0.41</v>
      </c>
      <c r="C1038" s="2">
        <v>0.25</v>
      </c>
      <c r="D1038" s="2">
        <v>0.1</v>
      </c>
      <c r="E1038" s="2">
        <v>0.03</v>
      </c>
      <c r="F1038" s="2">
        <v>0.09</v>
      </c>
      <c r="G1038" s="2">
        <v>7.0000000000000007E-2</v>
      </c>
      <c r="H1038" s="2">
        <v>0.05</v>
      </c>
      <c r="I1038" s="2">
        <v>1504</v>
      </c>
      <c r="J1038" s="2" t="s">
        <v>917</v>
      </c>
      <c r="K1038" t="s">
        <v>798</v>
      </c>
      <c r="L1038" s="1">
        <f>Kombiniert[[#This Row],[Date]]-13</f>
        <v>41936</v>
      </c>
      <c r="M1038" s="8">
        <f>AVERAGEIFS(Kombiniert[CDU/CSU],Kombiniert[Date],"&gt;="&amp;Kombiniert[[#This Row],[Von]],Kombiniert[Date],"&lt;="&amp;Kombiniert[[#This Row],[Date]])</f>
        <v>0.40875</v>
      </c>
      <c r="N1038" s="3">
        <f>AVERAGEIFS(Kombiniert[SPD],Kombiniert[Date],"&gt;="&amp;Kombiniert[[#This Row],[Von]],Kombiniert[Date],"&lt;="&amp;Kombiniert[[#This Row],[Date]])</f>
        <v>0.24374999999999999</v>
      </c>
      <c r="O1038" s="8">
        <f>AVERAGEIFS(Kombiniert[GRÜNE],Kombiniert[Date],"&gt;="&amp;Kombiniert[[#This Row],[Von]],Kombiniert[Date],"&lt;="&amp;Kombiniert[[#This Row],[Date]])</f>
        <v>9.6249999999999988E-2</v>
      </c>
      <c r="P1038" s="8">
        <f>AVERAGEIFS(Kombiniert[FDP],Kombiniert[Date],"&gt;="&amp;Kombiniert[[#This Row],[Von]],Kombiniert[Date],"&lt;="&amp;Kombiniert[[#This Row],[Date]])</f>
        <v>2.5624999999999998E-2</v>
      </c>
      <c r="Q1038" s="8">
        <f>AVERAGEIFS(Kombiniert[LINKE],Kombiniert[Date],"&gt;="&amp;Kombiniert[[#This Row],[Von]],Kombiniert[Date],"&lt;="&amp;Kombiniert[[#This Row],[Date]])</f>
        <v>8.9999999999999983E-2</v>
      </c>
      <c r="R1038" s="8">
        <f>AVERAGEIFS(Kombiniert[AfD],Kombiniert[Date],"&gt;="&amp;Kombiniert[[#This Row],[Von]],Kombiniert[Date],"&lt;="&amp;Kombiniert[[#This Row],[Date]])</f>
        <v>7.3749999999999996E-2</v>
      </c>
      <c r="S1038" s="8">
        <f>AVERAGEIFS(Kombiniert[Sonstige],Kombiniert[Date],"&gt;="&amp;Kombiniert[[#This Row],[Von]],Kombiniert[Date],"&lt;="&amp;Kombiniert[[#This Row],[Date]])</f>
        <v>5.8124999999999996E-2</v>
      </c>
      <c r="T1038" s="4">
        <f>SUMIFS(Kombiniert[Befragte],Kombiniert[Date],"&gt;="&amp;Kombiniert[[#This Row],[Von]],Kombiniert[Date],"&lt;="&amp;Kombiniert[[#This Row],[Date]])</f>
        <v>16178</v>
      </c>
      <c r="U1038" s="2">
        <f>1/SUMIFS(Kombiniert[[#This Row],[CDU/CSU (14d)]:[AfD (14d)]],Kombiniert[[#This Row],[CDU/CSU (14d)]:[AfD (14d)]],"&gt;="&amp;0.05)</f>
        <v>1.0958904109589043</v>
      </c>
      <c r="V1038" s="2">
        <f>1/(SUMIFS(Kombiniert[[#This Row],[CDU/CSU (14d)]:[AfD (14d)]],Kombiniert[[#This Row],[CDU/CSU (14d)]:[AfD (14d)]],"&gt;="&amp;0.05)-Kombiniert[[#This Row],[FDP (14d)]])</f>
        <v>1.1275546159267091</v>
      </c>
    </row>
    <row r="1039" spans="1:22" x14ac:dyDescent="0.35">
      <c r="A1039" s="1">
        <v>41936</v>
      </c>
      <c r="B1039" s="2">
        <v>0.4</v>
      </c>
      <c r="C1039" s="2">
        <v>0.26</v>
      </c>
      <c r="D1039" s="2">
        <v>0.1</v>
      </c>
      <c r="E1039" s="2">
        <v>0.02</v>
      </c>
      <c r="F1039" s="2">
        <v>0.09</v>
      </c>
      <c r="G1039" s="2">
        <v>7.0000000000000007E-2</v>
      </c>
      <c r="H1039" s="2">
        <v>0.06</v>
      </c>
      <c r="I1039" s="2">
        <v>1022</v>
      </c>
      <c r="J1039" s="2" t="s">
        <v>918</v>
      </c>
      <c r="K1039" t="s">
        <v>798</v>
      </c>
      <c r="L1039" s="1">
        <f>Kombiniert[[#This Row],[Date]]-13</f>
        <v>41923</v>
      </c>
      <c r="M1039" s="8">
        <f>AVERAGEIFS(Kombiniert[CDU/CSU],Kombiniert[Date],"&gt;="&amp;Kombiniert[[#This Row],[Von]],Kombiniert[Date],"&lt;="&amp;Kombiniert[[#This Row],[Date]])</f>
        <v>0.40624999999999994</v>
      </c>
      <c r="N1039" s="3">
        <f>AVERAGEIFS(Kombiniert[SPD],Kombiniert[Date],"&gt;="&amp;Kombiniert[[#This Row],[Von]],Kombiniert[Date],"&lt;="&amp;Kombiniert[[#This Row],[Date]])</f>
        <v>0.24437499999999998</v>
      </c>
      <c r="O1039" s="8">
        <f>AVERAGEIFS(Kombiniert[GRÜNE],Kombiniert[Date],"&gt;="&amp;Kombiniert[[#This Row],[Von]],Kombiniert[Date],"&lt;="&amp;Kombiniert[[#This Row],[Date]])</f>
        <v>9.6874999999999989E-2</v>
      </c>
      <c r="P1039" s="8">
        <f>AVERAGEIFS(Kombiniert[FDP],Kombiniert[Date],"&gt;="&amp;Kombiniert[[#This Row],[Von]],Kombiniert[Date],"&lt;="&amp;Kombiniert[[#This Row],[Date]])</f>
        <v>2.4374999999999997E-2</v>
      </c>
      <c r="Q1039" s="8">
        <f>AVERAGEIFS(Kombiniert[LINKE],Kombiniert[Date],"&gt;="&amp;Kombiniert[[#This Row],[Von]],Kombiniert[Date],"&lt;="&amp;Kombiniert[[#This Row],[Date]])</f>
        <v>8.8124999999999981E-2</v>
      </c>
      <c r="R1039" s="8">
        <f>AVERAGEIFS(Kombiniert[AfD],Kombiniert[Date],"&gt;="&amp;Kombiniert[[#This Row],[Von]],Kombiniert[Date],"&lt;="&amp;Kombiniert[[#This Row],[Date]])</f>
        <v>7.8125E-2</v>
      </c>
      <c r="S1039" s="8">
        <f>AVERAGEIFS(Kombiniert[Sonstige],Kombiniert[Date],"&gt;="&amp;Kombiniert[[#This Row],[Von]],Kombiniert[Date],"&lt;="&amp;Kombiniert[[#This Row],[Date]])</f>
        <v>0.06</v>
      </c>
      <c r="T1039" s="4">
        <f>SUMIFS(Kombiniert[Befragte],Kombiniert[Date],"&gt;="&amp;Kombiniert[[#This Row],[Von]],Kombiniert[Date],"&lt;="&amp;Kombiniert[[#This Row],[Date]])</f>
        <v>15180</v>
      </c>
      <c r="U1039" s="2">
        <f>1/SUMIFS(Kombiniert[[#This Row],[CDU/CSU (14d)]:[AfD (14d)]],Kombiniert[[#This Row],[CDU/CSU (14d)]:[AfD (14d)]],"&gt;="&amp;0.05)</f>
        <v>1.0943912448700412</v>
      </c>
      <c r="V1039" s="2">
        <f>1/(SUMIFS(Kombiniert[[#This Row],[CDU/CSU (14d)]:[AfD (14d)]],Kombiniert[[#This Row],[CDU/CSU (14d)]:[AfD (14d)]],"&gt;="&amp;0.05)-Kombiniert[[#This Row],[FDP (14d)]])</f>
        <v>1.1243851018974</v>
      </c>
    </row>
    <row r="1040" spans="1:22" x14ac:dyDescent="0.35">
      <c r="A1040" s="1">
        <v>41914</v>
      </c>
      <c r="B1040" s="2">
        <v>0.41</v>
      </c>
      <c r="C1040" s="2">
        <v>0.24</v>
      </c>
      <c r="D1040" s="2">
        <v>0.09</v>
      </c>
      <c r="E1040" s="2">
        <v>0.02</v>
      </c>
      <c r="F1040" s="2">
        <v>0.1</v>
      </c>
      <c r="G1040" s="2">
        <v>0.09</v>
      </c>
      <c r="H1040" s="2">
        <v>0.05</v>
      </c>
      <c r="I1040" s="2">
        <v>1502</v>
      </c>
      <c r="J1040" s="2" t="s">
        <v>919</v>
      </c>
      <c r="K1040" t="s">
        <v>798</v>
      </c>
      <c r="L1040" s="1">
        <f>Kombiniert[[#This Row],[Date]]-13</f>
        <v>41901</v>
      </c>
      <c r="M1040" s="8">
        <f>AVERAGEIFS(Kombiniert[CDU/CSU],Kombiniert[Date],"&gt;="&amp;Kombiniert[[#This Row],[Von]],Kombiniert[Date],"&lt;="&amp;Kombiniert[[#This Row],[Date]])</f>
        <v>0.40250000000000002</v>
      </c>
      <c r="N1040" s="3">
        <f>AVERAGEIFS(Kombiniert[SPD],Kombiniert[Date],"&gt;="&amp;Kombiniert[[#This Row],[Von]],Kombiniert[Date],"&lt;="&amp;Kombiniert[[#This Row],[Date]])</f>
        <v>0.24124999999999999</v>
      </c>
      <c r="O1040" s="8">
        <f>AVERAGEIFS(Kombiniert[GRÜNE],Kombiniert[Date],"&gt;="&amp;Kombiniert[[#This Row],[Von]],Kombiniert[Date],"&lt;="&amp;Kombiniert[[#This Row],[Date]])</f>
        <v>9.375E-2</v>
      </c>
      <c r="P1040" s="8">
        <f>AVERAGEIFS(Kombiniert[FDP],Kombiniert[Date],"&gt;="&amp;Kombiniert[[#This Row],[Von]],Kombiniert[Date],"&lt;="&amp;Kombiniert[[#This Row],[Date]])</f>
        <v>2.5000000000000001E-2</v>
      </c>
      <c r="Q1040" s="8">
        <f>AVERAGEIFS(Kombiniert[LINKE],Kombiniert[Date],"&gt;="&amp;Kombiniert[[#This Row],[Von]],Kombiniert[Date],"&lt;="&amp;Kombiniert[[#This Row],[Date]])</f>
        <v>9.3124999999999986E-2</v>
      </c>
      <c r="R1040" s="8">
        <f>AVERAGEIFS(Kombiniert[AfD],Kombiniert[Date],"&gt;="&amp;Kombiniert[[#This Row],[Von]],Kombiniert[Date],"&lt;="&amp;Kombiniert[[#This Row],[Date]])</f>
        <v>8.5624999999999979E-2</v>
      </c>
      <c r="S1040" s="8">
        <f>AVERAGEIFS(Kombiniert[Sonstige],Kombiniert[Date],"&gt;="&amp;Kombiniert[[#This Row],[Von]],Kombiniert[Date],"&lt;="&amp;Kombiniert[[#This Row],[Date]])</f>
        <v>5.8749999999999997E-2</v>
      </c>
      <c r="T1040" s="4">
        <f>SUMIFS(Kombiniert[Befragte],Kombiniert[Date],"&gt;="&amp;Kombiniert[[#This Row],[Von]],Kombiniert[Date],"&lt;="&amp;Kombiniert[[#This Row],[Date]])</f>
        <v>16647</v>
      </c>
      <c r="U1040" s="2">
        <f>1/SUMIFS(Kombiniert[[#This Row],[CDU/CSU (14d)]:[AfD (14d)]],Kombiniert[[#This Row],[CDU/CSU (14d)]:[AfD (14d)]],"&gt;="&amp;0.05)</f>
        <v>1.0914051841746248</v>
      </c>
      <c r="V1040" s="2">
        <f>1/(SUMIFS(Kombiniert[[#This Row],[CDU/CSU (14d)]:[AfD (14d)]],Kombiniert[[#This Row],[CDU/CSU (14d)]:[AfD (14d)]],"&gt;="&amp;0.05)-Kombiniert[[#This Row],[FDP (14d)]])</f>
        <v>1.1220196353436185</v>
      </c>
    </row>
    <row r="1041" spans="1:24" x14ac:dyDescent="0.35">
      <c r="A1041" s="1">
        <v>41908</v>
      </c>
      <c r="B1041" s="2">
        <v>0.39</v>
      </c>
      <c r="C1041" s="2">
        <v>0.25</v>
      </c>
      <c r="D1041" s="2">
        <v>0.1</v>
      </c>
      <c r="E1041" s="2">
        <v>0.03</v>
      </c>
      <c r="F1041" s="2">
        <v>0.1</v>
      </c>
      <c r="G1041" s="2">
        <v>0.08</v>
      </c>
      <c r="H1041" s="2">
        <v>0.05</v>
      </c>
      <c r="I1041" s="2">
        <v>1008</v>
      </c>
      <c r="J1041" s="2" t="s">
        <v>920</v>
      </c>
      <c r="K1041" t="s">
        <v>798</v>
      </c>
      <c r="L1041" s="1">
        <f>Kombiniert[[#This Row],[Date]]-13</f>
        <v>41895</v>
      </c>
      <c r="M1041" s="8">
        <f>AVERAGEIFS(Kombiniert[CDU/CSU],Kombiniert[Date],"&gt;="&amp;Kombiniert[[#This Row],[Von]],Kombiniert[Date],"&lt;="&amp;Kombiniert[[#This Row],[Date]])</f>
        <v>0.40312500000000001</v>
      </c>
      <c r="N1041" s="3">
        <f>AVERAGEIFS(Kombiniert[SPD],Kombiniert[Date],"&gt;="&amp;Kombiniert[[#This Row],[Von]],Kombiniert[Date],"&lt;="&amp;Kombiniert[[#This Row],[Date]])</f>
        <v>0.24437499999999998</v>
      </c>
      <c r="O1041" s="8">
        <f>AVERAGEIFS(Kombiniert[GRÜNE],Kombiniert[Date],"&gt;="&amp;Kombiniert[[#This Row],[Von]],Kombiniert[Date],"&lt;="&amp;Kombiniert[[#This Row],[Date]])</f>
        <v>9.375E-2</v>
      </c>
      <c r="P1041" s="8">
        <f>AVERAGEIFS(Kombiniert[FDP],Kombiniert[Date],"&gt;="&amp;Kombiniert[[#This Row],[Von]],Kombiniert[Date],"&lt;="&amp;Kombiniert[[#This Row],[Date]])</f>
        <v>3.0625000000000003E-2</v>
      </c>
      <c r="Q1041" s="8">
        <f>AVERAGEIFS(Kombiniert[LINKE],Kombiniert[Date],"&gt;="&amp;Kombiniert[[#This Row],[Von]],Kombiniert[Date],"&lt;="&amp;Kombiniert[[#This Row],[Date]])</f>
        <v>9.1249999999999984E-2</v>
      </c>
      <c r="R1041" s="8">
        <f>AVERAGEIFS(Kombiniert[AfD],Kombiniert[Date],"&gt;="&amp;Kombiniert[[#This Row],[Von]],Kombiniert[Date],"&lt;="&amp;Kombiniert[[#This Row],[Date]])</f>
        <v>7.6874999999999999E-2</v>
      </c>
      <c r="S1041" s="8">
        <f>AVERAGEIFS(Kombiniert[Sonstige],Kombiniert[Date],"&gt;="&amp;Kombiniert[[#This Row],[Von]],Kombiniert[Date],"&lt;="&amp;Kombiniert[[#This Row],[Date]])</f>
        <v>0.06</v>
      </c>
      <c r="T1041" s="4">
        <f>SUMIFS(Kombiniert[Befragte],Kombiniert[Date],"&gt;="&amp;Kombiniert[[#This Row],[Von]],Kombiniert[Date],"&lt;="&amp;Kombiniert[[#This Row],[Date]])</f>
        <v>14655</v>
      </c>
      <c r="U1041" s="2">
        <f>1/SUMIFS(Kombiniert[[#This Row],[CDU/CSU (14d)]:[AfD (14d)]],Kombiniert[[#This Row],[CDU/CSU (14d)]:[AfD (14d)]],"&gt;="&amp;0.05)</f>
        <v>1.0996563573883162</v>
      </c>
      <c r="V1041" s="2">
        <f>1/(SUMIFS(Kombiniert[[#This Row],[CDU/CSU (14d)]:[AfD (14d)]],Kombiniert[[#This Row],[CDU/CSU (14d)]:[AfD (14d)]],"&gt;="&amp;0.05)-Kombiniert[[#This Row],[FDP (14d)]])</f>
        <v>1.1379800853485065</v>
      </c>
    </row>
    <row r="1042" spans="1:24" x14ac:dyDescent="0.35">
      <c r="A1042" s="1">
        <v>41886</v>
      </c>
      <c r="B1042" s="2">
        <v>0.4</v>
      </c>
      <c r="C1042" s="2">
        <v>0.24</v>
      </c>
      <c r="D1042" s="2">
        <v>0.1</v>
      </c>
      <c r="E1042" s="2">
        <v>0.03</v>
      </c>
      <c r="F1042" s="2">
        <v>0.1</v>
      </c>
      <c r="G1042" s="2">
        <v>7.0000000000000007E-2</v>
      </c>
      <c r="H1042" s="2">
        <v>0.06</v>
      </c>
      <c r="I1042" s="2">
        <v>1503</v>
      </c>
      <c r="J1042" s="2" t="s">
        <v>921</v>
      </c>
      <c r="K1042" t="s">
        <v>798</v>
      </c>
      <c r="L1042" s="1">
        <f>Kombiniert[[#This Row],[Date]]-13</f>
        <v>41873</v>
      </c>
      <c r="M1042" s="8">
        <f>AVERAGEIFS(Kombiniert[CDU/CSU],Kombiniert[Date],"&gt;="&amp;Kombiniert[[#This Row],[Von]],Kombiniert[Date],"&lt;="&amp;Kombiniert[[#This Row],[Date]])</f>
        <v>0.41374999999999995</v>
      </c>
      <c r="N1042" s="3">
        <f>AVERAGEIFS(Kombiniert[SPD],Kombiniert[Date],"&gt;="&amp;Kombiniert[[#This Row],[Von]],Kombiniert[Date],"&lt;="&amp;Kombiniert[[#This Row],[Date]])</f>
        <v>0.24875</v>
      </c>
      <c r="O1042" s="8">
        <f>AVERAGEIFS(Kombiniert[GRÜNE],Kombiniert[Date],"&gt;="&amp;Kombiniert[[#This Row],[Von]],Kombiniert[Date],"&lt;="&amp;Kombiniert[[#This Row],[Date]])</f>
        <v>9.7499999999999989E-2</v>
      </c>
      <c r="P1042" s="8">
        <f>AVERAGEIFS(Kombiniert[FDP],Kombiniert[Date],"&gt;="&amp;Kombiniert[[#This Row],[Von]],Kombiniert[Date],"&lt;="&amp;Kombiniert[[#This Row],[Date]])</f>
        <v>3.1875000000000001E-2</v>
      </c>
      <c r="Q1042" s="8">
        <f>AVERAGEIFS(Kombiniert[LINKE],Kombiniert[Date],"&gt;="&amp;Kombiniert[[#This Row],[Von]],Kombiniert[Date],"&lt;="&amp;Kombiniert[[#This Row],[Date]])</f>
        <v>9.4374999999999987E-2</v>
      </c>
      <c r="R1042" s="8">
        <f>AVERAGEIFS(Kombiniert[AfD],Kombiniert[Date],"&gt;="&amp;Kombiniert[[#This Row],[Von]],Kombiniert[Date],"&lt;="&amp;Kombiniert[[#This Row],[Date]])</f>
        <v>5.2499999999999998E-2</v>
      </c>
      <c r="S1042" s="8">
        <f>AVERAGEIFS(Kombiniert[Sonstige],Kombiniert[Date],"&gt;="&amp;Kombiniert[[#This Row],[Von]],Kombiniert[Date],"&lt;="&amp;Kombiniert[[#This Row],[Date]])</f>
        <v>6.1249999999999999E-2</v>
      </c>
      <c r="T1042" s="4">
        <f>SUMIFS(Kombiniert[Befragte],Kombiniert[Date],"&gt;="&amp;Kombiniert[[#This Row],[Von]],Kombiniert[Date],"&lt;="&amp;Kombiniert[[#This Row],[Date]])</f>
        <v>17205</v>
      </c>
      <c r="U1042" s="2">
        <f>1/SUMIFS(Kombiniert[[#This Row],[CDU/CSU (14d)]:[AfD (14d)]],Kombiniert[[#This Row],[CDU/CSU (14d)]:[AfD (14d)]],"&gt;="&amp;0.05)</f>
        <v>1.1026878015161958</v>
      </c>
      <c r="V1042" s="2">
        <f>1/(SUMIFS(Kombiniert[[#This Row],[CDU/CSU (14d)]:[AfD (14d)]],Kombiniert[[#This Row],[CDU/CSU (14d)]:[AfD (14d)]],"&gt;="&amp;0.05)-Kombiniert[[#This Row],[FDP (14d)]])</f>
        <v>1.1428571428571428</v>
      </c>
    </row>
    <row r="1043" spans="1:24" x14ac:dyDescent="0.35">
      <c r="A1043" s="1">
        <v>41880</v>
      </c>
      <c r="B1043" s="2">
        <v>0.42</v>
      </c>
      <c r="C1043" s="2">
        <v>0.25</v>
      </c>
      <c r="D1043" s="2">
        <v>0.09</v>
      </c>
      <c r="E1043" s="2">
        <v>0.03</v>
      </c>
      <c r="F1043" s="2">
        <v>0.09</v>
      </c>
      <c r="G1043" s="2">
        <v>0.05</v>
      </c>
      <c r="H1043" s="2">
        <v>7.0000000000000007E-2</v>
      </c>
      <c r="I1043" s="2">
        <v>1027</v>
      </c>
      <c r="J1043" s="2" t="s">
        <v>922</v>
      </c>
      <c r="K1043" t="s">
        <v>798</v>
      </c>
      <c r="L1043" s="1">
        <f>Kombiniert[[#This Row],[Date]]-13</f>
        <v>41867</v>
      </c>
      <c r="M1043" s="8">
        <f>AVERAGEIFS(Kombiniert[CDU/CSU],Kombiniert[Date],"&gt;="&amp;Kombiniert[[#This Row],[Von]],Kombiniert[Date],"&lt;="&amp;Kombiniert[[#This Row],[Date]])</f>
        <v>0.41499999999999998</v>
      </c>
      <c r="N1043" s="3">
        <f>AVERAGEIFS(Kombiniert[SPD],Kombiniert[Date],"&gt;="&amp;Kombiniert[[#This Row],[Von]],Kombiniert[Date],"&lt;="&amp;Kombiniert[[#This Row],[Date]])</f>
        <v>0.25437500000000002</v>
      </c>
      <c r="O1043" s="8">
        <f>AVERAGEIFS(Kombiniert[GRÜNE],Kombiniert[Date],"&gt;="&amp;Kombiniert[[#This Row],[Von]],Kombiniert[Date],"&lt;="&amp;Kombiniert[[#This Row],[Date]])</f>
        <v>9.8749999999999991E-2</v>
      </c>
      <c r="P1043" s="8">
        <f>AVERAGEIFS(Kombiniert[FDP],Kombiniert[Date],"&gt;="&amp;Kombiniert[[#This Row],[Von]],Kombiniert[Date],"&lt;="&amp;Kombiniert[[#This Row],[Date]])</f>
        <v>3.2500000000000001E-2</v>
      </c>
      <c r="Q1043" s="8">
        <f>AVERAGEIFS(Kombiniert[LINKE],Kombiniert[Date],"&gt;="&amp;Kombiniert[[#This Row],[Von]],Kombiniert[Date],"&lt;="&amp;Kombiniert[[#This Row],[Date]])</f>
        <v>8.9374999999999982E-2</v>
      </c>
      <c r="R1043" s="8">
        <f>AVERAGEIFS(Kombiniert[AfD],Kombiniert[Date],"&gt;="&amp;Kombiniert[[#This Row],[Von]],Kombiniert[Date],"&lt;="&amp;Kombiniert[[#This Row],[Date]])</f>
        <v>4.9374999999999995E-2</v>
      </c>
      <c r="S1043" s="8">
        <f>AVERAGEIFS(Kombiniert[Sonstige],Kombiniert[Date],"&gt;="&amp;Kombiniert[[#This Row],[Von]],Kombiniert[Date],"&lt;="&amp;Kombiniert[[#This Row],[Date]])</f>
        <v>6.0624999999999998E-2</v>
      </c>
      <c r="T1043" s="4">
        <f>SUMIFS(Kombiniert[Befragte],Kombiniert[Date],"&gt;="&amp;Kombiniert[[#This Row],[Von]],Kombiniert[Date],"&lt;="&amp;Kombiniert[[#This Row],[Date]])</f>
        <v>15116</v>
      </c>
      <c r="U1043" s="2">
        <f>1/SUMIFS(Kombiniert[[#This Row],[CDU/CSU (14d)]:[AfD (14d)]],Kombiniert[[#This Row],[CDU/CSU (14d)]:[AfD (14d)]],"&gt;="&amp;0.05)</f>
        <v>1.1661807580174925</v>
      </c>
      <c r="V1043" s="2">
        <f>1/(SUMIFS(Kombiniert[[#This Row],[CDU/CSU (14d)]:[AfD (14d)]],Kombiniert[[#This Row],[CDU/CSU (14d)]:[AfD (14d)]],"&gt;="&amp;0.05)-Kombiniert[[#This Row],[FDP (14d)]])</f>
        <v>1.2121212121212119</v>
      </c>
    </row>
    <row r="1044" spans="1:24" x14ac:dyDescent="0.35">
      <c r="A1044" s="1">
        <v>41858</v>
      </c>
      <c r="B1044" s="2">
        <v>0.41</v>
      </c>
      <c r="C1044" s="2">
        <v>0.26</v>
      </c>
      <c r="D1044" s="2">
        <v>0.1</v>
      </c>
      <c r="E1044" s="2">
        <v>0.03</v>
      </c>
      <c r="F1044" s="2">
        <v>0.09</v>
      </c>
      <c r="G1044" s="2">
        <v>0.05</v>
      </c>
      <c r="H1044" s="2">
        <v>0.06</v>
      </c>
      <c r="I1044" s="2">
        <v>1503</v>
      </c>
      <c r="J1044" s="2" t="s">
        <v>923</v>
      </c>
      <c r="K1044" t="s">
        <v>798</v>
      </c>
      <c r="L1044" s="1">
        <f>Kombiniert[[#This Row],[Date]]-13</f>
        <v>41845</v>
      </c>
      <c r="M1044" s="8">
        <f>AVERAGEIFS(Kombiniert[CDU/CSU],Kombiniert[Date],"&gt;="&amp;Kombiniert[[#This Row],[Von]],Kombiniert[Date],"&lt;="&amp;Kombiniert[[#This Row],[Date]])</f>
        <v>0.41571428571428576</v>
      </c>
      <c r="N1044" s="3">
        <f>AVERAGEIFS(Kombiniert[SPD],Kombiniert[Date],"&gt;="&amp;Kombiniert[[#This Row],[Von]],Kombiniert[Date],"&lt;="&amp;Kombiniert[[#This Row],[Date]])</f>
        <v>0.24499999999999997</v>
      </c>
      <c r="O1044" s="8">
        <f>AVERAGEIFS(Kombiniert[GRÜNE],Kombiniert[Date],"&gt;="&amp;Kombiniert[[#This Row],[Von]],Kombiniert[Date],"&lt;="&amp;Kombiniert[[#This Row],[Date]])</f>
        <v>9.857142857142856E-2</v>
      </c>
      <c r="P1044" s="8">
        <f>AVERAGEIFS(Kombiniert[FDP],Kombiniert[Date],"&gt;="&amp;Kombiniert[[#This Row],[Von]],Kombiniert[Date],"&lt;="&amp;Kombiniert[[#This Row],[Date]])</f>
        <v>3.2142857142857147E-2</v>
      </c>
      <c r="Q1044" s="8">
        <f>AVERAGEIFS(Kombiniert[LINKE],Kombiniert[Date],"&gt;="&amp;Kombiniert[[#This Row],[Von]],Kombiniert[Date],"&lt;="&amp;Kombiniert[[#This Row],[Date]])</f>
        <v>9.3571428571428555E-2</v>
      </c>
      <c r="R1044" s="8">
        <f>AVERAGEIFS(Kombiniert[AfD],Kombiniert[Date],"&gt;="&amp;Kombiniert[[#This Row],[Von]],Kombiniert[Date],"&lt;="&amp;Kombiniert[[#This Row],[Date]])</f>
        <v>4.928571428571428E-2</v>
      </c>
      <c r="S1044" s="8">
        <f>AVERAGEIFS(Kombiniert[Sonstige],Kombiniert[Date],"&gt;="&amp;Kombiniert[[#This Row],[Von]],Kombiniert[Date],"&lt;="&amp;Kombiniert[[#This Row],[Date]])</f>
        <v>6.0714285714285714E-2</v>
      </c>
      <c r="T1044" s="4">
        <f>SUMIFS(Kombiniert[Befragte],Kombiniert[Date],"&gt;="&amp;Kombiniert[[#This Row],[Von]],Kombiniert[Date],"&lt;="&amp;Kombiniert[[#This Row],[Date]])</f>
        <v>15253</v>
      </c>
      <c r="U1044" s="2">
        <f>1/SUMIFS(Kombiniert[[#This Row],[CDU/CSU (14d)]:[AfD (14d)]],Kombiniert[[#This Row],[CDU/CSU (14d)]:[AfD (14d)]],"&gt;="&amp;0.05)</f>
        <v>1.1725293132328309</v>
      </c>
      <c r="V1044" s="2">
        <f>1/(SUMIFS(Kombiniert[[#This Row],[CDU/CSU (14d)]:[AfD (14d)]],Kombiniert[[#This Row],[CDU/CSU (14d)]:[AfD (14d)]],"&gt;="&amp;0.05)-Kombiniert[[#This Row],[FDP (14d)]])</f>
        <v>1.2184508268059184</v>
      </c>
    </row>
    <row r="1045" spans="1:24" x14ac:dyDescent="0.35">
      <c r="A1045" s="1">
        <v>41838</v>
      </c>
      <c r="B1045" s="2">
        <v>0.4</v>
      </c>
      <c r="C1045" s="2">
        <v>0.26</v>
      </c>
      <c r="D1045" s="2">
        <v>0.1</v>
      </c>
      <c r="E1045" s="2">
        <v>0.04</v>
      </c>
      <c r="F1045" s="2">
        <v>0.1</v>
      </c>
      <c r="G1045" s="2">
        <v>0.04</v>
      </c>
      <c r="H1045" s="2">
        <v>0.06</v>
      </c>
      <c r="I1045" s="2">
        <v>1008</v>
      </c>
      <c r="J1045" s="2" t="s">
        <v>924</v>
      </c>
      <c r="K1045" t="s">
        <v>798</v>
      </c>
      <c r="L1045" s="1">
        <f>Kombiniert[[#This Row],[Date]]-13</f>
        <v>41825</v>
      </c>
      <c r="M1045" s="8">
        <f>AVERAGEIFS(Kombiniert[CDU/CSU],Kombiniert[Date],"&gt;="&amp;Kombiniert[[#This Row],[Von]],Kombiniert[Date],"&lt;="&amp;Kombiniert[[#This Row],[Date]])</f>
        <v>0.40312499999999996</v>
      </c>
      <c r="N1045" s="3">
        <f>AVERAGEIFS(Kombiniert[SPD],Kombiniert[Date],"&gt;="&amp;Kombiniert[[#This Row],[Von]],Kombiniert[Date],"&lt;="&amp;Kombiniert[[#This Row],[Date]])</f>
        <v>0.245</v>
      </c>
      <c r="O1045" s="8">
        <f>AVERAGEIFS(Kombiniert[GRÜNE],Kombiniert[Date],"&gt;="&amp;Kombiniert[[#This Row],[Von]],Kombiniert[Date],"&lt;="&amp;Kombiniert[[#This Row],[Date]])</f>
        <v>0.10625</v>
      </c>
      <c r="P1045" s="8">
        <f>AVERAGEIFS(Kombiniert[FDP],Kombiniert[Date],"&gt;="&amp;Kombiniert[[#This Row],[Von]],Kombiniert[Date],"&lt;="&amp;Kombiniert[[#This Row],[Date]])</f>
        <v>3.3750000000000002E-2</v>
      </c>
      <c r="Q1045" s="8">
        <f>AVERAGEIFS(Kombiniert[LINKE],Kombiniert[Date],"&gt;="&amp;Kombiniert[[#This Row],[Von]],Kombiniert[Date],"&lt;="&amp;Kombiniert[[#This Row],[Date]])</f>
        <v>9.0624999999999983E-2</v>
      </c>
      <c r="R1045" s="8">
        <f>AVERAGEIFS(Kombiniert[AfD],Kombiniert[Date],"&gt;="&amp;Kombiniert[[#This Row],[Von]],Kombiniert[Date],"&lt;="&amp;Kombiniert[[#This Row],[Date]])</f>
        <v>5.5624999999999994E-2</v>
      </c>
      <c r="S1045" s="8">
        <f>AVERAGEIFS(Kombiniert[Sonstige],Kombiniert[Date],"&gt;="&amp;Kombiniert[[#This Row],[Von]],Kombiniert[Date],"&lt;="&amp;Kombiniert[[#This Row],[Date]])</f>
        <v>6.0624999999999998E-2</v>
      </c>
      <c r="T1045" s="4">
        <f>SUMIFS(Kombiniert[Befragte],Kombiniert[Date],"&gt;="&amp;Kombiniert[[#This Row],[Von]],Kombiniert[Date],"&lt;="&amp;Kombiniert[[#This Row],[Date]])</f>
        <v>14121</v>
      </c>
      <c r="U1045" s="2">
        <f>1/SUMIFS(Kombiniert[[#This Row],[CDU/CSU (14d)]:[AfD (14d)]],Kombiniert[[#This Row],[CDU/CSU (14d)]:[AfD (14d)]],"&gt;="&amp;0.05)</f>
        <v>1.1103400416377518</v>
      </c>
      <c r="V1045" s="2">
        <f>1/(SUMIFS(Kombiniert[[#This Row],[CDU/CSU (14d)]:[AfD (14d)]],Kombiniert[[#This Row],[CDU/CSU (14d)]:[AfD (14d)]],"&gt;="&amp;0.05)-Kombiniert[[#This Row],[FDP (14d)]])</f>
        <v>1.1535688536409519</v>
      </c>
    </row>
    <row r="1046" spans="1:24" x14ac:dyDescent="0.35">
      <c r="A1046" s="1">
        <v>41823</v>
      </c>
      <c r="B1046" s="2">
        <v>0.39</v>
      </c>
      <c r="C1046" s="2">
        <v>0.26</v>
      </c>
      <c r="D1046" s="2">
        <v>0.11</v>
      </c>
      <c r="E1046" s="2">
        <v>0.04</v>
      </c>
      <c r="F1046" s="2">
        <v>0.09</v>
      </c>
      <c r="G1046" s="2">
        <v>0.05</v>
      </c>
      <c r="H1046" s="2">
        <v>0.06</v>
      </c>
      <c r="I1046" s="2">
        <v>1505</v>
      </c>
      <c r="J1046" s="2" t="s">
        <v>925</v>
      </c>
      <c r="K1046" t="s">
        <v>798</v>
      </c>
      <c r="L1046" s="1">
        <f>Kombiniert[[#This Row],[Date]]-13</f>
        <v>41810</v>
      </c>
      <c r="M1046" s="8">
        <f>AVERAGEIFS(Kombiniert[CDU/CSU],Kombiniert[Date],"&gt;="&amp;Kombiniert[[#This Row],[Von]],Kombiniert[Date],"&lt;="&amp;Kombiniert[[#This Row],[Date]])</f>
        <v>0.40055555555555561</v>
      </c>
      <c r="N1046" s="3">
        <f>AVERAGEIFS(Kombiniert[SPD],Kombiniert[Date],"&gt;="&amp;Kombiniert[[#This Row],[Von]],Kombiniert[Date],"&lt;="&amp;Kombiniert[[#This Row],[Date]])</f>
        <v>0.24555555555555555</v>
      </c>
      <c r="O1046" s="8">
        <f>AVERAGEIFS(Kombiniert[GRÜNE],Kombiniert[Date],"&gt;="&amp;Kombiniert[[#This Row],[Von]],Kombiniert[Date],"&lt;="&amp;Kombiniert[[#This Row],[Date]])</f>
        <v>0.10444444444444444</v>
      </c>
      <c r="P1046" s="8">
        <f>AVERAGEIFS(Kombiniert[FDP],Kombiniert[Date],"&gt;="&amp;Kombiniert[[#This Row],[Von]],Kombiniert[Date],"&lt;="&amp;Kombiniert[[#This Row],[Date]])</f>
        <v>3.7222222222222233E-2</v>
      </c>
      <c r="Q1046" s="8">
        <f>AVERAGEIFS(Kombiniert[LINKE],Kombiniert[Date],"&gt;="&amp;Kombiniert[[#This Row],[Von]],Kombiniert[Date],"&lt;="&amp;Kombiniert[[#This Row],[Date]])</f>
        <v>8.777777777777776E-2</v>
      </c>
      <c r="R1046" s="8">
        <f>AVERAGEIFS(Kombiniert[AfD],Kombiniert[Date],"&gt;="&amp;Kombiniert[[#This Row],[Von]],Kombiniert[Date],"&lt;="&amp;Kombiniert[[#This Row],[Date]])</f>
        <v>6.3333333333333339E-2</v>
      </c>
      <c r="S1046" s="8">
        <f>AVERAGEIFS(Kombiniert[Sonstige],Kombiniert[Date],"&gt;="&amp;Kombiniert[[#This Row],[Von]],Kombiniert[Date],"&lt;="&amp;Kombiniert[[#This Row],[Date]])</f>
        <v>5.6666666666666671E-2</v>
      </c>
      <c r="T1046" s="4">
        <f>SUMIFS(Kombiniert[Befragte],Kombiniert[Date],"&gt;="&amp;Kombiniert[[#This Row],[Von]],Kombiniert[Date],"&lt;="&amp;Kombiniert[[#This Row],[Date]])</f>
        <v>15707</v>
      </c>
      <c r="U1046" s="2">
        <f>1/SUMIFS(Kombiniert[[#This Row],[CDU/CSU (14d)]:[AfD (14d)]],Kombiniert[[#This Row],[CDU/CSU (14d)]:[AfD (14d)]],"&gt;="&amp;0.05)</f>
        <v>1.1090573012939</v>
      </c>
      <c r="V1046" s="2">
        <f>1/(SUMIFS(Kombiniert[[#This Row],[CDU/CSU (14d)]:[AfD (14d)]],Kombiniert[[#This Row],[CDU/CSU (14d)]:[AfD (14d)]],"&gt;="&amp;0.05)-Kombiniert[[#This Row],[FDP (14d)]])</f>
        <v>1.1568123393316194</v>
      </c>
    </row>
    <row r="1047" spans="1:24" x14ac:dyDescent="0.35">
      <c r="A1047" s="1">
        <v>41810</v>
      </c>
      <c r="B1047" s="2">
        <v>0.39</v>
      </c>
      <c r="C1047" s="2">
        <v>0.25</v>
      </c>
      <c r="D1047" s="2">
        <v>0.12</v>
      </c>
      <c r="E1047" s="2">
        <v>0.04</v>
      </c>
      <c r="F1047" s="2">
        <v>0.08</v>
      </c>
      <c r="G1047" s="2">
        <v>0.06</v>
      </c>
      <c r="H1047" s="2">
        <v>0.06</v>
      </c>
      <c r="I1047" s="2">
        <v>1000</v>
      </c>
      <c r="J1047" s="2" t="s">
        <v>926</v>
      </c>
      <c r="K1047" t="s">
        <v>798</v>
      </c>
      <c r="L1047" s="1">
        <f>Kombiniert[[#This Row],[Date]]-13</f>
        <v>41797</v>
      </c>
      <c r="M1047" s="8">
        <f>AVERAGEIFS(Kombiniert[CDU/CSU],Kombiniert[Date],"&gt;="&amp;Kombiniert[[#This Row],[Von]],Kombiniert[Date],"&lt;="&amp;Kombiniert[[#This Row],[Date]])</f>
        <v>0.39187500000000008</v>
      </c>
      <c r="N1047" s="3">
        <f>AVERAGEIFS(Kombiniert[SPD],Kombiniert[Date],"&gt;="&amp;Kombiniert[[#This Row],[Von]],Kombiniert[Date],"&lt;="&amp;Kombiniert[[#This Row],[Date]])</f>
        <v>0.24562499999999998</v>
      </c>
      <c r="O1047" s="8">
        <f>AVERAGEIFS(Kombiniert[GRÜNE],Kombiniert[Date],"&gt;="&amp;Kombiniert[[#This Row],[Von]],Kombiniert[Date],"&lt;="&amp;Kombiniert[[#This Row],[Date]])</f>
        <v>0.105</v>
      </c>
      <c r="P1047" s="8">
        <f>AVERAGEIFS(Kombiniert[FDP],Kombiniert[Date],"&gt;="&amp;Kombiniert[[#This Row],[Von]],Kombiniert[Date],"&lt;="&amp;Kombiniert[[#This Row],[Date]])</f>
        <v>3.9375E-2</v>
      </c>
      <c r="Q1047" s="8">
        <f>AVERAGEIFS(Kombiniert[LINKE],Kombiniert[Date],"&gt;="&amp;Kombiniert[[#This Row],[Von]],Kombiniert[Date],"&lt;="&amp;Kombiniert[[#This Row],[Date]])</f>
        <v>9.1874999999999984E-2</v>
      </c>
      <c r="R1047" s="8">
        <f>AVERAGEIFS(Kombiniert[AfD],Kombiniert[Date],"&gt;="&amp;Kombiniert[[#This Row],[Von]],Kombiniert[Date],"&lt;="&amp;Kombiniert[[#This Row],[Date]])</f>
        <v>6.5625000000000003E-2</v>
      </c>
      <c r="S1047" s="8">
        <f>AVERAGEIFS(Kombiniert[Sonstige],Kombiniert[Date],"&gt;="&amp;Kombiniert[[#This Row],[Von]],Kombiniert[Date],"&lt;="&amp;Kombiniert[[#This Row],[Date]])</f>
        <v>5.6249999999999994E-2</v>
      </c>
      <c r="T1047" s="4">
        <f>SUMIFS(Kombiniert[Befragte],Kombiniert[Date],"&gt;="&amp;Kombiniert[[#This Row],[Von]],Kombiniert[Date],"&lt;="&amp;Kombiniert[[#This Row],[Date]])</f>
        <v>14141</v>
      </c>
      <c r="U1047" s="2">
        <f>1/SUMIFS(Kombiniert[[#This Row],[CDU/CSU (14d)]:[AfD (14d)]],Kombiniert[[#This Row],[CDU/CSU (14d)]:[AfD (14d)]],"&gt;="&amp;0.05)</f>
        <v>1.1111111111111109</v>
      </c>
      <c r="V1047" s="2">
        <f>1/(SUMIFS(Kombiniert[[#This Row],[CDU/CSU (14d)]:[AfD (14d)]],Kombiniert[[#This Row],[CDU/CSU (14d)]:[AfD (14d)]],"&gt;="&amp;0.05)-Kombiniert[[#This Row],[FDP (14d)]])</f>
        <v>1.1619462599854755</v>
      </c>
    </row>
    <row r="1048" spans="1:24" x14ac:dyDescent="0.35">
      <c r="A1048" s="1">
        <v>41795</v>
      </c>
      <c r="B1048" s="2">
        <v>0.38</v>
      </c>
      <c r="C1048" s="2">
        <v>0.26</v>
      </c>
      <c r="D1048" s="2">
        <v>0.11</v>
      </c>
      <c r="E1048" s="2">
        <v>0.04</v>
      </c>
      <c r="F1048" s="2">
        <v>0.09</v>
      </c>
      <c r="G1048" s="2">
        <v>7.0000000000000007E-2</v>
      </c>
      <c r="H1048" s="2">
        <v>0.05</v>
      </c>
      <c r="I1048" s="2">
        <v>1504</v>
      </c>
      <c r="J1048" s="2" t="s">
        <v>927</v>
      </c>
      <c r="K1048" t="s">
        <v>798</v>
      </c>
      <c r="L1048" s="1">
        <f>Kombiniert[[#This Row],[Date]]-13</f>
        <v>41782</v>
      </c>
      <c r="M1048" s="8">
        <f>AVERAGEIFS(Kombiniert[CDU/CSU],Kombiniert[Date],"&gt;="&amp;Kombiniert[[#This Row],[Von]],Kombiniert[Date],"&lt;="&amp;Kombiniert[[#This Row],[Date]])</f>
        <v>0.38714285714285712</v>
      </c>
      <c r="N1048" s="3">
        <f>AVERAGEIFS(Kombiniert[SPD],Kombiniert[Date],"&gt;="&amp;Kombiniert[[#This Row],[Von]],Kombiniert[Date],"&lt;="&amp;Kombiniert[[#This Row],[Date]])</f>
        <v>0.25</v>
      </c>
      <c r="O1048" s="8">
        <f>AVERAGEIFS(Kombiniert[GRÜNE],Kombiniert[Date],"&gt;="&amp;Kombiniert[[#This Row],[Von]],Kombiniert[Date],"&lt;="&amp;Kombiniert[[#This Row],[Date]])</f>
        <v>0.10285714285714286</v>
      </c>
      <c r="P1048" s="8">
        <f>AVERAGEIFS(Kombiniert[FDP],Kombiniert[Date],"&gt;="&amp;Kombiniert[[#This Row],[Von]],Kombiniert[Date],"&lt;="&amp;Kombiniert[[#This Row],[Date]])</f>
        <v>4.0714285714285717E-2</v>
      </c>
      <c r="Q1048" s="8">
        <f>AVERAGEIFS(Kombiniert[LINKE],Kombiniert[Date],"&gt;="&amp;Kombiniert[[#This Row],[Von]],Kombiniert[Date],"&lt;="&amp;Kombiniert[[#This Row],[Date]])</f>
        <v>9.571428571428571E-2</v>
      </c>
      <c r="R1048" s="8">
        <f>AVERAGEIFS(Kombiniert[AfD],Kombiniert[Date],"&gt;="&amp;Kombiniert[[#This Row],[Von]],Kombiniert[Date],"&lt;="&amp;Kombiniert[[#This Row],[Date]])</f>
        <v>6.4285714285714293E-2</v>
      </c>
      <c r="S1048" s="8">
        <f>AVERAGEIFS(Kombiniert[Sonstige],Kombiniert[Date],"&gt;="&amp;Kombiniert[[#This Row],[Von]],Kombiniert[Date],"&lt;="&amp;Kombiniert[[#This Row],[Date]])</f>
        <v>5.2857142857142846E-2</v>
      </c>
      <c r="T1048" s="4">
        <f>SUMIFS(Kombiniert[Befragte],Kombiniert[Date],"&gt;="&amp;Kombiniert[[#This Row],[Von]],Kombiniert[Date],"&lt;="&amp;Kombiniert[[#This Row],[Date]])</f>
        <v>14655</v>
      </c>
      <c r="U1048" s="2">
        <f>1/SUMIFS(Kombiniert[[#This Row],[CDU/CSU (14d)]:[AfD (14d)]],Kombiniert[[#This Row],[CDU/CSU (14d)]:[AfD (14d)]],"&gt;="&amp;0.05)</f>
        <v>1.1111111111111112</v>
      </c>
      <c r="V1048" s="2">
        <f>1/(SUMIFS(Kombiniert[[#This Row],[CDU/CSU (14d)]:[AfD (14d)]],Kombiniert[[#This Row],[CDU/CSU (14d)]:[AfD (14d)]],"&gt;="&amp;0.05)-Kombiniert[[#This Row],[FDP (14d)]])</f>
        <v>1.1637572734829593</v>
      </c>
    </row>
    <row r="1049" spans="1:24" x14ac:dyDescent="0.35">
      <c r="A1049" s="1">
        <v>41775</v>
      </c>
      <c r="B1049" s="2">
        <v>0.39</v>
      </c>
      <c r="C1049" s="2">
        <v>0.26</v>
      </c>
      <c r="D1049" s="2">
        <v>0.11</v>
      </c>
      <c r="E1049" s="2">
        <v>0.04</v>
      </c>
      <c r="F1049" s="2">
        <v>0.09</v>
      </c>
      <c r="G1049" s="2">
        <v>0.06</v>
      </c>
      <c r="H1049" s="2">
        <v>0.05</v>
      </c>
      <c r="I1049" s="2">
        <v>1500</v>
      </c>
      <c r="J1049" s="2" t="s">
        <v>742</v>
      </c>
      <c r="K1049" t="s">
        <v>798</v>
      </c>
      <c r="L1049" s="1">
        <f>Kombiniert[[#This Row],[Date]]-13</f>
        <v>41762</v>
      </c>
      <c r="M1049" s="8">
        <f>AVERAGEIFS(Kombiniert[CDU/CSU],Kombiniert[Date],"&gt;="&amp;Kombiniert[[#This Row],[Von]],Kombiniert[Date],"&lt;="&amp;Kombiniert[[#This Row],[Date]])</f>
        <v>0.40062500000000006</v>
      </c>
      <c r="N1049" s="3">
        <f>AVERAGEIFS(Kombiniert[SPD],Kombiniert[Date],"&gt;="&amp;Kombiniert[[#This Row],[Von]],Kombiniert[Date],"&lt;="&amp;Kombiniert[[#This Row],[Date]])</f>
        <v>0.24687500000000001</v>
      </c>
      <c r="O1049" s="8">
        <f>AVERAGEIFS(Kombiniert[GRÜNE],Kombiniert[Date],"&gt;="&amp;Kombiniert[[#This Row],[Von]],Kombiniert[Date],"&lt;="&amp;Kombiniert[[#This Row],[Date]])</f>
        <v>0.105625</v>
      </c>
      <c r="P1049" s="8">
        <f>AVERAGEIFS(Kombiniert[FDP],Kombiniert[Date],"&gt;="&amp;Kombiniert[[#This Row],[Von]],Kombiniert[Date],"&lt;="&amp;Kombiniert[[#This Row],[Date]])</f>
        <v>3.9999999999999994E-2</v>
      </c>
      <c r="Q1049" s="8">
        <f>AVERAGEIFS(Kombiniert[LINKE],Kombiniert[Date],"&gt;="&amp;Kombiniert[[#This Row],[Von]],Kombiniert[Date],"&lt;="&amp;Kombiniert[[#This Row],[Date]])</f>
        <v>9.3749999999999986E-2</v>
      </c>
      <c r="R1049" s="8">
        <f>AVERAGEIFS(Kombiniert[AfD],Kombiniert[Date],"&gt;="&amp;Kombiniert[[#This Row],[Von]],Kombiniert[Date],"&lt;="&amp;Kombiniert[[#This Row],[Date]])</f>
        <v>5.3749999999999999E-2</v>
      </c>
      <c r="S1049" s="8">
        <f>AVERAGEIFS(Kombiniert[Sonstige],Kombiniert[Date],"&gt;="&amp;Kombiniert[[#This Row],[Von]],Kombiniert[Date],"&lt;="&amp;Kombiniert[[#This Row],[Date]])</f>
        <v>5.4374999999999993E-2</v>
      </c>
      <c r="T1049" s="4">
        <f>SUMIFS(Kombiniert[Befragte],Kombiniert[Date],"&gt;="&amp;Kombiniert[[#This Row],[Von]],Kombiniert[Date],"&lt;="&amp;Kombiniert[[#This Row],[Date]])</f>
        <v>14629</v>
      </c>
      <c r="U1049" s="2">
        <f>1/SUMIFS(Kombiniert[[#This Row],[CDU/CSU (14d)]:[AfD (14d)]],Kombiniert[[#This Row],[CDU/CSU (14d)]:[AfD (14d)]],"&gt;="&amp;0.05)</f>
        <v>1.1103400416377516</v>
      </c>
      <c r="V1049" s="2">
        <f>1/(SUMIFS(Kombiniert[[#This Row],[CDU/CSU (14d)]:[AfD (14d)]],Kombiniert[[#This Row],[CDU/CSU (14d)]:[AfD (14d)]],"&gt;="&amp;0.05)-Kombiniert[[#This Row],[FDP (14d)]])</f>
        <v>1.1619462599854757</v>
      </c>
    </row>
    <row r="1050" spans="1:24" x14ac:dyDescent="0.35">
      <c r="A1050" s="1">
        <v>41759</v>
      </c>
      <c r="B1050" s="2">
        <v>0.4</v>
      </c>
      <c r="C1050" s="2">
        <v>0.26</v>
      </c>
      <c r="D1050" s="2">
        <v>0.1</v>
      </c>
      <c r="E1050" s="2">
        <v>0.04</v>
      </c>
      <c r="F1050" s="2">
        <v>0.09</v>
      </c>
      <c r="G1050" s="2">
        <v>0.05</v>
      </c>
      <c r="H1050" s="2">
        <v>0.06</v>
      </c>
      <c r="I1050" s="2">
        <v>1600</v>
      </c>
      <c r="J1050" s="2" t="s">
        <v>928</v>
      </c>
      <c r="K1050" t="s">
        <v>798</v>
      </c>
      <c r="L1050" s="1">
        <f>Kombiniert[[#This Row],[Date]]-13</f>
        <v>41746</v>
      </c>
      <c r="M1050" s="8">
        <f>AVERAGEIFS(Kombiniert[CDU/CSU],Kombiniert[Date],"&gt;="&amp;Kombiniert[[#This Row],[Von]],Kombiniert[Date],"&lt;="&amp;Kombiniert[[#This Row],[Date]])</f>
        <v>0.40812500000000002</v>
      </c>
      <c r="N1050" s="3">
        <f>AVERAGEIFS(Kombiniert[SPD],Kombiniert[Date],"&gt;="&amp;Kombiniert[[#This Row],[Von]],Kombiniert[Date],"&lt;="&amp;Kombiniert[[#This Row],[Date]])</f>
        <v>0.24562499999999998</v>
      </c>
      <c r="O1050" s="8">
        <f>AVERAGEIFS(Kombiniert[GRÜNE],Kombiniert[Date],"&gt;="&amp;Kombiniert[[#This Row],[Von]],Kombiniert[Date],"&lt;="&amp;Kombiniert[[#This Row],[Date]])</f>
        <v>0.10062499999999999</v>
      </c>
      <c r="P1050" s="8">
        <f>AVERAGEIFS(Kombiniert[FDP],Kombiniert[Date],"&gt;="&amp;Kombiniert[[#This Row],[Von]],Kombiniert[Date],"&lt;="&amp;Kombiniert[[#This Row],[Date]])</f>
        <v>4.1250000000000002E-2</v>
      </c>
      <c r="Q1050" s="8">
        <f>AVERAGEIFS(Kombiniert[LINKE],Kombiniert[Date],"&gt;="&amp;Kombiniert[[#This Row],[Von]],Kombiniert[Date],"&lt;="&amp;Kombiniert[[#This Row],[Date]])</f>
        <v>9.3749999999999986E-2</v>
      </c>
      <c r="R1050" s="8">
        <f>AVERAGEIFS(Kombiniert[AfD],Kombiniert[Date],"&gt;="&amp;Kombiniert[[#This Row],[Von]],Kombiniert[Date],"&lt;="&amp;Kombiniert[[#This Row],[Date]])</f>
        <v>5.3124999999999992E-2</v>
      </c>
      <c r="S1050" s="8">
        <f>AVERAGEIFS(Kombiniert[Sonstige],Kombiniert[Date],"&gt;="&amp;Kombiniert[[#This Row],[Von]],Kombiniert[Date],"&lt;="&amp;Kombiniert[[#This Row],[Date]])</f>
        <v>5.2500000000000005E-2</v>
      </c>
      <c r="T1050" s="4">
        <f>SUMIFS(Kombiniert[Befragte],Kombiniert[Date],"&gt;="&amp;Kombiniert[[#This Row],[Von]],Kombiniert[Date],"&lt;="&amp;Kombiniert[[#This Row],[Date]])</f>
        <v>14966</v>
      </c>
      <c r="U1050" s="2">
        <f>1/SUMIFS(Kombiniert[[#This Row],[CDU/CSU (14d)]:[AfD (14d)]],Kombiniert[[#This Row],[CDU/CSU (14d)]:[AfD (14d)]],"&gt;="&amp;0.05)</f>
        <v>1.1095700416088765</v>
      </c>
      <c r="V1050" s="2">
        <f>1/(SUMIFS(Kombiniert[[#This Row],[CDU/CSU (14d)]:[AfD (14d)]],Kombiniert[[#This Row],[CDU/CSU (14d)]:[AfD (14d)]],"&gt;="&amp;0.05)-Kombiniert[[#This Row],[FDP (14d)]])</f>
        <v>1.1627906976744187</v>
      </c>
    </row>
    <row r="1051" spans="1:24" x14ac:dyDescent="0.35">
      <c r="A1051" s="1">
        <v>41754</v>
      </c>
      <c r="B1051" s="2">
        <v>0.41</v>
      </c>
      <c r="C1051" s="2">
        <v>0.25</v>
      </c>
      <c r="D1051" s="2">
        <v>0.1</v>
      </c>
      <c r="E1051" s="2">
        <v>0.04</v>
      </c>
      <c r="F1051" s="2">
        <v>0.1</v>
      </c>
      <c r="G1051" s="2">
        <v>0.05</v>
      </c>
      <c r="H1051" s="2">
        <v>0.05</v>
      </c>
      <c r="I1051" s="2">
        <v>1008</v>
      </c>
      <c r="J1051" s="2" t="s">
        <v>929</v>
      </c>
      <c r="K1051" t="s">
        <v>798</v>
      </c>
      <c r="L1051" s="1">
        <f>Kombiniert[[#This Row],[Date]]-13</f>
        <v>41741</v>
      </c>
      <c r="M1051" s="8">
        <f>AVERAGEIFS(Kombiniert[CDU/CSU],Kombiniert[Date],"&gt;="&amp;Kombiniert[[#This Row],[Von]],Kombiniert[Date],"&lt;="&amp;Kombiniert[[#This Row],[Date]])</f>
        <v>0.40812500000000007</v>
      </c>
      <c r="N1051" s="3">
        <f>AVERAGEIFS(Kombiniert[SPD],Kombiniert[Date],"&gt;="&amp;Kombiniert[[#This Row],[Von]],Kombiniert[Date],"&lt;="&amp;Kombiniert[[#This Row],[Date]])</f>
        <v>0.24312499999999998</v>
      </c>
      <c r="O1051" s="8">
        <f>AVERAGEIFS(Kombiniert[GRÜNE],Kombiniert[Date],"&gt;="&amp;Kombiniert[[#This Row],[Von]],Kombiniert[Date],"&lt;="&amp;Kombiniert[[#This Row],[Date]])</f>
        <v>0.10062499999999999</v>
      </c>
      <c r="P1051" s="8">
        <f>AVERAGEIFS(Kombiniert[FDP],Kombiniert[Date],"&gt;="&amp;Kombiniert[[#This Row],[Von]],Kombiniert[Date],"&lt;="&amp;Kombiniert[[#This Row],[Date]])</f>
        <v>4.2500000000000003E-2</v>
      </c>
      <c r="Q1051" s="8">
        <f>AVERAGEIFS(Kombiniert[LINKE],Kombiniert[Date],"&gt;="&amp;Kombiniert[[#This Row],[Von]],Kombiniert[Date],"&lt;="&amp;Kombiniert[[#This Row],[Date]])</f>
        <v>9.4999999999999987E-2</v>
      </c>
      <c r="R1051" s="8">
        <f>AVERAGEIFS(Kombiniert[AfD],Kombiniert[Date],"&gt;="&amp;Kombiniert[[#This Row],[Von]],Kombiniert[Date],"&lt;="&amp;Kombiniert[[#This Row],[Date]])</f>
        <v>5.4374999999999993E-2</v>
      </c>
      <c r="S1051" s="8">
        <f>AVERAGEIFS(Kombiniert[Sonstige],Kombiniert[Date],"&gt;="&amp;Kombiniert[[#This Row],[Von]],Kombiniert[Date],"&lt;="&amp;Kombiniert[[#This Row],[Date]])</f>
        <v>5.1250000000000004E-2</v>
      </c>
      <c r="T1051" s="4">
        <f>SUMIFS(Kombiniert[Befragte],Kombiniert[Date],"&gt;="&amp;Kombiniert[[#This Row],[Von]],Kombiniert[Date],"&lt;="&amp;Kombiniert[[#This Row],[Date]])</f>
        <v>15891</v>
      </c>
      <c r="U1051" s="2">
        <f>1/SUMIFS(Kombiniert[[#This Row],[CDU/CSU (14d)]:[AfD (14d)]],Kombiniert[[#This Row],[CDU/CSU (14d)]:[AfD (14d)]],"&gt;="&amp;0.05)</f>
        <v>1.1095700416088765</v>
      </c>
      <c r="V1051" s="2">
        <f>1/(SUMIFS(Kombiniert[[#This Row],[CDU/CSU (14d)]:[AfD (14d)]],Kombiniert[[#This Row],[CDU/CSU (14d)]:[AfD (14d)]],"&gt;="&amp;0.05)-Kombiniert[[#This Row],[FDP (14d)]])</f>
        <v>1.1644832605531295</v>
      </c>
    </row>
    <row r="1052" spans="1:24" x14ac:dyDescent="0.35">
      <c r="A1052" s="1">
        <v>41732</v>
      </c>
      <c r="B1052" s="2">
        <v>0.41</v>
      </c>
      <c r="C1052" s="2">
        <v>0.26</v>
      </c>
      <c r="D1052" s="2">
        <v>0.1</v>
      </c>
      <c r="E1052" s="2">
        <v>0.04</v>
      </c>
      <c r="F1052" s="2">
        <v>0.09</v>
      </c>
      <c r="G1052" s="2">
        <v>0.05</v>
      </c>
      <c r="H1052" s="2">
        <v>0.05</v>
      </c>
      <c r="I1052" s="2">
        <v>1506</v>
      </c>
      <c r="J1052" s="2" t="s">
        <v>930</v>
      </c>
      <c r="K1052" t="s">
        <v>798</v>
      </c>
      <c r="L1052" s="1">
        <f>Kombiniert[[#This Row],[Date]]-13</f>
        <v>41719</v>
      </c>
      <c r="M1052" s="8">
        <f>AVERAGEIFS(Kombiniert[CDU/CSU],Kombiniert[Date],"&gt;="&amp;Kombiniert[[#This Row],[Von]],Kombiniert[Date],"&lt;="&amp;Kombiniert[[#This Row],[Date]])</f>
        <v>0.41125000000000006</v>
      </c>
      <c r="N1052" s="3">
        <f>AVERAGEIFS(Kombiniert[SPD],Kombiniert[Date],"&gt;="&amp;Kombiniert[[#This Row],[Von]],Kombiniert[Date],"&lt;="&amp;Kombiniert[[#This Row],[Date]])</f>
        <v>0.24562499999999998</v>
      </c>
      <c r="O1052" s="8">
        <f>AVERAGEIFS(Kombiniert[GRÜNE],Kombiniert[Date],"&gt;="&amp;Kombiniert[[#This Row],[Von]],Kombiniert[Date],"&lt;="&amp;Kombiniert[[#This Row],[Date]])</f>
        <v>0.10124999999999999</v>
      </c>
      <c r="P1052" s="8">
        <f>AVERAGEIFS(Kombiniert[FDP],Kombiniert[Date],"&gt;="&amp;Kombiniert[[#This Row],[Von]],Kombiniert[Date],"&lt;="&amp;Kombiniert[[#This Row],[Date]])</f>
        <v>3.6249999999999998E-2</v>
      </c>
      <c r="Q1052" s="8">
        <f>AVERAGEIFS(Kombiniert[LINKE],Kombiniert[Date],"&gt;="&amp;Kombiniert[[#This Row],[Von]],Kombiniert[Date],"&lt;="&amp;Kombiniert[[#This Row],[Date]])</f>
        <v>9.4999999999999987E-2</v>
      </c>
      <c r="R1052" s="8">
        <f>AVERAGEIFS(Kombiniert[AfD],Kombiniert[Date],"&gt;="&amp;Kombiniert[[#This Row],[Von]],Kombiniert[Date],"&lt;="&amp;Kombiniert[[#This Row],[Date]])</f>
        <v>5.1249999999999997E-2</v>
      </c>
      <c r="S1052" s="8">
        <f>AVERAGEIFS(Kombiniert[Sonstige],Kombiniert[Date],"&gt;="&amp;Kombiniert[[#This Row],[Von]],Kombiniert[Date],"&lt;="&amp;Kombiniert[[#This Row],[Date]])</f>
        <v>5.4374999999999993E-2</v>
      </c>
      <c r="T1052" s="4">
        <f>SUMIFS(Kombiniert[Befragte],Kombiniert[Date],"&gt;="&amp;Kombiniert[[#This Row],[Von]],Kombiniert[Date],"&lt;="&amp;Kombiniert[[#This Row],[Date]])</f>
        <v>16826</v>
      </c>
      <c r="U1052" s="2">
        <f>1/SUMIFS(Kombiniert[[#This Row],[CDU/CSU (14d)]:[AfD (14d)]],Kombiniert[[#This Row],[CDU/CSU (14d)]:[AfD (14d)]],"&gt;="&amp;0.05)</f>
        <v>1.10573600552868</v>
      </c>
      <c r="V1052" s="2">
        <f>1/(SUMIFS(Kombiniert[[#This Row],[CDU/CSU (14d)]:[AfD (14d)]],Kombiniert[[#This Row],[CDU/CSU (14d)]:[AfD (14d)]],"&gt;="&amp;0.05)-Kombiniert[[#This Row],[FDP (14d)]])</f>
        <v>1.1519078473722102</v>
      </c>
    </row>
    <row r="1053" spans="1:24" x14ac:dyDescent="0.35">
      <c r="A1053" s="1">
        <v>41726</v>
      </c>
      <c r="B1053" s="2">
        <v>0.41</v>
      </c>
      <c r="C1053" s="2">
        <v>0.25</v>
      </c>
      <c r="D1053" s="2">
        <v>0.1</v>
      </c>
      <c r="E1053" s="2">
        <v>0.04</v>
      </c>
      <c r="F1053" s="2">
        <v>0.08</v>
      </c>
      <c r="G1053" s="2">
        <v>0.05</v>
      </c>
      <c r="H1053" s="2">
        <v>7.0000000000000007E-2</v>
      </c>
      <c r="I1053" s="2">
        <v>1000</v>
      </c>
      <c r="J1053" s="2" t="s">
        <v>931</v>
      </c>
      <c r="K1053" t="s">
        <v>798</v>
      </c>
      <c r="L1053" s="1">
        <f>Kombiniert[[#This Row],[Date]]-13</f>
        <v>41713</v>
      </c>
      <c r="M1053" s="8">
        <f>AVERAGEIFS(Kombiniert[CDU/CSU],Kombiniert[Date],"&gt;="&amp;Kombiniert[[#This Row],[Von]],Kombiniert[Date],"&lt;="&amp;Kombiniert[[#This Row],[Date]])</f>
        <v>0.41000000000000003</v>
      </c>
      <c r="N1053" s="3">
        <f>AVERAGEIFS(Kombiniert[SPD],Kombiniert[Date],"&gt;="&amp;Kombiniert[[#This Row],[Von]],Kombiniert[Date],"&lt;="&amp;Kombiniert[[#This Row],[Date]])</f>
        <v>0.24312499999999998</v>
      </c>
      <c r="O1053" s="8">
        <f>AVERAGEIFS(Kombiniert[GRÜNE],Kombiniert[Date],"&gt;="&amp;Kombiniert[[#This Row],[Von]],Kombiniert[Date],"&lt;="&amp;Kombiniert[[#This Row],[Date]])</f>
        <v>9.9999999999999992E-2</v>
      </c>
      <c r="P1053" s="8">
        <f>AVERAGEIFS(Kombiniert[FDP],Kombiniert[Date],"&gt;="&amp;Kombiniert[[#This Row],[Von]],Kombiniert[Date],"&lt;="&amp;Kombiniert[[#This Row],[Date]])</f>
        <v>0.04</v>
      </c>
      <c r="Q1053" s="8">
        <f>AVERAGEIFS(Kombiniert[LINKE],Kombiniert[Date],"&gt;="&amp;Kombiniert[[#This Row],[Von]],Kombiniert[Date],"&lt;="&amp;Kombiniert[[#This Row],[Date]])</f>
        <v>9.6249999999999988E-2</v>
      </c>
      <c r="R1053" s="8">
        <f>AVERAGEIFS(Kombiniert[AfD],Kombiniert[Date],"&gt;="&amp;Kombiniert[[#This Row],[Von]],Kombiniert[Date],"&lt;="&amp;Kombiniert[[#This Row],[Date]])</f>
        <v>4.9999999999999996E-2</v>
      </c>
      <c r="S1053" s="8">
        <f>AVERAGEIFS(Kombiniert[Sonstige],Kombiniert[Date],"&gt;="&amp;Kombiniert[[#This Row],[Von]],Kombiniert[Date],"&lt;="&amp;Kombiniert[[#This Row],[Date]])</f>
        <v>5.5625000000000001E-2</v>
      </c>
      <c r="T1053" s="4">
        <f>SUMIFS(Kombiniert[Befragte],Kombiniert[Date],"&gt;="&amp;Kombiniert[[#This Row],[Von]],Kombiniert[Date],"&lt;="&amp;Kombiniert[[#This Row],[Date]])</f>
        <v>15734</v>
      </c>
      <c r="U1053" s="2">
        <f>1/SUMIFS(Kombiniert[[#This Row],[CDU/CSU (14d)]:[AfD (14d)]],Kombiniert[[#This Row],[CDU/CSU (14d)]:[AfD (14d)]],"&gt;="&amp;0.05)</f>
        <v>1.1118832522585129</v>
      </c>
      <c r="V1053" s="2">
        <f>1/(SUMIFS(Kombiniert[[#This Row],[CDU/CSU (14d)]:[AfD (14d)]],Kombiniert[[#This Row],[CDU/CSU (14d)]:[AfD (14d)]],"&gt;="&amp;0.05)-Kombiniert[[#This Row],[FDP (14d)]])</f>
        <v>1.1636363636363638</v>
      </c>
    </row>
    <row r="1054" spans="1:24" x14ac:dyDescent="0.35">
      <c r="A1054" s="1">
        <v>41704</v>
      </c>
      <c r="B1054" s="2">
        <v>0.42</v>
      </c>
      <c r="C1054" s="2">
        <v>0.24</v>
      </c>
      <c r="D1054" s="2">
        <v>0.11</v>
      </c>
      <c r="E1054" s="2">
        <v>0.04</v>
      </c>
      <c r="F1054" s="2">
        <v>0.09</v>
      </c>
      <c r="G1054" s="2">
        <v>0.04</v>
      </c>
      <c r="H1054" s="2">
        <v>0.06</v>
      </c>
      <c r="I1054" s="2">
        <v>1515</v>
      </c>
      <c r="J1054" s="2" t="s">
        <v>545</v>
      </c>
      <c r="K1054" t="s">
        <v>798</v>
      </c>
      <c r="L1054" s="1">
        <f>Kombiniert[[#This Row],[Date]]-13</f>
        <v>41691</v>
      </c>
      <c r="M1054" s="8">
        <f>AVERAGEIFS(Kombiniert[CDU/CSU],Kombiniert[Date],"&gt;="&amp;Kombiniert[[#This Row],[Von]],Kombiniert[Date],"&lt;="&amp;Kombiniert[[#This Row],[Date]])</f>
        <v>0.40687499999999999</v>
      </c>
      <c r="N1054" s="3">
        <f>AVERAGEIFS(Kombiniert[SPD],Kombiniert[Date],"&gt;="&amp;Kombiniert[[#This Row],[Von]],Kombiniert[Date],"&lt;="&amp;Kombiniert[[#This Row],[Date]])</f>
        <v>0.24</v>
      </c>
      <c r="O1054" s="8">
        <f>AVERAGEIFS(Kombiniert[GRÜNE],Kombiniert[Date],"&gt;="&amp;Kombiniert[[#This Row],[Von]],Kombiniert[Date],"&lt;="&amp;Kombiniert[[#This Row],[Date]])</f>
        <v>0.10249999999999999</v>
      </c>
      <c r="P1054" s="8">
        <f>AVERAGEIFS(Kombiniert[FDP],Kombiniert[Date],"&gt;="&amp;Kombiniert[[#This Row],[Von]],Kombiniert[Date],"&lt;="&amp;Kombiniert[[#This Row],[Date]])</f>
        <v>4.1249999999999995E-2</v>
      </c>
      <c r="Q1054" s="8">
        <f>AVERAGEIFS(Kombiniert[LINKE],Kombiniert[Date],"&gt;="&amp;Kombiniert[[#This Row],[Von]],Kombiniert[Date],"&lt;="&amp;Kombiniert[[#This Row],[Date]])</f>
        <v>9.6874999999999989E-2</v>
      </c>
      <c r="R1054" s="8">
        <f>AVERAGEIFS(Kombiniert[AfD],Kombiniert[Date],"&gt;="&amp;Kombiniert[[#This Row],[Von]],Kombiniert[Date],"&lt;="&amp;Kombiniert[[#This Row],[Date]])</f>
        <v>5.0624999999999996E-2</v>
      </c>
      <c r="S1054" s="8">
        <f>AVERAGEIFS(Kombiniert[Sonstige],Kombiniert[Date],"&gt;="&amp;Kombiniert[[#This Row],[Von]],Kombiniert[Date],"&lt;="&amp;Kombiniert[[#This Row],[Date]])</f>
        <v>5.6250000000000008E-2</v>
      </c>
      <c r="T1054" s="4">
        <f>SUMIFS(Kombiniert[Befragte],Kombiniert[Date],"&gt;="&amp;Kombiniert[[#This Row],[Von]],Kombiniert[Date],"&lt;="&amp;Kombiniert[[#This Row],[Date]])</f>
        <v>16870</v>
      </c>
      <c r="U1054" s="2">
        <f>1/SUMIFS(Kombiniert[[#This Row],[CDU/CSU (14d)]:[AfD (14d)]],Kombiniert[[#This Row],[CDU/CSU (14d)]:[AfD (14d)]],"&gt;="&amp;0.05)</f>
        <v>1.1149825783972125</v>
      </c>
      <c r="V1054" s="2">
        <f>1/(SUMIFS(Kombiniert[[#This Row],[CDU/CSU (14d)]:[AfD (14d)]],Kombiniert[[#This Row],[CDU/CSU (14d)]:[AfD (14d)]],"&gt;="&amp;0.05)-Kombiniert[[#This Row],[FDP (14d)]])</f>
        <v>1.1687363038714391</v>
      </c>
      <c r="X1054" s="10">
        <f>P1055</f>
        <v>4.1249999999999995E-2</v>
      </c>
    </row>
    <row r="1055" spans="1:24" x14ac:dyDescent="0.35">
      <c r="A1055" s="1">
        <v>41698</v>
      </c>
      <c r="B1055" s="2">
        <v>0.4</v>
      </c>
      <c r="C1055" s="2">
        <v>0.26</v>
      </c>
      <c r="D1055" s="2">
        <v>0.1</v>
      </c>
      <c r="E1055" s="2">
        <v>0.04</v>
      </c>
      <c r="F1055" s="2">
        <v>0.09</v>
      </c>
      <c r="G1055" s="2">
        <v>0.05</v>
      </c>
      <c r="H1055" s="2">
        <v>0.06</v>
      </c>
      <c r="I1055" s="2">
        <v>1026</v>
      </c>
      <c r="J1055" s="2" t="s">
        <v>932</v>
      </c>
      <c r="K1055" t="s">
        <v>798</v>
      </c>
      <c r="L1055" s="1">
        <f>Kombiniert[[#This Row],[Date]]-13</f>
        <v>41685</v>
      </c>
      <c r="M1055" s="8">
        <f>AVERAGEIFS(Kombiniert[CDU/CSU],Kombiniert[Date],"&gt;="&amp;Kombiniert[[#This Row],[Von]],Kombiniert[Date],"&lt;="&amp;Kombiniert[[#This Row],[Date]])</f>
        <v>0.40562500000000001</v>
      </c>
      <c r="N1055" s="3">
        <f>AVERAGEIFS(Kombiniert[SPD],Kombiniert[Date],"&gt;="&amp;Kombiniert[[#This Row],[Von]],Kombiniert[Date],"&lt;="&amp;Kombiniert[[#This Row],[Date]])</f>
        <v>0.24625000000000002</v>
      </c>
      <c r="O1055" s="8">
        <f>AVERAGEIFS(Kombiniert[GRÜNE],Kombiniert[Date],"&gt;="&amp;Kombiniert[[#This Row],[Von]],Kombiniert[Date],"&lt;="&amp;Kombiniert[[#This Row],[Date]])</f>
        <v>0.10187499999999999</v>
      </c>
      <c r="P1055" s="8">
        <f>AVERAGEIFS(Kombiniert[FDP],Kombiniert[Date],"&gt;="&amp;Kombiniert[[#This Row],[Von]],Kombiniert[Date],"&lt;="&amp;Kombiniert[[#This Row],[Date]])</f>
        <v>4.1249999999999995E-2</v>
      </c>
      <c r="Q1055" s="8">
        <f>AVERAGEIFS(Kombiniert[LINKE],Kombiniert[Date],"&gt;="&amp;Kombiniert[[#This Row],[Von]],Kombiniert[Date],"&lt;="&amp;Kombiniert[[#This Row],[Date]])</f>
        <v>9.6249999999999988E-2</v>
      </c>
      <c r="R1055" s="8">
        <f>AVERAGEIFS(Kombiniert[AfD],Kombiniert[Date],"&gt;="&amp;Kombiniert[[#This Row],[Von]],Kombiniert[Date],"&lt;="&amp;Kombiniert[[#This Row],[Date]])</f>
        <v>5.0624999999999996E-2</v>
      </c>
      <c r="S1055" s="8">
        <f>AVERAGEIFS(Kombiniert[Sonstige],Kombiniert[Date],"&gt;="&amp;Kombiniert[[#This Row],[Von]],Kombiniert[Date],"&lt;="&amp;Kombiniert[[#This Row],[Date]])</f>
        <v>5.1875000000000004E-2</v>
      </c>
      <c r="T1055" s="4">
        <f>SUMIFS(Kombiniert[Befragte],Kombiniert[Date],"&gt;="&amp;Kombiniert[[#This Row],[Von]],Kombiniert[Date],"&lt;="&amp;Kombiniert[[#This Row],[Date]])</f>
        <v>15019</v>
      </c>
      <c r="U1055" s="2">
        <f>1/SUMIFS(Kombiniert[[#This Row],[CDU/CSU (14d)]:[AfD (14d)]],Kombiniert[[#This Row],[CDU/CSU (14d)]:[AfD (14d)]],"&gt;="&amp;0.05)</f>
        <v>1.1103400416377518</v>
      </c>
      <c r="V1055" s="2">
        <f>1/(SUMIFS(Kombiniert[[#This Row],[CDU/CSU (14d)]:[AfD (14d)]],Kombiniert[[#This Row],[CDU/CSU (14d)]:[AfD (14d)]],"&gt;="&amp;0.05)-Kombiniert[[#This Row],[FDP (14d)]])</f>
        <v>1.1636363636363638</v>
      </c>
    </row>
    <row r="1056" spans="1:24" x14ac:dyDescent="0.35">
      <c r="A1056" s="1">
        <v>41676</v>
      </c>
      <c r="B1056" s="2">
        <v>0.41</v>
      </c>
      <c r="C1056" s="2">
        <v>0.27</v>
      </c>
      <c r="D1056" s="2">
        <v>0.09</v>
      </c>
      <c r="E1056" s="2">
        <v>0.04</v>
      </c>
      <c r="F1056" s="2">
        <v>0.09</v>
      </c>
      <c r="G1056" s="2">
        <v>0.05</v>
      </c>
      <c r="H1056" s="2">
        <v>0.05</v>
      </c>
      <c r="I1056" s="2">
        <v>1536</v>
      </c>
      <c r="J1056" s="2" t="s">
        <v>812</v>
      </c>
      <c r="K1056" t="s">
        <v>798</v>
      </c>
      <c r="L1056" s="1">
        <f>Kombiniert[[#This Row],[Date]]-13</f>
        <v>41663</v>
      </c>
      <c r="M1056" s="8">
        <f>AVERAGEIFS(Kombiniert[CDU/CSU],Kombiniert[Date],"&gt;="&amp;Kombiniert[[#This Row],[Von]],Kombiniert[Date],"&lt;="&amp;Kombiniert[[#This Row],[Date]])</f>
        <v>0.41388888888888892</v>
      </c>
      <c r="N1056" s="3">
        <f>AVERAGEIFS(Kombiniert[SPD],Kombiniert[Date],"&gt;="&amp;Kombiniert[[#This Row],[Von]],Kombiniert[Date],"&lt;="&amp;Kombiniert[[#This Row],[Date]])</f>
        <v>0.25500000000000006</v>
      </c>
      <c r="O1056" s="8">
        <f>AVERAGEIFS(Kombiniert[GRÜNE],Kombiniert[Date],"&gt;="&amp;Kombiniert[[#This Row],[Von]],Kombiniert[Date],"&lt;="&amp;Kombiniert[[#This Row],[Date]])</f>
        <v>9.5555555555555546E-2</v>
      </c>
      <c r="P1056" s="8">
        <f>AVERAGEIFS(Kombiniert[FDP],Kombiniert[Date],"&gt;="&amp;Kombiniert[[#This Row],[Von]],Kombiniert[Date],"&lt;="&amp;Kombiniert[[#This Row],[Date]])</f>
        <v>4.2777777777777776E-2</v>
      </c>
      <c r="Q1056" s="8">
        <f>AVERAGEIFS(Kombiniert[LINKE],Kombiniert[Date],"&gt;="&amp;Kombiniert[[#This Row],[Von]],Kombiniert[Date],"&lt;="&amp;Kombiniert[[#This Row],[Date]])</f>
        <v>8.8888888888888865E-2</v>
      </c>
      <c r="R1056" s="8">
        <f>AVERAGEIFS(Kombiniert[AfD],Kombiniert[Date],"&gt;="&amp;Kombiniert[[#This Row],[Von]],Kombiniert[Date],"&lt;="&amp;Kombiniert[[#This Row],[Date]])</f>
        <v>4.3333333333333328E-2</v>
      </c>
      <c r="S1056" s="8">
        <f>AVERAGEIFS(Kombiniert[Sonstige],Kombiniert[Date],"&gt;="&amp;Kombiniert[[#This Row],[Von]],Kombiniert[Date],"&lt;="&amp;Kombiniert[[#This Row],[Date]])</f>
        <v>5.5E-2</v>
      </c>
      <c r="T1056" s="4">
        <f>SUMIFS(Kombiniert[Befragte],Kombiniert[Date],"&gt;="&amp;Kombiniert[[#This Row],[Von]],Kombiniert[Date],"&lt;="&amp;Kombiniert[[#This Row],[Date]])</f>
        <v>16810</v>
      </c>
      <c r="U1056" s="2">
        <f>1/SUMIFS(Kombiniert[[#This Row],[CDU/CSU (14d)]:[AfD (14d)]],Kombiniert[[#This Row],[CDU/CSU (14d)]:[AfD (14d)]],"&gt;="&amp;0.05)</f>
        <v>1.171875</v>
      </c>
      <c r="V1056" s="2">
        <f>1/(SUMIFS(Kombiniert[[#This Row],[CDU/CSU (14d)]:[AfD (14d)]],Kombiniert[[#This Row],[CDU/CSU (14d)]:[AfD (14d)]],"&gt;="&amp;0.05)-Kombiniert[[#This Row],[FDP (14d)]])</f>
        <v>1.233721727210418</v>
      </c>
    </row>
    <row r="1057" spans="1:22" x14ac:dyDescent="0.35">
      <c r="A1057" s="1">
        <v>41670</v>
      </c>
      <c r="B1057" s="2">
        <v>0.42</v>
      </c>
      <c r="C1057" s="2">
        <v>0.27</v>
      </c>
      <c r="D1057" s="2">
        <v>0.09</v>
      </c>
      <c r="E1057" s="2">
        <v>0.04</v>
      </c>
      <c r="F1057" s="2">
        <v>0.08</v>
      </c>
      <c r="G1057" s="2">
        <v>0.04</v>
      </c>
      <c r="H1057" s="2">
        <v>0.06</v>
      </c>
      <c r="I1057" s="2">
        <v>1014</v>
      </c>
      <c r="J1057" s="2" t="s">
        <v>933</v>
      </c>
      <c r="K1057" t="s">
        <v>798</v>
      </c>
      <c r="L1057" s="1">
        <f>Kombiniert[[#This Row],[Date]]-13</f>
        <v>41657</v>
      </c>
      <c r="M1057" s="8">
        <f>AVERAGEIFS(Kombiniert[CDU/CSU],Kombiniert[Date],"&gt;="&amp;Kombiniert[[#This Row],[Von]],Kombiniert[Date],"&lt;="&amp;Kombiniert[[#This Row],[Date]])</f>
        <v>0.41125</v>
      </c>
      <c r="N1057" s="3">
        <f>AVERAGEIFS(Kombiniert[SPD],Kombiniert[Date],"&gt;="&amp;Kombiniert[[#This Row],[Von]],Kombiniert[Date],"&lt;="&amp;Kombiniert[[#This Row],[Date]])</f>
        <v>0.25437500000000002</v>
      </c>
      <c r="O1057" s="8">
        <f>AVERAGEIFS(Kombiniert[GRÜNE],Kombiniert[Date],"&gt;="&amp;Kombiniert[[#This Row],[Von]],Kombiniert[Date],"&lt;="&amp;Kombiniert[[#This Row],[Date]])</f>
        <v>9.4999999999999987E-2</v>
      </c>
      <c r="P1057" s="8">
        <f>AVERAGEIFS(Kombiniert[FDP],Kombiniert[Date],"&gt;="&amp;Kombiniert[[#This Row],[Von]],Kombiniert[Date],"&lt;="&amp;Kombiniert[[#This Row],[Date]])</f>
        <v>4.4999999999999998E-2</v>
      </c>
      <c r="Q1057" s="8">
        <f>AVERAGEIFS(Kombiniert[LINKE],Kombiniert[Date],"&gt;="&amp;Kombiniert[[#This Row],[Von]],Kombiniert[Date],"&lt;="&amp;Kombiniert[[#This Row],[Date]])</f>
        <v>8.9999999999999983E-2</v>
      </c>
      <c r="R1057" s="8">
        <f>AVERAGEIFS(Kombiniert[AfD],Kombiniert[Date],"&gt;="&amp;Kombiniert[[#This Row],[Von]],Kombiniert[Date],"&lt;="&amp;Kombiniert[[#This Row],[Date]])</f>
        <v>4.2499999999999996E-2</v>
      </c>
      <c r="S1057" s="8">
        <f>AVERAGEIFS(Kombiniert[Sonstige],Kombiniert[Date],"&gt;="&amp;Kombiniert[[#This Row],[Von]],Kombiniert[Date],"&lt;="&amp;Kombiniert[[#This Row],[Date]])</f>
        <v>5.8750000000000004E-2</v>
      </c>
      <c r="T1057" s="4">
        <f>SUMIFS(Kombiniert[Befragte],Kombiniert[Date],"&gt;="&amp;Kombiniert[[#This Row],[Von]],Kombiniert[Date],"&lt;="&amp;Kombiniert[[#This Row],[Date]])</f>
        <v>15271</v>
      </c>
      <c r="U1057" s="2">
        <f>1/SUMIFS(Kombiniert[[#This Row],[CDU/CSU (14d)]:[AfD (14d)]],Kombiniert[[#This Row],[CDU/CSU (14d)]:[AfD (14d)]],"&gt;="&amp;0.05)</f>
        <v>1.1756061719324027</v>
      </c>
      <c r="V1057" s="2">
        <f>1/(SUMIFS(Kombiniert[[#This Row],[CDU/CSU (14d)]:[AfD (14d)]],Kombiniert[[#This Row],[CDU/CSU (14d)]:[AfD (14d)]],"&gt;="&amp;0.05)-Kombiniert[[#This Row],[FDP (14d)]])</f>
        <v>1.2412723041117146</v>
      </c>
    </row>
    <row r="1058" spans="1:22" x14ac:dyDescent="0.35">
      <c r="A1058" s="1">
        <v>41648</v>
      </c>
      <c r="B1058" s="2">
        <v>0.41</v>
      </c>
      <c r="C1058" s="2">
        <v>0.27</v>
      </c>
      <c r="D1058" s="2">
        <v>0.09</v>
      </c>
      <c r="E1058" s="2">
        <v>0.04</v>
      </c>
      <c r="F1058" s="2">
        <v>0.08</v>
      </c>
      <c r="G1058" s="2">
        <v>0.04</v>
      </c>
      <c r="H1058" s="2">
        <v>7.0000000000000007E-2</v>
      </c>
      <c r="I1058" s="2">
        <v>1559</v>
      </c>
      <c r="J1058" s="2" t="s">
        <v>934</v>
      </c>
      <c r="K1058" t="s">
        <v>798</v>
      </c>
      <c r="L1058" s="1">
        <f>Kombiniert[[#This Row],[Date]]-13</f>
        <v>41635</v>
      </c>
      <c r="M1058" s="8">
        <f>AVERAGEIFS(Kombiniert[CDU/CSU],Kombiniert[Date],"&gt;="&amp;Kombiniert[[#This Row],[Von]],Kombiniert[Date],"&lt;="&amp;Kombiniert[[#This Row],[Date]])</f>
        <v>0.41375000000000001</v>
      </c>
      <c r="N1058" s="3">
        <f>AVERAGEIFS(Kombiniert[SPD],Kombiniert[Date],"&gt;="&amp;Kombiniert[[#This Row],[Von]],Kombiniert[Date],"&lt;="&amp;Kombiniert[[#This Row],[Date]])</f>
        <v>0.2475</v>
      </c>
      <c r="O1058" s="8">
        <f>AVERAGEIFS(Kombiniert[GRÜNE],Kombiniert[Date],"&gt;="&amp;Kombiniert[[#This Row],[Von]],Kombiniert[Date],"&lt;="&amp;Kombiniert[[#This Row],[Date]])</f>
        <v>9.5000000000000001E-2</v>
      </c>
      <c r="P1058" s="8">
        <f>AVERAGEIFS(Kombiniert[FDP],Kombiniert[Date],"&gt;="&amp;Kombiniert[[#This Row],[Von]],Kombiniert[Date],"&lt;="&amp;Kombiniert[[#This Row],[Date]])</f>
        <v>4.5000000000000005E-2</v>
      </c>
      <c r="Q1058" s="8">
        <f>AVERAGEIFS(Kombiniert[LINKE],Kombiniert[Date],"&gt;="&amp;Kombiniert[[#This Row],[Von]],Kombiniert[Date],"&lt;="&amp;Kombiniert[[#This Row],[Date]])</f>
        <v>9.5000000000000001E-2</v>
      </c>
      <c r="R1058" s="8">
        <f>AVERAGEIFS(Kombiniert[AfD],Kombiniert[Date],"&gt;="&amp;Kombiniert[[#This Row],[Von]],Kombiniert[Date],"&lt;="&amp;Kombiniert[[#This Row],[Date]])</f>
        <v>4.4999999999999998E-2</v>
      </c>
      <c r="S1058" s="8">
        <f>AVERAGEIFS(Kombiniert[Sonstige],Kombiniert[Date],"&gt;="&amp;Kombiniert[[#This Row],[Von]],Kombiniert[Date],"&lt;="&amp;Kombiniert[[#This Row],[Date]])</f>
        <v>5.8749999999999997E-2</v>
      </c>
      <c r="T1058" s="4">
        <f>SUMIFS(Kombiniert[Befragte],Kombiniert[Date],"&gt;="&amp;Kombiniert[[#This Row],[Von]],Kombiniert[Date],"&lt;="&amp;Kombiniert[[#This Row],[Date]])</f>
        <v>7137</v>
      </c>
      <c r="U1058" s="2">
        <f>1/SUMIFS(Kombiniert[[#This Row],[CDU/CSU (14d)]:[AfD (14d)]],Kombiniert[[#This Row],[CDU/CSU (14d)]:[AfD (14d)]],"&gt;="&amp;0.05)</f>
        <v>1.1747430249632893</v>
      </c>
      <c r="V1058" s="2">
        <f>1/(SUMIFS(Kombiniert[[#This Row],[CDU/CSU (14d)]:[AfD (14d)]],Kombiniert[[#This Row],[CDU/CSU (14d)]:[AfD (14d)]],"&gt;="&amp;0.05)-Kombiniert[[#This Row],[FDP (14d)]])</f>
        <v>1.24031007751938</v>
      </c>
    </row>
    <row r="1059" spans="1:22" x14ac:dyDescent="0.35">
      <c r="A1059" s="1">
        <v>41628</v>
      </c>
      <c r="B1059" s="2">
        <v>0.42</v>
      </c>
      <c r="C1059" s="2">
        <v>0.27</v>
      </c>
      <c r="D1059" s="2">
        <v>0.09</v>
      </c>
      <c r="E1059" s="2">
        <v>0.04</v>
      </c>
      <c r="F1059" s="2">
        <v>0.08</v>
      </c>
      <c r="G1059" s="2">
        <v>0.04</v>
      </c>
      <c r="H1059" s="2">
        <v>0.06</v>
      </c>
      <c r="I1059" s="2">
        <v>1000</v>
      </c>
      <c r="J1059" s="2" t="s">
        <v>935</v>
      </c>
      <c r="K1059" t="s">
        <v>798</v>
      </c>
      <c r="L1059" s="1">
        <f>Kombiniert[[#This Row],[Date]]-13</f>
        <v>41615</v>
      </c>
      <c r="M1059" s="8">
        <f>AVERAGEIFS(Kombiniert[CDU/CSU],Kombiniert[Date],"&gt;="&amp;Kombiniert[[#This Row],[Von]],Kombiniert[Date],"&lt;="&amp;Kombiniert[[#This Row],[Date]])</f>
        <v>0.42062499999999997</v>
      </c>
      <c r="N1059" s="3">
        <f>AVERAGEIFS(Kombiniert[SPD],Kombiniert[Date],"&gt;="&amp;Kombiniert[[#This Row],[Von]],Kombiniert[Date],"&lt;="&amp;Kombiniert[[#This Row],[Date]])</f>
        <v>0.25437500000000002</v>
      </c>
      <c r="O1059" s="8">
        <f>AVERAGEIFS(Kombiniert[GRÜNE],Kombiniert[Date],"&gt;="&amp;Kombiniert[[#This Row],[Von]],Kombiniert[Date],"&lt;="&amp;Kombiniert[[#This Row],[Date]])</f>
        <v>9.3124999999999986E-2</v>
      </c>
      <c r="P1059" s="8">
        <f>AVERAGEIFS(Kombiniert[FDP],Kombiniert[Date],"&gt;="&amp;Kombiniert[[#This Row],[Von]],Kombiniert[Date],"&lt;="&amp;Kombiniert[[#This Row],[Date]])</f>
        <v>3.7499999999999999E-2</v>
      </c>
      <c r="Q1059" s="8">
        <f>AVERAGEIFS(Kombiniert[LINKE],Kombiniert[Date],"&gt;="&amp;Kombiniert[[#This Row],[Von]],Kombiniert[Date],"&lt;="&amp;Kombiniert[[#This Row],[Date]])</f>
        <v>9.1874999999999984E-2</v>
      </c>
      <c r="R1059" s="8">
        <f>AVERAGEIFS(Kombiniert[AfD],Kombiniert[Date],"&gt;="&amp;Kombiniert[[#This Row],[Von]],Kombiniert[Date],"&lt;="&amp;Kombiniert[[#This Row],[Date]])</f>
        <v>4.6249999999999993E-2</v>
      </c>
      <c r="S1059" s="8">
        <f>AVERAGEIFS(Kombiniert[Sonstige],Kombiniert[Date],"&gt;="&amp;Kombiniert[[#This Row],[Von]],Kombiniert[Date],"&lt;="&amp;Kombiniert[[#This Row],[Date]])</f>
        <v>5.6249999999999994E-2</v>
      </c>
      <c r="T1059" s="4">
        <f>SUMIFS(Kombiniert[Befragte],Kombiniert[Date],"&gt;="&amp;Kombiniert[[#This Row],[Von]],Kombiniert[Date],"&lt;="&amp;Kombiniert[[#This Row],[Date]])</f>
        <v>14391</v>
      </c>
      <c r="U1059" s="2">
        <f>1/SUMIFS(Kombiniert[[#This Row],[CDU/CSU (14d)]:[AfD (14d)]],Kombiniert[[#This Row],[CDU/CSU (14d)]:[AfD (14d)]],"&gt;="&amp;0.05)</f>
        <v>1.1627906976744184</v>
      </c>
      <c r="V1059" s="2">
        <f>1/(SUMIFS(Kombiniert[[#This Row],[CDU/CSU (14d)]:[AfD (14d)]],Kombiniert[[#This Row],[CDU/CSU (14d)]:[AfD (14d)]],"&gt;="&amp;0.05)-Kombiniert[[#This Row],[FDP (14d)]])</f>
        <v>1.2158054711246198</v>
      </c>
    </row>
    <row r="1060" spans="1:22" x14ac:dyDescent="0.35">
      <c r="A1060" s="1">
        <v>41613</v>
      </c>
      <c r="B1060" s="2">
        <v>0.43</v>
      </c>
      <c r="C1060" s="2">
        <v>0.25</v>
      </c>
      <c r="D1060" s="2">
        <v>0.1</v>
      </c>
      <c r="E1060" s="2">
        <v>0.03</v>
      </c>
      <c r="F1060" s="2">
        <v>0.09</v>
      </c>
      <c r="G1060" s="2">
        <v>0.04</v>
      </c>
      <c r="H1060" s="2">
        <v>0.06</v>
      </c>
      <c r="I1060" s="2">
        <v>1523</v>
      </c>
      <c r="J1060" s="2" t="s">
        <v>816</v>
      </c>
      <c r="K1060" t="s">
        <v>798</v>
      </c>
      <c r="L1060" s="1">
        <f>Kombiniert[[#This Row],[Date]]-13</f>
        <v>41600</v>
      </c>
      <c r="M1060" s="8">
        <f>AVERAGEIFS(Kombiniert[CDU/CSU],Kombiniert[Date],"&gt;="&amp;Kombiniert[[#This Row],[Von]],Kombiniert[Date],"&lt;="&amp;Kombiniert[[#This Row],[Date]])</f>
        <v>0.41666666666666669</v>
      </c>
      <c r="N1060" s="3">
        <f>AVERAGEIFS(Kombiniert[SPD],Kombiniert[Date],"&gt;="&amp;Kombiniert[[#This Row],[Von]],Kombiniert[Date],"&lt;="&amp;Kombiniert[[#This Row],[Date]])</f>
        <v>0.24777777777777776</v>
      </c>
      <c r="O1060" s="8">
        <f>AVERAGEIFS(Kombiniert[GRÜNE],Kombiniert[Date],"&gt;="&amp;Kombiniert[[#This Row],[Von]],Kombiniert[Date],"&lt;="&amp;Kombiniert[[#This Row],[Date]])</f>
        <v>9.9444444444444433E-2</v>
      </c>
      <c r="P1060" s="8">
        <f>AVERAGEIFS(Kombiniert[FDP],Kombiniert[Date],"&gt;="&amp;Kombiniert[[#This Row],[Von]],Kombiniert[Date],"&lt;="&amp;Kombiniert[[#This Row],[Date]])</f>
        <v>3.3888888888888885E-2</v>
      </c>
      <c r="Q1060" s="8">
        <f>AVERAGEIFS(Kombiniert[LINKE],Kombiniert[Date],"&gt;="&amp;Kombiniert[[#This Row],[Von]],Kombiniert[Date],"&lt;="&amp;Kombiniert[[#This Row],[Date]])</f>
        <v>9.3333333333333324E-2</v>
      </c>
      <c r="R1060" s="8">
        <f>AVERAGEIFS(Kombiniert[AfD],Kombiniert[Date],"&gt;="&amp;Kombiniert[[#This Row],[Von]],Kombiniert[Date],"&lt;="&amp;Kombiniert[[#This Row],[Date]])</f>
        <v>4.5555555555555544E-2</v>
      </c>
      <c r="S1060" s="8">
        <f>AVERAGEIFS(Kombiniert[Sonstige],Kombiniert[Date],"&gt;="&amp;Kombiniert[[#This Row],[Von]],Kombiniert[Date],"&lt;="&amp;Kombiniert[[#This Row],[Date]])</f>
        <v>6.1249999999999999E-2</v>
      </c>
      <c r="T1060" s="4">
        <f>SUMIFS(Kombiniert[Befragte],Kombiniert[Date],"&gt;="&amp;Kombiniert[[#This Row],[Von]],Kombiniert[Date],"&lt;="&amp;Kombiniert[[#This Row],[Date]])</f>
        <v>16317</v>
      </c>
      <c r="U1060" s="2">
        <f>1/SUMIFS(Kombiniert[[#This Row],[CDU/CSU (14d)]:[AfD (14d)]],Kombiniert[[#This Row],[CDU/CSU (14d)]:[AfD (14d)]],"&gt;="&amp;0.05)</f>
        <v>1.1665586519766691</v>
      </c>
      <c r="V1060" s="2">
        <f>1/(SUMIFS(Kombiniert[[#This Row],[CDU/CSU (14d)]:[AfD (14d)]],Kombiniert[[#This Row],[CDU/CSU (14d)]:[AfD (14d)]],"&gt;="&amp;0.05)-Kombiniert[[#This Row],[FDP (14d)]])</f>
        <v>1.2145748987854252</v>
      </c>
    </row>
    <row r="1061" spans="1:22" x14ac:dyDescent="0.35">
      <c r="A1061" s="1">
        <v>41600</v>
      </c>
      <c r="B1061" s="2">
        <v>0.42</v>
      </c>
      <c r="C1061" s="2">
        <v>0.25</v>
      </c>
      <c r="D1061" s="2">
        <v>0.1</v>
      </c>
      <c r="E1061" s="2">
        <v>0.03</v>
      </c>
      <c r="F1061" s="2">
        <v>0.09</v>
      </c>
      <c r="G1061" s="2">
        <v>0.04</v>
      </c>
      <c r="H1061" s="2">
        <v>7.0000000000000007E-2</v>
      </c>
      <c r="I1061" s="2">
        <v>1006</v>
      </c>
      <c r="J1061" s="2" t="s">
        <v>936</v>
      </c>
      <c r="K1061" t="s">
        <v>798</v>
      </c>
      <c r="L1061" s="1">
        <f>Kombiniert[[#This Row],[Date]]-13</f>
        <v>41587</v>
      </c>
      <c r="M1061" s="8">
        <f>AVERAGEIFS(Kombiniert[CDU/CSU],Kombiniert[Date],"&gt;="&amp;Kombiniert[[#This Row],[Von]],Kombiniert[Date],"&lt;="&amp;Kombiniert[[#This Row],[Date]])</f>
        <v>0.41285714285714287</v>
      </c>
      <c r="N1061" s="3">
        <f>AVERAGEIFS(Kombiniert[SPD],Kombiniert[Date],"&gt;="&amp;Kombiniert[[#This Row],[Von]],Kombiniert[Date],"&lt;="&amp;Kombiniert[[#This Row],[Date]])</f>
        <v>0.24857142857142858</v>
      </c>
      <c r="O1061" s="8">
        <f>AVERAGEIFS(Kombiniert[GRÜNE],Kombiniert[Date],"&gt;="&amp;Kombiniert[[#This Row],[Von]],Kombiniert[Date],"&lt;="&amp;Kombiniert[[#This Row],[Date]])</f>
        <v>9.9999999999999992E-2</v>
      </c>
      <c r="P1061" s="8">
        <f>AVERAGEIFS(Kombiniert[FDP],Kombiniert[Date],"&gt;="&amp;Kombiniert[[#This Row],[Von]],Kombiniert[Date],"&lt;="&amp;Kombiniert[[#This Row],[Date]])</f>
        <v>3.5714285714285712E-2</v>
      </c>
      <c r="Q1061" s="8">
        <f>AVERAGEIFS(Kombiniert[LINKE],Kombiniert[Date],"&gt;="&amp;Kombiniert[[#This Row],[Von]],Kombiniert[Date],"&lt;="&amp;Kombiniert[[#This Row],[Date]])</f>
        <v>9.2857142857142846E-2</v>
      </c>
      <c r="R1061" s="8">
        <f>AVERAGEIFS(Kombiniert[AfD],Kombiniert[Date],"&gt;="&amp;Kombiniert[[#This Row],[Von]],Kombiniert[Date],"&lt;="&amp;Kombiniert[[#This Row],[Date]])</f>
        <v>4.7142857142857146E-2</v>
      </c>
      <c r="S1061" s="8">
        <f>AVERAGEIFS(Kombiniert[Sonstige],Kombiniert[Date],"&gt;="&amp;Kombiniert[[#This Row],[Von]],Kombiniert[Date],"&lt;="&amp;Kombiniert[[#This Row],[Date]])</f>
        <v>6.2857142857142861E-2</v>
      </c>
      <c r="T1061" s="4">
        <f>SUMIFS(Kombiniert[Befragte],Kombiniert[Date],"&gt;="&amp;Kombiniert[[#This Row],[Von]],Kombiniert[Date],"&lt;="&amp;Kombiniert[[#This Row],[Date]])</f>
        <v>15261</v>
      </c>
      <c r="U1061" s="2">
        <f>1/SUMIFS(Kombiniert[[#This Row],[CDU/CSU (14d)]:[AfD (14d)]],Kombiniert[[#This Row],[CDU/CSU (14d)]:[AfD (14d)]],"&gt;="&amp;0.05)</f>
        <v>1.1705685618729096</v>
      </c>
      <c r="V1061" s="2">
        <f>1/(SUMIFS(Kombiniert[[#This Row],[CDU/CSU (14d)]:[AfD (14d)]],Kombiniert[[#This Row],[CDU/CSU (14d)]:[AfD (14d)]],"&gt;="&amp;0.05)-Kombiniert[[#This Row],[FDP (14d)]])</f>
        <v>1.2216404886561953</v>
      </c>
    </row>
    <row r="1062" spans="1:22" x14ac:dyDescent="0.35">
      <c r="A1062" s="1">
        <v>41585</v>
      </c>
      <c r="B1062" s="2">
        <v>0.42</v>
      </c>
      <c r="C1062" s="2">
        <v>0.26</v>
      </c>
      <c r="D1062" s="2">
        <v>0.1</v>
      </c>
      <c r="E1062" s="2">
        <v>0.03</v>
      </c>
      <c r="F1062" s="2">
        <v>0.09</v>
      </c>
      <c r="G1062" s="2">
        <v>0.04</v>
      </c>
      <c r="H1062" s="2">
        <v>0.06</v>
      </c>
      <c r="I1062" s="2">
        <v>1520</v>
      </c>
      <c r="J1062" s="2" t="s">
        <v>818</v>
      </c>
      <c r="K1062" t="s">
        <v>798</v>
      </c>
      <c r="L1062" s="1">
        <f>Kombiniert[[#This Row],[Date]]-13</f>
        <v>41572</v>
      </c>
      <c r="M1062" s="8">
        <f>AVERAGEIFS(Kombiniert[CDU/CSU],Kombiniert[Date],"&gt;="&amp;Kombiniert[[#This Row],[Von]],Kombiniert[Date],"&lt;="&amp;Kombiniert[[#This Row],[Date]])</f>
        <v>0.41624999999999995</v>
      </c>
      <c r="N1062" s="3">
        <f>AVERAGEIFS(Kombiniert[SPD],Kombiniert[Date],"&gt;="&amp;Kombiniert[[#This Row],[Von]],Kombiniert[Date],"&lt;="&amp;Kombiniert[[#This Row],[Date]])</f>
        <v>0.25687500000000002</v>
      </c>
      <c r="O1062" s="8">
        <f>AVERAGEIFS(Kombiniert[GRÜNE],Kombiniert[Date],"&gt;="&amp;Kombiniert[[#This Row],[Von]],Kombiniert[Date],"&lt;="&amp;Kombiniert[[#This Row],[Date]])</f>
        <v>9.5624999999999988E-2</v>
      </c>
      <c r="P1062" s="8">
        <f>AVERAGEIFS(Kombiniert[FDP],Kombiniert[Date],"&gt;="&amp;Kombiniert[[#This Row],[Von]],Kombiniert[Date],"&lt;="&amp;Kombiniert[[#This Row],[Date]])</f>
        <v>3.3750000000000002E-2</v>
      </c>
      <c r="Q1062" s="8">
        <f>AVERAGEIFS(Kombiniert[LINKE],Kombiniert[Date],"&gt;="&amp;Kombiniert[[#This Row],[Von]],Kombiniert[Date],"&lt;="&amp;Kombiniert[[#This Row],[Date]])</f>
        <v>8.9999999999999983E-2</v>
      </c>
      <c r="R1062" s="8">
        <f>AVERAGEIFS(Kombiniert[AfD],Kombiniert[Date],"&gt;="&amp;Kombiniert[[#This Row],[Von]],Kombiniert[Date],"&lt;="&amp;Kombiniert[[#This Row],[Date]])</f>
        <v>4.6875E-2</v>
      </c>
      <c r="S1062" s="8">
        <f>AVERAGEIFS(Kombiniert[Sonstige],Kombiniert[Date],"&gt;="&amp;Kombiniert[[#This Row],[Von]],Kombiniert[Date],"&lt;="&amp;Kombiniert[[#This Row],[Date]])</f>
        <v>6.0624999999999998E-2</v>
      </c>
      <c r="T1062" s="4">
        <f>SUMIFS(Kombiniert[Befragte],Kombiniert[Date],"&gt;="&amp;Kombiniert[[#This Row],[Von]],Kombiniert[Date],"&lt;="&amp;Kombiniert[[#This Row],[Date]])</f>
        <v>17719</v>
      </c>
      <c r="U1062" s="2">
        <f>1/SUMIFS(Kombiniert[[#This Row],[CDU/CSU (14d)]:[AfD (14d)]],Kombiniert[[#This Row],[CDU/CSU (14d)]:[AfD (14d)]],"&gt;="&amp;0.05)</f>
        <v>1.1644832605531297</v>
      </c>
      <c r="V1062" s="2">
        <f>1/(SUMIFS(Kombiniert[[#This Row],[CDU/CSU (14d)]:[AfD (14d)]],Kombiniert[[#This Row],[CDU/CSU (14d)]:[AfD (14d)]],"&gt;="&amp;0.05)-Kombiniert[[#This Row],[FDP (14d)]])</f>
        <v>1.2121212121212122</v>
      </c>
    </row>
    <row r="1063" spans="1:22" x14ac:dyDescent="0.35">
      <c r="A1063" s="1">
        <v>41572</v>
      </c>
      <c r="B1063" s="2">
        <v>0.4</v>
      </c>
      <c r="C1063" s="2">
        <v>0.27</v>
      </c>
      <c r="D1063" s="2">
        <v>0.09</v>
      </c>
      <c r="E1063" s="2">
        <v>0.04</v>
      </c>
      <c r="F1063" s="2">
        <v>0.09</v>
      </c>
      <c r="G1063" s="2">
        <v>0.05</v>
      </c>
      <c r="H1063" s="2">
        <v>0.06</v>
      </c>
      <c r="I1063" s="2">
        <v>1028</v>
      </c>
      <c r="J1063" s="2" t="s">
        <v>937</v>
      </c>
      <c r="K1063" t="s">
        <v>798</v>
      </c>
      <c r="L1063" s="1">
        <f>Kombiniert[[#This Row],[Date]]-13</f>
        <v>41559</v>
      </c>
      <c r="M1063" s="8">
        <f>AVERAGEIFS(Kombiniert[CDU/CSU],Kombiniert[Date],"&gt;="&amp;Kombiniert[[#This Row],[Von]],Kombiniert[Date],"&lt;="&amp;Kombiniert[[#This Row],[Date]])</f>
        <v>0.42125000000000001</v>
      </c>
      <c r="N1063" s="3">
        <f>AVERAGEIFS(Kombiniert[SPD],Kombiniert[Date],"&gt;="&amp;Kombiniert[[#This Row],[Von]],Kombiniert[Date],"&lt;="&amp;Kombiniert[[#This Row],[Date]])</f>
        <v>0.25375000000000003</v>
      </c>
      <c r="O1063" s="8">
        <f>AVERAGEIFS(Kombiniert[GRÜNE],Kombiniert[Date],"&gt;="&amp;Kombiniert[[#This Row],[Von]],Kombiniert[Date],"&lt;="&amp;Kombiniert[[#This Row],[Date]])</f>
        <v>8.8749999999999996E-2</v>
      </c>
      <c r="P1063" s="8">
        <f>AVERAGEIFS(Kombiniert[FDP],Kombiniert[Date],"&gt;="&amp;Kombiniert[[#This Row],[Von]],Kombiniert[Date],"&lt;="&amp;Kombiniert[[#This Row],[Date]])</f>
        <v>3.8124999999999999E-2</v>
      </c>
      <c r="Q1063" s="8">
        <f>AVERAGEIFS(Kombiniert[LINKE],Kombiniert[Date],"&gt;="&amp;Kombiniert[[#This Row],[Von]],Kombiniert[Date],"&lt;="&amp;Kombiniert[[#This Row],[Date]])</f>
        <v>9.0624999999999997E-2</v>
      </c>
      <c r="R1063" s="8">
        <f>AVERAGEIFS(Kombiniert[AfD],Kombiniert[Date],"&gt;="&amp;Kombiniert[[#This Row],[Von]],Kombiniert[Date],"&lt;="&amp;Kombiniert[[#This Row],[Date]])</f>
        <v>5.3124999999999999E-2</v>
      </c>
      <c r="S1063" s="8">
        <f>AVERAGEIFS(Kombiniert[Sonstige],Kombiniert[Date],"&gt;="&amp;Kombiniert[[#This Row],[Von]],Kombiniert[Date],"&lt;="&amp;Kombiniert[[#This Row],[Date]])</f>
        <v>5.4374999999999993E-2</v>
      </c>
      <c r="T1063" s="4">
        <f>SUMIFS(Kombiniert[Befragte],Kombiniert[Date],"&gt;="&amp;Kombiniert[[#This Row],[Von]],Kombiniert[Date],"&lt;="&amp;Kombiniert[[#This Row],[Date]])</f>
        <v>14311</v>
      </c>
      <c r="U1063" s="2">
        <f>1/SUMIFS(Kombiniert[[#This Row],[CDU/CSU (14d)]:[AfD (14d)]],Kombiniert[[#This Row],[CDU/CSU (14d)]:[AfD (14d)]],"&gt;="&amp;0.05)</f>
        <v>1.1019283746556474</v>
      </c>
      <c r="V1063" s="2">
        <f>1/(SUMIFS(Kombiniert[[#This Row],[CDU/CSU (14d)]:[AfD (14d)]],Kombiniert[[#This Row],[CDU/CSU (14d)]:[AfD (14d)]],"&gt;="&amp;0.05)-Kombiniert[[#This Row],[FDP (14d)]])</f>
        <v>1.1502516175413371</v>
      </c>
    </row>
    <row r="1064" spans="1:22" x14ac:dyDescent="0.35">
      <c r="A1064" s="1">
        <v>41557</v>
      </c>
      <c r="B1064" s="2">
        <v>0.42</v>
      </c>
      <c r="C1064" s="2">
        <v>0.26</v>
      </c>
      <c r="D1064" s="2">
        <v>0.08</v>
      </c>
      <c r="E1064" s="2">
        <v>0.03</v>
      </c>
      <c r="F1064" s="2">
        <v>0.09</v>
      </c>
      <c r="G1064" s="2">
        <v>4.4999999999999998E-2</v>
      </c>
      <c r="H1064" s="2">
        <v>7.4999999999999997E-2</v>
      </c>
      <c r="I1064" s="2">
        <v>1503</v>
      </c>
      <c r="J1064" s="2" t="s">
        <v>820</v>
      </c>
      <c r="K1064" t="s">
        <v>798</v>
      </c>
      <c r="L1064" s="1">
        <f>Kombiniert[[#This Row],[Date]]-13</f>
        <v>41544</v>
      </c>
      <c r="M1064" s="8">
        <f>AVERAGEIFS(Kombiniert[CDU/CSU],Kombiniert[Date],"&gt;="&amp;Kombiniert[[#This Row],[Von]],Kombiniert[Date],"&lt;="&amp;Kombiniert[[#This Row],[Date]])</f>
        <v>0.4283333333333334</v>
      </c>
      <c r="N1064" s="3">
        <f>AVERAGEIFS(Kombiniert[SPD],Kombiniert[Date],"&gt;="&amp;Kombiniert[[#This Row],[Von]],Kombiniert[Date],"&lt;="&amp;Kombiniert[[#This Row],[Date]])</f>
        <v>0.25166666666666665</v>
      </c>
      <c r="O1064" s="8">
        <f>AVERAGEIFS(Kombiniert[GRÜNE],Kombiniert[Date],"&gt;="&amp;Kombiniert[[#This Row],[Von]],Kombiniert[Date],"&lt;="&amp;Kombiniert[[#This Row],[Date]])</f>
        <v>8.0000000000000016E-2</v>
      </c>
      <c r="P1064" s="8">
        <f>AVERAGEIFS(Kombiniert[FDP],Kombiniert[Date],"&gt;="&amp;Kombiniert[[#This Row],[Von]],Kombiniert[Date],"&lt;="&amp;Kombiniert[[#This Row],[Date]])</f>
        <v>3.5000000000000003E-2</v>
      </c>
      <c r="Q1064" s="8">
        <f>AVERAGEIFS(Kombiniert[LINKE],Kombiniert[Date],"&gt;="&amp;Kombiniert[[#This Row],[Von]],Kombiniert[Date],"&lt;="&amp;Kombiniert[[#This Row],[Date]])</f>
        <v>8.8333333333333319E-2</v>
      </c>
      <c r="R1064" s="8">
        <f>AVERAGEIFS(Kombiniert[AfD],Kombiniert[Date],"&gt;="&amp;Kombiniert[[#This Row],[Von]],Kombiniert[Date],"&lt;="&amp;Kombiniert[[#This Row],[Date]])</f>
        <v>5.4166666666666662E-2</v>
      </c>
      <c r="S1064" s="8">
        <f>AVERAGEIFS(Kombiniert[Sonstige],Kombiniert[Date],"&gt;="&amp;Kombiniert[[#This Row],[Von]],Kombiniert[Date],"&lt;="&amp;Kombiniert[[#This Row],[Date]])</f>
        <v>5.7500000000000002E-2</v>
      </c>
      <c r="T1064" s="4">
        <f>SUMIFS(Kombiniert[Befragte],Kombiniert[Date],"&gt;="&amp;Kombiniert[[#This Row],[Von]],Kombiniert[Date],"&lt;="&amp;Kombiniert[[#This Row],[Date]])</f>
        <v>11263</v>
      </c>
      <c r="U1064" s="2">
        <f>1/SUMIFS(Kombiniert[[#This Row],[CDU/CSU (14d)]:[AfD (14d)]],Kombiniert[[#This Row],[CDU/CSU (14d)]:[AfD (14d)]],"&gt;="&amp;0.05)</f>
        <v>1.1080332409972298</v>
      </c>
      <c r="V1064" s="2">
        <f>1/(SUMIFS(Kombiniert[[#This Row],[CDU/CSU (14d)]:[AfD (14d)]],Kombiniert[[#This Row],[CDU/CSU (14d)]:[AfD (14d)]],"&gt;="&amp;0.05)-Kombiniert[[#This Row],[FDP (14d)]])</f>
        <v>1.1527377521613833</v>
      </c>
    </row>
    <row r="1065" spans="1:22" x14ac:dyDescent="0.35">
      <c r="A1065" s="1">
        <v>44103</v>
      </c>
      <c r="B1065" s="2">
        <v>0.35</v>
      </c>
      <c r="C1065" s="2">
        <v>0.155</v>
      </c>
      <c r="D1065" s="2">
        <v>0.19</v>
      </c>
      <c r="E1065" s="2">
        <v>6.5000000000000002E-2</v>
      </c>
      <c r="F1065" s="2">
        <v>6.5000000000000002E-2</v>
      </c>
      <c r="G1065" s="2">
        <v>0.115</v>
      </c>
      <c r="H1065" s="2">
        <v>0.06</v>
      </c>
      <c r="I1065" s="2">
        <v>2065</v>
      </c>
      <c r="J1065" s="2" t="s">
        <v>1170</v>
      </c>
      <c r="K1065" t="s">
        <v>939</v>
      </c>
      <c r="L1065" s="1">
        <f>Kombiniert[[#This Row],[Date]]-13</f>
        <v>44090</v>
      </c>
      <c r="M1065" s="8">
        <f>AVERAGEIFS(Kombiniert[CDU/CSU],Kombiniert[Date],"&gt;="&amp;Kombiniert[[#This Row],[Von]],Kombiniert[Date],"&lt;="&amp;Kombiniert[[#This Row],[Date]])</f>
        <v>0.35799999999999998</v>
      </c>
      <c r="N1065" s="3">
        <f>AVERAGEIFS(Kombiniert[SPD],Kombiniert[Date],"&gt;="&amp;Kombiniert[[#This Row],[Von]],Kombiniert[Date],"&lt;="&amp;Kombiniert[[#This Row],[Date]])</f>
        <v>0.157</v>
      </c>
      <c r="O1065" s="8">
        <f>AVERAGEIFS(Kombiniert[GRÜNE],Kombiniert[Date],"&gt;="&amp;Kombiniert[[#This Row],[Von]],Kombiniert[Date],"&lt;="&amp;Kombiniert[[#This Row],[Date]])</f>
        <v>0.19199999999999998</v>
      </c>
      <c r="P1065" s="8">
        <f>AVERAGEIFS(Kombiniert[FDP],Kombiniert[Date],"&gt;="&amp;Kombiniert[[#This Row],[Von]],Kombiniert[Date],"&lt;="&amp;Kombiniert[[#This Row],[Date]])</f>
        <v>5.6000000000000008E-2</v>
      </c>
      <c r="Q1065" s="8">
        <f>AVERAGEIFS(Kombiniert[LINKE],Kombiniert[Date],"&gt;="&amp;Kombiniert[[#This Row],[Von]],Kombiniert[Date],"&lt;="&amp;Kombiniert[[#This Row],[Date]])</f>
        <v>7.6999999999999985E-2</v>
      </c>
      <c r="R1065" s="8">
        <f>AVERAGEIFS(Kombiniert[AfD],Kombiniert[Date],"&gt;="&amp;Kombiniert[[#This Row],[Von]],Kombiniert[Date],"&lt;="&amp;Kombiniert[[#This Row],[Date]])</f>
        <v>0.10350000000000001</v>
      </c>
      <c r="S1065" s="8">
        <f>AVERAGEIFS(Kombiniert[Sonstige],Kombiniert[Date],"&gt;="&amp;Kombiniert[[#This Row],[Von]],Kombiniert[Date],"&lt;="&amp;Kombiniert[[#This Row],[Date]])</f>
        <v>5.6499999999999995E-2</v>
      </c>
      <c r="T1065" s="4">
        <f>SUMIFS(Kombiniert[Befragte],Kombiniert[Date],"&gt;="&amp;Kombiniert[[#This Row],[Von]],Kombiniert[Date],"&lt;="&amp;Kombiniert[[#This Row],[Date]])</f>
        <v>17138</v>
      </c>
      <c r="U1065" s="2">
        <f>1/SUMIFS(Kombiniert[[#This Row],[CDU/CSU (14d)]:[AfD (14d)]],Kombiniert[[#This Row],[CDU/CSU (14d)]:[AfD (14d)]],"&gt;="&amp;0.05)</f>
        <v>1.0598834128245893</v>
      </c>
      <c r="V1065" s="2">
        <f>1/(SUMIFS(Kombiniert[[#This Row],[CDU/CSU (14d)]:[AfD (14d)]],Kombiniert[[#This Row],[CDU/CSU (14d)]:[AfD (14d)]],"&gt;="&amp;0.05)-Kombiniert[[#This Row],[FDP (14d)]])</f>
        <v>1.1267605633802817</v>
      </c>
    </row>
    <row r="1066" spans="1:22" x14ac:dyDescent="0.35">
      <c r="A1066" s="1">
        <v>44096</v>
      </c>
      <c r="B1066" s="2">
        <v>0.35</v>
      </c>
      <c r="C1066" s="2">
        <v>0.155</v>
      </c>
      <c r="D1066" s="2">
        <v>0.17499999999999999</v>
      </c>
      <c r="E1066" s="2">
        <v>6.5000000000000002E-2</v>
      </c>
      <c r="F1066" s="2">
        <v>7.4999999999999997E-2</v>
      </c>
      <c r="G1066" s="2">
        <v>0.12</v>
      </c>
      <c r="H1066" s="2">
        <v>0.06</v>
      </c>
      <c r="I1066" s="2">
        <v>2067</v>
      </c>
      <c r="J1066" s="2" t="s">
        <v>572</v>
      </c>
      <c r="K1066" t="s">
        <v>939</v>
      </c>
      <c r="L1066" s="1">
        <f>Kombiniert[[#This Row],[Date]]-13</f>
        <v>44083</v>
      </c>
      <c r="M1066" s="8">
        <f>AVERAGEIFS(Kombiniert[CDU/CSU],Kombiniert[Date],"&gt;="&amp;Kombiniert[[#This Row],[Von]],Kombiniert[Date],"&lt;="&amp;Kombiniert[[#This Row],[Date]])</f>
        <v>0.36055555555555552</v>
      </c>
      <c r="N1066" s="3">
        <f>AVERAGEIFS(Kombiniert[SPD],Kombiniert[Date],"&gt;="&amp;Kombiniert[[#This Row],[Von]],Kombiniert[Date],"&lt;="&amp;Kombiniert[[#This Row],[Date]])</f>
        <v>0.16055555555555556</v>
      </c>
      <c r="O1066" s="8">
        <f>AVERAGEIFS(Kombiniert[GRÜNE],Kombiniert[Date],"&gt;="&amp;Kombiniert[[#This Row],[Von]],Kombiniert[Date],"&lt;="&amp;Kombiniert[[#This Row],[Date]])</f>
        <v>0.18777777777777774</v>
      </c>
      <c r="P1066" s="8">
        <f>AVERAGEIFS(Kombiniert[FDP],Kombiniert[Date],"&gt;="&amp;Kombiniert[[#This Row],[Von]],Kombiniert[Date],"&lt;="&amp;Kombiniert[[#This Row],[Date]])</f>
        <v>5.6111111111111098E-2</v>
      </c>
      <c r="Q1066" s="8">
        <f>AVERAGEIFS(Kombiniert[LINKE],Kombiniert[Date],"&gt;="&amp;Kombiniert[[#This Row],[Von]],Kombiniert[Date],"&lt;="&amp;Kombiniert[[#This Row],[Date]])</f>
        <v>7.7777777777777779E-2</v>
      </c>
      <c r="R1066" s="8">
        <f>AVERAGEIFS(Kombiniert[AfD],Kombiniert[Date],"&gt;="&amp;Kombiniert[[#This Row],[Von]],Kombiniert[Date],"&lt;="&amp;Kombiniert[[#This Row],[Date]])</f>
        <v>0.10055555555555556</v>
      </c>
      <c r="S1066" s="8">
        <f>AVERAGEIFS(Kombiniert[Sonstige],Kombiniert[Date],"&gt;="&amp;Kombiniert[[#This Row],[Von]],Kombiniert[Date],"&lt;="&amp;Kombiniert[[#This Row],[Date]])</f>
        <v>5.6666666666666671E-2</v>
      </c>
      <c r="T1066" s="4">
        <f>SUMIFS(Kombiniert[Befragte],Kombiniert[Date],"&gt;="&amp;Kombiniert[[#This Row],[Von]],Kombiniert[Date],"&lt;="&amp;Kombiniert[[#This Row],[Date]])</f>
        <v>15420</v>
      </c>
      <c r="U1066" s="2">
        <f>1/SUMIFS(Kombiniert[[#This Row],[CDU/CSU (14d)]:[AfD (14d)]],Kombiniert[[#This Row],[CDU/CSU (14d)]:[AfD (14d)]],"&gt;="&amp;0.05)</f>
        <v>1.0600706713780921</v>
      </c>
      <c r="V1066" s="2">
        <f>1/(SUMIFS(Kombiniert[[#This Row],[CDU/CSU (14d)]:[AfD (14d)]],Kombiniert[[#This Row],[CDU/CSU (14d)]:[AfD (14d)]],"&gt;="&amp;0.05)-Kombiniert[[#This Row],[FDP (14d)]])</f>
        <v>1.1271133375078275</v>
      </c>
    </row>
    <row r="1067" spans="1:22" x14ac:dyDescent="0.35">
      <c r="A1067" s="1">
        <v>44089</v>
      </c>
      <c r="B1067" s="2">
        <v>0.35499999999999998</v>
      </c>
      <c r="C1067" s="2">
        <v>0.16</v>
      </c>
      <c r="D1067" s="2">
        <v>0.17</v>
      </c>
      <c r="E1067" s="2">
        <v>7.0000000000000007E-2</v>
      </c>
      <c r="F1067" s="2">
        <v>7.4999999999999997E-2</v>
      </c>
      <c r="G1067" s="2">
        <v>0.115</v>
      </c>
      <c r="H1067" s="2">
        <v>5.5E-2</v>
      </c>
      <c r="I1067" s="2">
        <v>2036</v>
      </c>
      <c r="J1067" s="2" t="s">
        <v>1171</v>
      </c>
      <c r="K1067" t="s">
        <v>939</v>
      </c>
      <c r="L1067" s="1">
        <f>Kombiniert[[#This Row],[Date]]-13</f>
        <v>44076</v>
      </c>
      <c r="M1067" s="8">
        <f>AVERAGEIFS(Kombiniert[CDU/CSU],Kombiniert[Date],"&gt;="&amp;Kombiniert[[#This Row],[Von]],Kombiniert[Date],"&lt;="&amp;Kombiniert[[#This Row],[Date]])</f>
        <v>0.35785714285714282</v>
      </c>
      <c r="N1067" s="3">
        <f>AVERAGEIFS(Kombiniert[SPD],Kombiniert[Date],"&gt;="&amp;Kombiniert[[#This Row],[Von]],Kombiniert[Date],"&lt;="&amp;Kombiniert[[#This Row],[Date]])</f>
        <v>0.16428571428571431</v>
      </c>
      <c r="O1067" s="8">
        <f>AVERAGEIFS(Kombiniert[GRÜNE],Kombiniert[Date],"&gt;="&amp;Kombiniert[[#This Row],[Von]],Kombiniert[Date],"&lt;="&amp;Kombiniert[[#This Row],[Date]])</f>
        <v>0.17999999999999997</v>
      </c>
      <c r="P1067" s="8">
        <f>AVERAGEIFS(Kombiniert[FDP],Kombiniert[Date],"&gt;="&amp;Kombiniert[[#This Row],[Von]],Kombiniert[Date],"&lt;="&amp;Kombiniert[[#This Row],[Date]])</f>
        <v>5.9285714285714282E-2</v>
      </c>
      <c r="Q1067" s="8">
        <f>AVERAGEIFS(Kombiniert[LINKE],Kombiniert[Date],"&gt;="&amp;Kombiniert[[#This Row],[Von]],Kombiniert[Date],"&lt;="&amp;Kombiniert[[#This Row],[Date]])</f>
        <v>7.9285714285714293E-2</v>
      </c>
      <c r="R1067" s="8">
        <f>AVERAGEIFS(Kombiniert[AfD],Kombiniert[Date],"&gt;="&amp;Kombiniert[[#This Row],[Von]],Kombiniert[Date],"&lt;="&amp;Kombiniert[[#This Row],[Date]])</f>
        <v>0.10214285714285713</v>
      </c>
      <c r="S1067" s="8">
        <f>AVERAGEIFS(Kombiniert[Sonstige],Kombiniert[Date],"&gt;="&amp;Kombiniert[[#This Row],[Von]],Kombiniert[Date],"&lt;="&amp;Kombiniert[[#This Row],[Date]])</f>
        <v>5.7142857142857148E-2</v>
      </c>
      <c r="T1067" s="4">
        <f>SUMIFS(Kombiniert[Befragte],Kombiniert[Date],"&gt;="&amp;Kombiniert[[#This Row],[Von]],Kombiniert[Date],"&lt;="&amp;Kombiniert[[#This Row],[Date]])</f>
        <v>13528</v>
      </c>
      <c r="U1067" s="2">
        <f>1/SUMIFS(Kombiniert[[#This Row],[CDU/CSU (14d)]:[AfD (14d)]],Kombiniert[[#This Row],[CDU/CSU (14d)]:[AfD (14d)]],"&gt;="&amp;0.05)</f>
        <v>1.0606060606060608</v>
      </c>
      <c r="V1067" s="2">
        <f>1/(SUMIFS(Kombiniert[[#This Row],[CDU/CSU (14d)]:[AfD (14d)]],Kombiniert[[#This Row],[CDU/CSU (14d)]:[AfD (14d)]],"&gt;="&amp;0.05)-Kombiniert[[#This Row],[FDP (14d)]])</f>
        <v>1.1317704122877932</v>
      </c>
    </row>
    <row r="1068" spans="1:22" x14ac:dyDescent="0.35">
      <c r="A1068" s="1">
        <v>44082</v>
      </c>
      <c r="B1068" s="2">
        <v>0.35</v>
      </c>
      <c r="C1068" s="2">
        <v>0.16</v>
      </c>
      <c r="D1068" s="2">
        <v>0.18</v>
      </c>
      <c r="E1068" s="2">
        <v>6.5000000000000002E-2</v>
      </c>
      <c r="F1068" s="2">
        <v>0.08</v>
      </c>
      <c r="G1068" s="2">
        <v>0.11</v>
      </c>
      <c r="H1068" s="2">
        <v>5.5E-2</v>
      </c>
      <c r="I1068" s="2">
        <v>2068</v>
      </c>
      <c r="J1068" s="2" t="s">
        <v>575</v>
      </c>
      <c r="K1068" t="s">
        <v>939</v>
      </c>
      <c r="L1068" s="1">
        <f>Kombiniert[[#This Row],[Date]]-13</f>
        <v>44069</v>
      </c>
      <c r="M1068" s="8">
        <f>AVERAGEIFS(Kombiniert[CDU/CSU],Kombiniert[Date],"&gt;="&amp;Kombiniert[[#This Row],[Von]],Kombiniert[Date],"&lt;="&amp;Kombiniert[[#This Row],[Date]])</f>
        <v>0.36349999999999993</v>
      </c>
      <c r="N1068" s="3">
        <f>AVERAGEIFS(Kombiniert[SPD],Kombiniert[Date],"&gt;="&amp;Kombiniert[[#This Row],[Von]],Kombiniert[Date],"&lt;="&amp;Kombiniert[[#This Row],[Date]])</f>
        <v>0.16299999999999998</v>
      </c>
      <c r="O1068" s="8">
        <f>AVERAGEIFS(Kombiniert[GRÜNE],Kombiniert[Date],"&gt;="&amp;Kombiniert[[#This Row],[Von]],Kombiniert[Date],"&lt;="&amp;Kombiniert[[#This Row],[Date]])</f>
        <v>0.18349999999999997</v>
      </c>
      <c r="P1068" s="8">
        <f>AVERAGEIFS(Kombiniert[FDP],Kombiniert[Date],"&gt;="&amp;Kombiniert[[#This Row],[Von]],Kombiniert[Date],"&lt;="&amp;Kombiniert[[#This Row],[Date]])</f>
        <v>5.6000000000000008E-2</v>
      </c>
      <c r="Q1068" s="8">
        <f>AVERAGEIFS(Kombiniert[LINKE],Kombiniert[Date],"&gt;="&amp;Kombiniert[[#This Row],[Von]],Kombiniert[Date],"&lt;="&amp;Kombiniert[[#This Row],[Date]])</f>
        <v>7.6499999999999985E-2</v>
      </c>
      <c r="R1068" s="8">
        <f>AVERAGEIFS(Kombiniert[AfD],Kombiniert[Date],"&gt;="&amp;Kombiniert[[#This Row],[Von]],Kombiniert[Date],"&lt;="&amp;Kombiniert[[#This Row],[Date]])</f>
        <v>0.10100000000000001</v>
      </c>
      <c r="S1068" s="8">
        <f>AVERAGEIFS(Kombiniert[Sonstige],Kombiniert[Date],"&gt;="&amp;Kombiniert[[#This Row],[Von]],Kombiniert[Date],"&lt;="&amp;Kombiniert[[#This Row],[Date]])</f>
        <v>5.6499999999999995E-2</v>
      </c>
      <c r="T1068" s="4">
        <f>SUMIFS(Kombiniert[Befragte],Kombiniert[Date],"&gt;="&amp;Kombiniert[[#This Row],[Von]],Kombiniert[Date],"&lt;="&amp;Kombiniert[[#This Row],[Date]])</f>
        <v>17857</v>
      </c>
      <c r="U1068" s="2">
        <f>1/SUMIFS(Kombiniert[[#This Row],[CDU/CSU (14d)]:[AfD (14d)]],Kombiniert[[#This Row],[CDU/CSU (14d)]:[AfD (14d)]],"&gt;="&amp;0.05)</f>
        <v>1.0598834128245893</v>
      </c>
      <c r="V1068" s="2">
        <f>1/(SUMIFS(Kombiniert[[#This Row],[CDU/CSU (14d)]:[AfD (14d)]],Kombiniert[[#This Row],[CDU/CSU (14d)]:[AfD (14d)]],"&gt;="&amp;0.05)-Kombiniert[[#This Row],[FDP (14d)]])</f>
        <v>1.1267605633802817</v>
      </c>
    </row>
    <row r="1069" spans="1:22" x14ac:dyDescent="0.35">
      <c r="A1069" s="1">
        <v>44075</v>
      </c>
      <c r="B1069" s="2">
        <v>0.36499999999999999</v>
      </c>
      <c r="C1069" s="2">
        <v>0.16</v>
      </c>
      <c r="D1069" s="2">
        <v>0.17499999999999999</v>
      </c>
      <c r="E1069" s="2">
        <v>0.06</v>
      </c>
      <c r="F1069" s="2">
        <v>7.4999999999999997E-2</v>
      </c>
      <c r="G1069" s="2">
        <v>0.11</v>
      </c>
      <c r="H1069" s="2">
        <v>5.5E-2</v>
      </c>
      <c r="I1069" s="2">
        <v>2068</v>
      </c>
      <c r="J1069" s="2" t="s">
        <v>938</v>
      </c>
      <c r="K1069" t="s">
        <v>939</v>
      </c>
      <c r="L1069" s="1">
        <f>Kombiniert[[#This Row],[Date]]-13</f>
        <v>44062</v>
      </c>
      <c r="M1069" s="8">
        <f>AVERAGEIFS(Kombiniert[CDU/CSU],Kombiniert[Date],"&gt;="&amp;Kombiniert[[#This Row],[Von]],Kombiniert[Date],"&lt;="&amp;Kombiniert[[#This Row],[Date]])</f>
        <v>0.36499999999999994</v>
      </c>
      <c r="N1069" s="3">
        <f>AVERAGEIFS(Kombiniert[SPD],Kombiniert[Date],"&gt;="&amp;Kombiniert[[#This Row],[Von]],Kombiniert[Date],"&lt;="&amp;Kombiniert[[#This Row],[Date]])</f>
        <v>0.16299999999999998</v>
      </c>
      <c r="O1069" s="8">
        <f>AVERAGEIFS(Kombiniert[GRÜNE],Kombiniert[Date],"&gt;="&amp;Kombiniert[[#This Row],[Von]],Kombiniert[Date],"&lt;="&amp;Kombiniert[[#This Row],[Date]])</f>
        <v>0.17849999999999996</v>
      </c>
      <c r="P1069" s="8">
        <f>AVERAGEIFS(Kombiniert[FDP],Kombiniert[Date],"&gt;="&amp;Kombiniert[[#This Row],[Von]],Kombiniert[Date],"&lt;="&amp;Kombiniert[[#This Row],[Date]])</f>
        <v>5.7000000000000009E-2</v>
      </c>
      <c r="Q1069" s="8">
        <f>AVERAGEIFS(Kombiniert[LINKE],Kombiniert[Date],"&gt;="&amp;Kombiniert[[#This Row],[Von]],Kombiniert[Date],"&lt;="&amp;Kombiniert[[#This Row],[Date]])</f>
        <v>7.7499999999999986E-2</v>
      </c>
      <c r="R1069" s="8">
        <f>AVERAGEIFS(Kombiniert[AfD],Kombiniert[Date],"&gt;="&amp;Kombiniert[[#This Row],[Von]],Kombiniert[Date],"&lt;="&amp;Kombiniert[[#This Row],[Date]])</f>
        <v>9.9999999999999992E-2</v>
      </c>
      <c r="S1069" s="8">
        <f>AVERAGEIFS(Kombiniert[Sonstige],Kombiniert[Date],"&gt;="&amp;Kombiniert[[#This Row],[Von]],Kombiniert[Date],"&lt;="&amp;Kombiniert[[#This Row],[Date]])</f>
        <v>5.9000000000000011E-2</v>
      </c>
      <c r="T1069" s="4">
        <f>SUMIFS(Kombiniert[Befragte],Kombiniert[Date],"&gt;="&amp;Kombiniert[[#This Row],[Von]],Kombiniert[Date],"&lt;="&amp;Kombiniert[[#This Row],[Date]])</f>
        <v>18055</v>
      </c>
      <c r="U1069" s="2">
        <f>1/SUMIFS(Kombiniert[[#This Row],[CDU/CSU (14d)]:[AfD (14d)]],Kombiniert[[#This Row],[CDU/CSU (14d)]:[AfD (14d)]],"&gt;="&amp;0.05)</f>
        <v>1.0626992561105209</v>
      </c>
      <c r="V1069" s="2">
        <f>1/(SUMIFS(Kombiniert[[#This Row],[CDU/CSU (14d)]:[AfD (14d)]],Kombiniert[[#This Row],[CDU/CSU (14d)]:[AfD (14d)]],"&gt;="&amp;0.05)-Kombiniert[[#This Row],[FDP (14d)]])</f>
        <v>1.1312217194570138</v>
      </c>
    </row>
    <row r="1070" spans="1:22" x14ac:dyDescent="0.35">
      <c r="A1070" s="1">
        <v>44068</v>
      </c>
      <c r="B1070" s="2">
        <v>0.35499999999999998</v>
      </c>
      <c r="C1070" s="2">
        <v>0.17</v>
      </c>
      <c r="D1070" s="2">
        <v>0.16</v>
      </c>
      <c r="E1070" s="2">
        <v>6.5000000000000002E-2</v>
      </c>
      <c r="F1070" s="2">
        <v>0.09</v>
      </c>
      <c r="G1070" s="2">
        <v>0.11</v>
      </c>
      <c r="H1070" s="2">
        <v>0.05</v>
      </c>
      <c r="I1070" s="2">
        <v>2067</v>
      </c>
      <c r="J1070" s="2" t="s">
        <v>940</v>
      </c>
      <c r="K1070" t="s">
        <v>939</v>
      </c>
      <c r="L1070" s="1">
        <f>Kombiniert[[#This Row],[Date]]-13</f>
        <v>44055</v>
      </c>
      <c r="M1070" s="8">
        <f>AVERAGEIFS(Kombiniert[CDU/CSU],Kombiniert[Date],"&gt;="&amp;Kombiniert[[#This Row],[Von]],Kombiniert[Date],"&lt;="&amp;Kombiniert[[#This Row],[Date]])</f>
        <v>0.36062499999999997</v>
      </c>
      <c r="N1070" s="3">
        <f>AVERAGEIFS(Kombiniert[SPD],Kombiniert[Date],"&gt;="&amp;Kombiniert[[#This Row],[Von]],Kombiniert[Date],"&lt;="&amp;Kombiniert[[#This Row],[Date]])</f>
        <v>0.16999999999999998</v>
      </c>
      <c r="O1070" s="8">
        <f>AVERAGEIFS(Kombiniert[GRÜNE],Kombiniert[Date],"&gt;="&amp;Kombiniert[[#This Row],[Von]],Kombiniert[Date],"&lt;="&amp;Kombiniert[[#This Row],[Date]])</f>
        <v>0.16874999999999998</v>
      </c>
      <c r="P1070" s="8">
        <f>AVERAGEIFS(Kombiniert[FDP],Kombiniert[Date],"&gt;="&amp;Kombiniert[[#This Row],[Von]],Kombiniert[Date],"&lt;="&amp;Kombiniert[[#This Row],[Date]])</f>
        <v>6.1874999999999999E-2</v>
      </c>
      <c r="Q1070" s="8">
        <f>AVERAGEIFS(Kombiniert[LINKE],Kombiniert[Date],"&gt;="&amp;Kombiniert[[#This Row],[Von]],Kombiniert[Date],"&lt;="&amp;Kombiniert[[#This Row],[Date]])</f>
        <v>7.8750000000000001E-2</v>
      </c>
      <c r="R1070" s="8">
        <f>AVERAGEIFS(Kombiniert[AfD],Kombiniert[Date],"&gt;="&amp;Kombiniert[[#This Row],[Von]],Kombiniert[Date],"&lt;="&amp;Kombiniert[[#This Row],[Date]])</f>
        <v>0.10249999999999999</v>
      </c>
      <c r="S1070" s="8">
        <f>AVERAGEIFS(Kombiniert[Sonstige],Kombiniert[Date],"&gt;="&amp;Kombiniert[[#This Row],[Von]],Kombiniert[Date],"&lt;="&amp;Kombiniert[[#This Row],[Date]])</f>
        <v>5.7499999999999996E-2</v>
      </c>
      <c r="T1070" s="4">
        <f>SUMIFS(Kombiniert[Befragte],Kombiniert[Date],"&gt;="&amp;Kombiniert[[#This Row],[Von]],Kombiniert[Date],"&lt;="&amp;Kombiniert[[#This Row],[Date]])</f>
        <v>15269</v>
      </c>
      <c r="U1070" s="2">
        <f>1/SUMIFS(Kombiniert[[#This Row],[CDU/CSU (14d)]:[AfD (14d)]],Kombiniert[[#This Row],[CDU/CSU (14d)]:[AfD (14d)]],"&gt;="&amp;0.05)</f>
        <v>1.0610079575596818</v>
      </c>
      <c r="V1070" s="2">
        <f>1/(SUMIFS(Kombiniert[[#This Row],[CDU/CSU (14d)]:[AfD (14d)]],Kombiniert[[#This Row],[CDU/CSU (14d)]:[AfD (14d)]],"&gt;="&amp;0.05)-Kombiniert[[#This Row],[FDP (14d)]])</f>
        <v>1.1355571327182401</v>
      </c>
    </row>
    <row r="1071" spans="1:22" x14ac:dyDescent="0.35">
      <c r="A1071" s="1">
        <v>44061</v>
      </c>
      <c r="B1071" s="2">
        <v>0.36</v>
      </c>
      <c r="C1071" s="2">
        <v>0.18</v>
      </c>
      <c r="D1071" s="2">
        <v>0.16</v>
      </c>
      <c r="E1071" s="2">
        <v>0.06</v>
      </c>
      <c r="F1071" s="2">
        <v>0.08</v>
      </c>
      <c r="G1071" s="2">
        <v>0.11</v>
      </c>
      <c r="H1071" s="2">
        <v>0.05</v>
      </c>
      <c r="I1071" s="2">
        <v>2101</v>
      </c>
      <c r="J1071" s="2" t="s">
        <v>941</v>
      </c>
      <c r="K1071" t="s">
        <v>939</v>
      </c>
      <c r="L1071" s="1">
        <f>Kombiniert[[#This Row],[Date]]-13</f>
        <v>44048</v>
      </c>
      <c r="M1071" s="8">
        <f>AVERAGEIFS(Kombiniert[CDU/CSU],Kombiniert[Date],"&gt;="&amp;Kombiniert[[#This Row],[Von]],Kombiniert[Date],"&lt;="&amp;Kombiniert[[#This Row],[Date]])</f>
        <v>0.36722222222222212</v>
      </c>
      <c r="N1071" s="3">
        <f>AVERAGEIFS(Kombiniert[SPD],Kombiniert[Date],"&gt;="&amp;Kombiniert[[#This Row],[Von]],Kombiniert[Date],"&lt;="&amp;Kombiniert[[#This Row],[Date]])</f>
        <v>0.16</v>
      </c>
      <c r="O1071" s="8">
        <f>AVERAGEIFS(Kombiniert[GRÜNE],Kombiniert[Date],"&gt;="&amp;Kombiniert[[#This Row],[Von]],Kombiniert[Date],"&lt;="&amp;Kombiniert[[#This Row],[Date]])</f>
        <v>0.17222222222222217</v>
      </c>
      <c r="P1071" s="8">
        <f>AVERAGEIFS(Kombiniert[FDP],Kombiniert[Date],"&gt;="&amp;Kombiniert[[#This Row],[Von]],Kombiniert[Date],"&lt;="&amp;Kombiniert[[#This Row],[Date]])</f>
        <v>6.1666666666666661E-2</v>
      </c>
      <c r="Q1071" s="8">
        <f>AVERAGEIFS(Kombiniert[LINKE],Kombiniert[Date],"&gt;="&amp;Kombiniert[[#This Row],[Von]],Kombiniert[Date],"&lt;="&amp;Kombiniert[[#This Row],[Date]])</f>
        <v>7.9444444444444443E-2</v>
      </c>
      <c r="R1071" s="8">
        <f>AVERAGEIFS(Kombiniert[AfD],Kombiniert[Date],"&gt;="&amp;Kombiniert[[#This Row],[Von]],Kombiniert[Date],"&lt;="&amp;Kombiniert[[#This Row],[Date]])</f>
        <v>0.10444444444444444</v>
      </c>
      <c r="S1071" s="8">
        <f>AVERAGEIFS(Kombiniert[Sonstige],Kombiniert[Date],"&gt;="&amp;Kombiniert[[#This Row],[Von]],Kombiniert[Date],"&lt;="&amp;Kombiniert[[#This Row],[Date]])</f>
        <v>5.4999999999999993E-2</v>
      </c>
      <c r="T1071" s="4">
        <f>SUMIFS(Kombiniert[Befragte],Kombiniert[Date],"&gt;="&amp;Kombiniert[[#This Row],[Von]],Kombiniert[Date],"&lt;="&amp;Kombiniert[[#This Row],[Date]])</f>
        <v>16762</v>
      </c>
      <c r="U1071" s="2">
        <f>1/SUMIFS(Kombiniert[[#This Row],[CDU/CSU (14d)]:[AfD (14d)]],Kombiniert[[#This Row],[CDU/CSU (14d)]:[AfD (14d)]],"&gt;="&amp;0.05)</f>
        <v>1.0582010582010584</v>
      </c>
      <c r="V1071" s="2">
        <f>1/(SUMIFS(Kombiniert[[#This Row],[CDU/CSU (14d)]:[AfD (14d)]],Kombiniert[[#This Row],[CDU/CSU (14d)]:[AfD (14d)]],"&gt;="&amp;0.05)-Kombiniert[[#This Row],[FDP (14d)]])</f>
        <v>1.1320754716981134</v>
      </c>
    </row>
    <row r="1072" spans="1:22" x14ac:dyDescent="0.35">
      <c r="A1072" s="1">
        <v>44055</v>
      </c>
      <c r="B1072" s="2">
        <v>0.36</v>
      </c>
      <c r="C1072" s="2">
        <v>0.18</v>
      </c>
      <c r="D1072" s="2">
        <v>0.15</v>
      </c>
      <c r="E1072" s="2">
        <v>7.0000000000000007E-2</v>
      </c>
      <c r="F1072" s="2">
        <v>0.09</v>
      </c>
      <c r="G1072" s="2">
        <v>0.11</v>
      </c>
      <c r="H1072" s="2">
        <v>0.04</v>
      </c>
      <c r="I1072" s="2">
        <v>1012</v>
      </c>
      <c r="J1072" s="2" t="s">
        <v>942</v>
      </c>
      <c r="K1072" t="s">
        <v>939</v>
      </c>
      <c r="L1072" s="1">
        <f>Kombiniert[[#This Row],[Date]]-13</f>
        <v>44042</v>
      </c>
      <c r="M1072" s="8">
        <f>AVERAGEIFS(Kombiniert[CDU/CSU],Kombiniert[Date],"&gt;="&amp;Kombiniert[[#This Row],[Von]],Kombiniert[Date],"&lt;="&amp;Kombiniert[[#This Row],[Date]])</f>
        <v>0.37199999999999994</v>
      </c>
      <c r="N1072" s="3">
        <f>AVERAGEIFS(Kombiniert[SPD],Kombiniert[Date],"&gt;="&amp;Kombiniert[[#This Row],[Von]],Kombiniert[Date],"&lt;="&amp;Kombiniert[[#This Row],[Date]])</f>
        <v>0.15099999999999997</v>
      </c>
      <c r="O1072" s="8">
        <f>AVERAGEIFS(Kombiniert[GRÜNE],Kombiniert[Date],"&gt;="&amp;Kombiniert[[#This Row],[Von]],Kombiniert[Date],"&lt;="&amp;Kombiniert[[#This Row],[Date]])</f>
        <v>0.17549999999999996</v>
      </c>
      <c r="P1072" s="8">
        <f>AVERAGEIFS(Kombiniert[FDP],Kombiniert[Date],"&gt;="&amp;Kombiniert[[#This Row],[Von]],Kombiniert[Date],"&lt;="&amp;Kombiniert[[#This Row],[Date]])</f>
        <v>6.1000000000000013E-2</v>
      </c>
      <c r="Q1072" s="8">
        <f>AVERAGEIFS(Kombiniert[LINKE],Kombiniert[Date],"&gt;="&amp;Kombiniert[[#This Row],[Von]],Kombiniert[Date],"&lt;="&amp;Kombiniert[[#This Row],[Date]])</f>
        <v>8.199999999999999E-2</v>
      </c>
      <c r="R1072" s="8">
        <f>AVERAGEIFS(Kombiniert[AfD],Kombiniert[Date],"&gt;="&amp;Kombiniert[[#This Row],[Von]],Kombiniert[Date],"&lt;="&amp;Kombiniert[[#This Row],[Date]])</f>
        <v>0.10100000000000001</v>
      </c>
      <c r="S1072" s="8">
        <f>AVERAGEIFS(Kombiniert[Sonstige],Kombiniert[Date],"&gt;="&amp;Kombiniert[[#This Row],[Von]],Kombiniert[Date],"&lt;="&amp;Kombiniert[[#This Row],[Date]])</f>
        <v>5.7499999999999996E-2</v>
      </c>
      <c r="T1072" s="4">
        <f>SUMIFS(Kombiniert[Befragte],Kombiniert[Date],"&gt;="&amp;Kombiniert[[#This Row],[Von]],Kombiniert[Date],"&lt;="&amp;Kombiniert[[#This Row],[Date]])</f>
        <v>17540</v>
      </c>
      <c r="U1072" s="2">
        <f>1/SUMIFS(Kombiniert[[#This Row],[CDU/CSU (14d)]:[AfD (14d)]],Kombiniert[[#This Row],[CDU/CSU (14d)]:[AfD (14d)]],"&gt;="&amp;0.05)</f>
        <v>1.0610079575596818</v>
      </c>
      <c r="V1072" s="2">
        <f>1/(SUMIFS(Kombiniert[[#This Row],[CDU/CSU (14d)]:[AfD (14d)]],Kombiniert[[#This Row],[CDU/CSU (14d)]:[AfD (14d)]],"&gt;="&amp;0.05)-Kombiniert[[#This Row],[FDP (14d)]])</f>
        <v>1.1344299489506524</v>
      </c>
    </row>
    <row r="1073" spans="1:22" x14ac:dyDescent="0.35">
      <c r="A1073" s="1">
        <v>44054</v>
      </c>
      <c r="B1073" s="2">
        <v>0.36499999999999999</v>
      </c>
      <c r="C1073" s="2">
        <v>0.16</v>
      </c>
      <c r="D1073" s="2">
        <v>0.16</v>
      </c>
      <c r="E1073" s="2">
        <v>6.5000000000000002E-2</v>
      </c>
      <c r="F1073" s="2">
        <v>8.5000000000000006E-2</v>
      </c>
      <c r="G1073" s="2">
        <v>0.11</v>
      </c>
      <c r="H1073" s="2">
        <v>5.5E-2</v>
      </c>
      <c r="I1073" s="2">
        <v>2036</v>
      </c>
      <c r="J1073" s="2" t="s">
        <v>943</v>
      </c>
      <c r="K1073" t="s">
        <v>939</v>
      </c>
      <c r="L1073" s="1">
        <f>Kombiniert[[#This Row],[Date]]-13</f>
        <v>44041</v>
      </c>
      <c r="M1073" s="8">
        <f>AVERAGEIFS(Kombiniert[CDU/CSU],Kombiniert[Date],"&gt;="&amp;Kombiniert[[#This Row],[Von]],Kombiniert[Date],"&lt;="&amp;Kombiniert[[#This Row],[Date]])</f>
        <v>0.37333333333333329</v>
      </c>
      <c r="N1073" s="3">
        <f>AVERAGEIFS(Kombiniert[SPD],Kombiniert[Date],"&gt;="&amp;Kombiniert[[#This Row],[Von]],Kombiniert[Date],"&lt;="&amp;Kombiniert[[#This Row],[Date]])</f>
        <v>0.14777777777777779</v>
      </c>
      <c r="O1073" s="8">
        <f>AVERAGEIFS(Kombiniert[GRÜNE],Kombiniert[Date],"&gt;="&amp;Kombiniert[[#This Row],[Von]],Kombiniert[Date],"&lt;="&amp;Kombiniert[[#This Row],[Date]])</f>
        <v>0.17833333333333332</v>
      </c>
      <c r="P1073" s="8">
        <f>AVERAGEIFS(Kombiniert[FDP],Kombiniert[Date],"&gt;="&amp;Kombiniert[[#This Row],[Von]],Kombiniert[Date],"&lt;="&amp;Kombiniert[[#This Row],[Date]])</f>
        <v>6.0000000000000005E-2</v>
      </c>
      <c r="Q1073" s="8">
        <f>AVERAGEIFS(Kombiniert[LINKE],Kombiniert[Date],"&gt;="&amp;Kombiniert[[#This Row],[Von]],Kombiniert[Date],"&lt;="&amp;Kombiniert[[#This Row],[Date]])</f>
        <v>8.1111111111111106E-2</v>
      </c>
      <c r="R1073" s="8">
        <f>AVERAGEIFS(Kombiniert[AfD],Kombiniert[Date],"&gt;="&amp;Kombiniert[[#This Row],[Von]],Kombiniert[Date],"&lt;="&amp;Kombiniert[[#This Row],[Date]])</f>
        <v>0.1</v>
      </c>
      <c r="S1073" s="8">
        <f>AVERAGEIFS(Kombiniert[Sonstige],Kombiniert[Date],"&gt;="&amp;Kombiniert[[#This Row],[Von]],Kombiniert[Date],"&lt;="&amp;Kombiniert[[#This Row],[Date]])</f>
        <v>5.9444444444444439E-2</v>
      </c>
      <c r="T1073" s="4">
        <f>SUMIFS(Kombiniert[Befragte],Kombiniert[Date],"&gt;="&amp;Kombiniert[[#This Row],[Von]],Kombiniert[Date],"&lt;="&amp;Kombiniert[[#This Row],[Date]])</f>
        <v>16528</v>
      </c>
      <c r="U1073" s="2">
        <f>1/SUMIFS(Kombiniert[[#This Row],[CDU/CSU (14d)]:[AfD (14d)]],Kombiniert[[#This Row],[CDU/CSU (14d)]:[AfD (14d)]],"&gt;="&amp;0.05)</f>
        <v>1.06320141760189</v>
      </c>
      <c r="V1073" s="2">
        <f>1/(SUMIFS(Kombiniert[[#This Row],[CDU/CSU (14d)]:[AfD (14d)]],Kombiniert[[#This Row],[CDU/CSU (14d)]:[AfD (14d)]],"&gt;="&amp;0.05)-Kombiniert[[#This Row],[FDP (14d)]])</f>
        <v>1.1356466876971609</v>
      </c>
    </row>
    <row r="1074" spans="1:22" x14ac:dyDescent="0.35">
      <c r="A1074" s="1">
        <v>44047</v>
      </c>
      <c r="B1074" s="2">
        <v>0.36499999999999999</v>
      </c>
      <c r="C1074" s="2">
        <v>0.15</v>
      </c>
      <c r="D1074" s="2">
        <v>0.16500000000000001</v>
      </c>
      <c r="E1074" s="2">
        <v>6.5000000000000002E-2</v>
      </c>
      <c r="F1074" s="2">
        <v>8.5000000000000006E-2</v>
      </c>
      <c r="G1074" s="2">
        <v>0.11</v>
      </c>
      <c r="H1074" s="2">
        <v>0.06</v>
      </c>
      <c r="I1074" s="2">
        <v>2090</v>
      </c>
      <c r="J1074" s="2" t="s">
        <v>944</v>
      </c>
      <c r="K1074" t="s">
        <v>939</v>
      </c>
      <c r="L1074" s="1">
        <f>Kombiniert[[#This Row],[Date]]-13</f>
        <v>44034</v>
      </c>
      <c r="M1074" s="8">
        <f>AVERAGEIFS(Kombiniert[CDU/CSU],Kombiniert[Date],"&gt;="&amp;Kombiniert[[#This Row],[Von]],Kombiniert[Date],"&lt;="&amp;Kombiniert[[#This Row],[Date]])</f>
        <v>0.374</v>
      </c>
      <c r="N1074" s="3">
        <f>AVERAGEIFS(Kombiniert[SPD],Kombiniert[Date],"&gt;="&amp;Kombiniert[[#This Row],[Von]],Kombiniert[Date],"&lt;="&amp;Kombiniert[[#This Row],[Date]])</f>
        <v>0.14649999999999999</v>
      </c>
      <c r="O1074" s="8">
        <f>AVERAGEIFS(Kombiniert[GRÜNE],Kombiniert[Date],"&gt;="&amp;Kombiniert[[#This Row],[Von]],Kombiniert[Date],"&lt;="&amp;Kombiniert[[#This Row],[Date]])</f>
        <v>0.18349999999999997</v>
      </c>
      <c r="P1074" s="8">
        <f>AVERAGEIFS(Kombiniert[FDP],Kombiniert[Date],"&gt;="&amp;Kombiniert[[#This Row],[Von]],Kombiniert[Date],"&lt;="&amp;Kombiniert[[#This Row],[Date]])</f>
        <v>5.9000000000000011E-2</v>
      </c>
      <c r="Q1074" s="8">
        <f>AVERAGEIFS(Kombiniert[LINKE],Kombiniert[Date],"&gt;="&amp;Kombiniert[[#This Row],[Von]],Kombiniert[Date],"&lt;="&amp;Kombiniert[[#This Row],[Date]])</f>
        <v>7.6999999999999985E-2</v>
      </c>
      <c r="R1074" s="8">
        <f>AVERAGEIFS(Kombiniert[AfD],Kombiniert[Date],"&gt;="&amp;Kombiniert[[#This Row],[Von]],Kombiniert[Date],"&lt;="&amp;Kombiniert[[#This Row],[Date]])</f>
        <v>9.8999999999999991E-2</v>
      </c>
      <c r="S1074" s="8">
        <f>AVERAGEIFS(Kombiniert[Sonstige],Kombiniert[Date],"&gt;="&amp;Kombiniert[[#This Row],[Von]],Kombiniert[Date],"&lt;="&amp;Kombiniert[[#This Row],[Date]])</f>
        <v>6.0999999999999985E-2</v>
      </c>
      <c r="T1074" s="4">
        <f>SUMIFS(Kombiniert[Befragte],Kombiniert[Date],"&gt;="&amp;Kombiniert[[#This Row],[Von]],Kombiniert[Date],"&lt;="&amp;Kombiniert[[#This Row],[Date]])</f>
        <v>17170</v>
      </c>
      <c r="U1074" s="2">
        <f>1/SUMIFS(Kombiniert[[#This Row],[CDU/CSU (14d)]:[AfD (14d)]],Kombiniert[[#This Row],[CDU/CSU (14d)]:[AfD (14d)]],"&gt;="&amp;0.05)</f>
        <v>1.0649627263045793</v>
      </c>
      <c r="V1074" s="2">
        <f>1/(SUMIFS(Kombiniert[[#This Row],[CDU/CSU (14d)]:[AfD (14d)]],Kombiniert[[#This Row],[CDU/CSU (14d)]:[AfD (14d)]],"&gt;="&amp;0.05)-Kombiniert[[#This Row],[FDP (14d)]])</f>
        <v>1.1363636363636365</v>
      </c>
    </row>
    <row r="1075" spans="1:22" x14ac:dyDescent="0.35">
      <c r="A1075" s="1">
        <v>44040</v>
      </c>
      <c r="B1075" s="2">
        <v>0.36499999999999999</v>
      </c>
      <c r="C1075" s="2">
        <v>0.15</v>
      </c>
      <c r="D1075" s="2">
        <v>0.16</v>
      </c>
      <c r="E1075" s="2">
        <v>7.0000000000000007E-2</v>
      </c>
      <c r="F1075" s="2">
        <v>0.08</v>
      </c>
      <c r="G1075" s="2">
        <v>0.11</v>
      </c>
      <c r="H1075" s="2">
        <v>6.5000000000000002E-2</v>
      </c>
      <c r="I1075" s="2">
        <v>2039</v>
      </c>
      <c r="J1075" s="2" t="s">
        <v>945</v>
      </c>
      <c r="K1075" t="s">
        <v>939</v>
      </c>
      <c r="L1075" s="1">
        <f>Kombiniert[[#This Row],[Date]]-13</f>
        <v>44027</v>
      </c>
      <c r="M1075" s="8">
        <f>AVERAGEIFS(Kombiniert[CDU/CSU],Kombiniert[Date],"&gt;="&amp;Kombiniert[[#This Row],[Von]],Kombiniert[Date],"&lt;="&amp;Kombiniert[[#This Row],[Date]])</f>
        <v>0.37444444444444447</v>
      </c>
      <c r="N1075" s="3">
        <f>AVERAGEIFS(Kombiniert[SPD],Kombiniert[Date],"&gt;="&amp;Kombiniert[[#This Row],[Von]],Kombiniert[Date],"&lt;="&amp;Kombiniert[[#This Row],[Date]])</f>
        <v>0.14833333333333332</v>
      </c>
      <c r="O1075" s="8">
        <f>AVERAGEIFS(Kombiniert[GRÜNE],Kombiniert[Date],"&gt;="&amp;Kombiniert[[#This Row],[Von]],Kombiniert[Date],"&lt;="&amp;Kombiniert[[#This Row],[Date]])</f>
        <v>0.17999999999999997</v>
      </c>
      <c r="P1075" s="8">
        <f>AVERAGEIFS(Kombiniert[FDP],Kombiniert[Date],"&gt;="&amp;Kombiniert[[#This Row],[Von]],Kombiniert[Date],"&lt;="&amp;Kombiniert[[#This Row],[Date]])</f>
        <v>6.1111111111111102E-2</v>
      </c>
      <c r="Q1075" s="8">
        <f>AVERAGEIFS(Kombiniert[LINKE],Kombiniert[Date],"&gt;="&amp;Kombiniert[[#This Row],[Von]],Kombiniert[Date],"&lt;="&amp;Kombiniert[[#This Row],[Date]])</f>
        <v>7.5555555555555542E-2</v>
      </c>
      <c r="R1075" s="8">
        <f>AVERAGEIFS(Kombiniert[AfD],Kombiniert[Date],"&gt;="&amp;Kombiniert[[#This Row],[Von]],Kombiniert[Date],"&lt;="&amp;Kombiniert[[#This Row],[Date]])</f>
        <v>9.9999999999999992E-2</v>
      </c>
      <c r="S1075" s="8">
        <f>AVERAGEIFS(Kombiniert[Sonstige],Kombiniert[Date],"&gt;="&amp;Kombiniert[[#This Row],[Von]],Kombiniert[Date],"&lt;="&amp;Kombiniert[[#This Row],[Date]])</f>
        <v>6.0555555555555557E-2</v>
      </c>
      <c r="T1075" s="4">
        <f>SUMIFS(Kombiniert[Befragte],Kombiniert[Date],"&gt;="&amp;Kombiniert[[#This Row],[Von]],Kombiniert[Date],"&lt;="&amp;Kombiniert[[#This Row],[Date]])</f>
        <v>15877</v>
      </c>
      <c r="U1075" s="2">
        <f>1/SUMIFS(Kombiniert[[#This Row],[CDU/CSU (14d)]:[AfD (14d)]],Kombiniert[[#This Row],[CDU/CSU (14d)]:[AfD (14d)]],"&gt;="&amp;0.05)</f>
        <v>1.0644589000591367</v>
      </c>
      <c r="V1075" s="2">
        <f>1/(SUMIFS(Kombiniert[[#This Row],[CDU/CSU (14d)]:[AfD (14d)]],Kombiniert[[#This Row],[CDU/CSU (14d)]:[AfD (14d)]],"&gt;="&amp;0.05)-Kombiniert[[#This Row],[FDP (14d)]])</f>
        <v>1.1385199240986719</v>
      </c>
    </row>
    <row r="1076" spans="1:22" x14ac:dyDescent="0.35">
      <c r="A1076" s="1">
        <v>44033</v>
      </c>
      <c r="B1076" s="2">
        <v>0.36499999999999999</v>
      </c>
      <c r="C1076" s="2">
        <v>0.16</v>
      </c>
      <c r="D1076" s="2">
        <v>0.16</v>
      </c>
      <c r="E1076" s="2">
        <v>7.4999999999999997E-2</v>
      </c>
      <c r="F1076" s="2">
        <v>7.4999999999999997E-2</v>
      </c>
      <c r="G1076" s="2">
        <v>0.1</v>
      </c>
      <c r="H1076" s="2">
        <v>6.5000000000000002E-2</v>
      </c>
      <c r="I1076" s="2">
        <v>2049</v>
      </c>
      <c r="J1076" s="2" t="s">
        <v>946</v>
      </c>
      <c r="K1076" t="s">
        <v>939</v>
      </c>
      <c r="L1076" s="1">
        <f>Kombiniert[[#This Row],[Date]]-13</f>
        <v>44020</v>
      </c>
      <c r="M1076" s="8">
        <f>AVERAGEIFS(Kombiniert[CDU/CSU],Kombiniert[Date],"&gt;="&amp;Kombiniert[[#This Row],[Von]],Kombiniert[Date],"&lt;="&amp;Kombiniert[[#This Row],[Date]])</f>
        <v>0.37785714285714295</v>
      </c>
      <c r="N1076" s="3">
        <f>AVERAGEIFS(Kombiniert[SPD],Kombiniert[Date],"&gt;="&amp;Kombiniert[[#This Row],[Von]],Kombiniert[Date],"&lt;="&amp;Kombiniert[[#This Row],[Date]])</f>
        <v>0.1492857142857143</v>
      </c>
      <c r="O1076" s="8">
        <f>AVERAGEIFS(Kombiniert[GRÜNE],Kombiniert[Date],"&gt;="&amp;Kombiniert[[#This Row],[Von]],Kombiniert[Date],"&lt;="&amp;Kombiniert[[#This Row],[Date]])</f>
        <v>0.17499999999999999</v>
      </c>
      <c r="P1076" s="8">
        <f>AVERAGEIFS(Kombiniert[FDP],Kombiniert[Date],"&gt;="&amp;Kombiniert[[#This Row],[Von]],Kombiniert[Date],"&lt;="&amp;Kombiniert[[#This Row],[Date]])</f>
        <v>6.2142857142857146E-2</v>
      </c>
      <c r="Q1076" s="8">
        <f>AVERAGEIFS(Kombiniert[LINKE],Kombiniert[Date],"&gt;="&amp;Kombiniert[[#This Row],[Von]],Kombiniert[Date],"&lt;="&amp;Kombiniert[[#This Row],[Date]])</f>
        <v>7.7142857142857152E-2</v>
      </c>
      <c r="R1076" s="8">
        <f>AVERAGEIFS(Kombiniert[AfD],Kombiniert[Date],"&gt;="&amp;Kombiniert[[#This Row],[Von]],Kombiniert[Date],"&lt;="&amp;Kombiniert[[#This Row],[Date]])</f>
        <v>9.9999999999999992E-2</v>
      </c>
      <c r="S1076" s="8">
        <f>AVERAGEIFS(Kombiniert[Sonstige],Kombiniert[Date],"&gt;="&amp;Kombiniert[[#This Row],[Von]],Kombiniert[Date],"&lt;="&amp;Kombiniert[[#This Row],[Date]])</f>
        <v>5.8571428571428573E-2</v>
      </c>
      <c r="T1076" s="4">
        <f>SUMIFS(Kombiniert[Befragte],Kombiniert[Date],"&gt;="&amp;Kombiniert[[#This Row],[Von]],Kombiniert[Date],"&lt;="&amp;Kombiniert[[#This Row],[Date]])</f>
        <v>13202</v>
      </c>
      <c r="U1076" s="2">
        <f>1/SUMIFS(Kombiniert[[#This Row],[CDU/CSU (14d)]:[AfD (14d)]],Kombiniert[[#This Row],[CDU/CSU (14d)]:[AfD (14d)]],"&gt;="&amp;0.05)</f>
        <v>1.062215477996965</v>
      </c>
      <c r="V1076" s="2">
        <f>1/(SUMIFS(Kombiniert[[#This Row],[CDU/CSU (14d)]:[AfD (14d)]],Kombiniert[[#This Row],[CDU/CSU (14d)]:[AfD (14d)]],"&gt;="&amp;0.05)-Kombiniert[[#This Row],[FDP (14d)]])</f>
        <v>1.1372867587327375</v>
      </c>
    </row>
    <row r="1077" spans="1:22" x14ac:dyDescent="0.35">
      <c r="A1077" s="1">
        <v>44026</v>
      </c>
      <c r="B1077" s="2">
        <v>0.37</v>
      </c>
      <c r="C1077" s="2">
        <v>0.14499999999999999</v>
      </c>
      <c r="D1077" s="2">
        <v>0.16500000000000001</v>
      </c>
      <c r="E1077" s="2">
        <v>7.0000000000000007E-2</v>
      </c>
      <c r="F1077" s="2">
        <v>8.5000000000000006E-2</v>
      </c>
      <c r="G1077" s="2">
        <v>0.11</v>
      </c>
      <c r="H1077" s="2">
        <v>5.5E-2</v>
      </c>
      <c r="I1077" s="2">
        <v>2051</v>
      </c>
      <c r="J1077" s="2" t="s">
        <v>947</v>
      </c>
      <c r="K1077" t="s">
        <v>939</v>
      </c>
      <c r="L1077" s="1">
        <f>Kombiniert[[#This Row],[Date]]-13</f>
        <v>44013</v>
      </c>
      <c r="M1077" s="8">
        <f>AVERAGEIFS(Kombiniert[CDU/CSU],Kombiniert[Date],"&gt;="&amp;Kombiniert[[#This Row],[Von]],Kombiniert[Date],"&lt;="&amp;Kombiniert[[#This Row],[Date]])</f>
        <v>0.375</v>
      </c>
      <c r="N1077" s="3">
        <f>AVERAGEIFS(Kombiniert[SPD],Kombiniert[Date],"&gt;="&amp;Kombiniert[[#This Row],[Von]],Kombiniert[Date],"&lt;="&amp;Kombiniert[[#This Row],[Date]])</f>
        <v>0.14937500000000001</v>
      </c>
      <c r="O1077" s="8">
        <f>AVERAGEIFS(Kombiniert[GRÜNE],Kombiniert[Date],"&gt;="&amp;Kombiniert[[#This Row],[Von]],Kombiniert[Date],"&lt;="&amp;Kombiniert[[#This Row],[Date]])</f>
        <v>0.18187499999999998</v>
      </c>
      <c r="P1077" s="8">
        <f>AVERAGEIFS(Kombiniert[FDP],Kombiniert[Date],"&gt;="&amp;Kombiniert[[#This Row],[Von]],Kombiniert[Date],"&lt;="&amp;Kombiniert[[#This Row],[Date]])</f>
        <v>5.8749999999999997E-2</v>
      </c>
      <c r="Q1077" s="8">
        <f>AVERAGEIFS(Kombiniert[LINKE],Kombiniert[Date],"&gt;="&amp;Kombiniert[[#This Row],[Von]],Kombiniert[Date],"&lt;="&amp;Kombiniert[[#This Row],[Date]])</f>
        <v>7.6874999999999999E-2</v>
      </c>
      <c r="R1077" s="8">
        <f>AVERAGEIFS(Kombiniert[AfD],Kombiniert[Date],"&gt;="&amp;Kombiniert[[#This Row],[Von]],Kombiniert[Date],"&lt;="&amp;Kombiniert[[#This Row],[Date]])</f>
        <v>0.10249999999999999</v>
      </c>
      <c r="S1077" s="8">
        <f>AVERAGEIFS(Kombiniert[Sonstige],Kombiniert[Date],"&gt;="&amp;Kombiniert[[#This Row],[Von]],Kombiniert[Date],"&lt;="&amp;Kombiniert[[#This Row],[Date]])</f>
        <v>5.5625000000000001E-2</v>
      </c>
      <c r="T1077" s="4">
        <f>SUMIFS(Kombiniert[Befragte],Kombiniert[Date],"&gt;="&amp;Kombiniert[[#This Row],[Von]],Kombiniert[Date],"&lt;="&amp;Kombiniert[[#This Row],[Date]])</f>
        <v>14685</v>
      </c>
      <c r="U1077" s="2">
        <f>1/SUMIFS(Kombiniert[[#This Row],[CDU/CSU (14d)]:[AfD (14d)]],Kombiniert[[#This Row],[CDU/CSU (14d)]:[AfD (14d)]],"&gt;="&amp;0.05)</f>
        <v>1.0589013898080741</v>
      </c>
      <c r="V1077" s="2">
        <f>1/(SUMIFS(Kombiniert[[#This Row],[CDU/CSU (14d)]:[AfD (14d)]],Kombiniert[[#This Row],[CDU/CSU (14d)]:[AfD (14d)]],"&gt;="&amp;0.05)-Kombiniert[[#This Row],[FDP (14d)]])</f>
        <v>1.1291460832745235</v>
      </c>
    </row>
    <row r="1078" spans="1:22" x14ac:dyDescent="0.35">
      <c r="A1078" s="1">
        <v>44019</v>
      </c>
      <c r="B1078" s="2">
        <v>0.36</v>
      </c>
      <c r="C1078" s="2">
        <v>0.15</v>
      </c>
      <c r="D1078" s="2">
        <v>0.17</v>
      </c>
      <c r="E1078" s="2">
        <v>7.0000000000000007E-2</v>
      </c>
      <c r="F1078" s="2">
        <v>0.08</v>
      </c>
      <c r="G1078" s="2">
        <v>0.11</v>
      </c>
      <c r="H1078" s="2">
        <v>0.06</v>
      </c>
      <c r="I1078" s="2">
        <v>2040</v>
      </c>
      <c r="J1078" s="2" t="s">
        <v>948</v>
      </c>
      <c r="K1078" t="s">
        <v>939</v>
      </c>
      <c r="L1078" s="1">
        <f>Kombiniert[[#This Row],[Date]]-13</f>
        <v>44006</v>
      </c>
      <c r="M1078" s="8">
        <f>AVERAGEIFS(Kombiniert[CDU/CSU],Kombiniert[Date],"&gt;="&amp;Kombiniert[[#This Row],[Von]],Kombiniert[Date],"&lt;="&amp;Kombiniert[[#This Row],[Date]])</f>
        <v>0.37350000000000005</v>
      </c>
      <c r="N1078" s="3">
        <f>AVERAGEIFS(Kombiniert[SPD],Kombiniert[Date],"&gt;="&amp;Kombiniert[[#This Row],[Von]],Kombiniert[Date],"&lt;="&amp;Kombiniert[[#This Row],[Date]])</f>
        <v>0.15299999999999997</v>
      </c>
      <c r="O1078" s="8">
        <f>AVERAGEIFS(Kombiniert[GRÜNE],Kombiniert[Date],"&gt;="&amp;Kombiniert[[#This Row],[Von]],Kombiniert[Date],"&lt;="&amp;Kombiniert[[#This Row],[Date]])</f>
        <v>0.182</v>
      </c>
      <c r="P1078" s="8">
        <f>AVERAGEIFS(Kombiniert[FDP],Kombiniert[Date],"&gt;="&amp;Kombiniert[[#This Row],[Von]],Kombiniert[Date],"&lt;="&amp;Kombiniert[[#This Row],[Date]])</f>
        <v>5.7000000000000009E-2</v>
      </c>
      <c r="Q1078" s="8">
        <f>AVERAGEIFS(Kombiniert[LINKE],Kombiniert[Date],"&gt;="&amp;Kombiniert[[#This Row],[Von]],Kombiniert[Date],"&lt;="&amp;Kombiniert[[#This Row],[Date]])</f>
        <v>7.7999999999999986E-2</v>
      </c>
      <c r="R1078" s="8">
        <f>AVERAGEIFS(Kombiniert[AfD],Kombiniert[Date],"&gt;="&amp;Kombiniert[[#This Row],[Von]],Kombiniert[Date],"&lt;="&amp;Kombiniert[[#This Row],[Date]])</f>
        <v>0.10149999999999999</v>
      </c>
      <c r="S1078" s="8">
        <f>AVERAGEIFS(Kombiniert[Sonstige],Kombiniert[Date],"&gt;="&amp;Kombiniert[[#This Row],[Von]],Kombiniert[Date],"&lt;="&amp;Kombiniert[[#This Row],[Date]])</f>
        <v>5.5000000000000007E-2</v>
      </c>
      <c r="T1078" s="4">
        <f>SUMIFS(Kombiniert[Befragte],Kombiniert[Date],"&gt;="&amp;Kombiniert[[#This Row],[Von]],Kombiniert[Date],"&lt;="&amp;Kombiniert[[#This Row],[Date]])</f>
        <v>17515</v>
      </c>
      <c r="U1078" s="2">
        <f>1/SUMIFS(Kombiniert[[#This Row],[CDU/CSU (14d)]:[AfD (14d)]],Kombiniert[[#This Row],[CDU/CSU (14d)]:[AfD (14d)]],"&gt;="&amp;0.05)</f>
        <v>1.0582010582010584</v>
      </c>
      <c r="V1078" s="2">
        <f>1/(SUMIFS(Kombiniert[[#This Row],[CDU/CSU (14d)]:[AfD (14d)]],Kombiniert[[#This Row],[CDU/CSU (14d)]:[AfD (14d)]],"&gt;="&amp;0.05)-Kombiniert[[#This Row],[FDP (14d)]])</f>
        <v>1.1261261261261262</v>
      </c>
    </row>
    <row r="1079" spans="1:22" x14ac:dyDescent="0.35">
      <c r="A1079" s="1">
        <v>44012</v>
      </c>
      <c r="B1079" s="2">
        <v>0.36499999999999999</v>
      </c>
      <c r="C1079" s="2">
        <v>0.16</v>
      </c>
      <c r="D1079" s="2">
        <v>0.17</v>
      </c>
      <c r="E1079" s="2">
        <v>7.0000000000000007E-2</v>
      </c>
      <c r="F1079" s="2">
        <v>0.08</v>
      </c>
      <c r="G1079" s="2">
        <v>0.105</v>
      </c>
      <c r="H1079" s="2">
        <v>0.05</v>
      </c>
      <c r="I1079" s="2">
        <v>2051</v>
      </c>
      <c r="J1079" s="2" t="s">
        <v>949</v>
      </c>
      <c r="K1079" t="s">
        <v>939</v>
      </c>
      <c r="L1079" s="1">
        <f>Kombiniert[[#This Row],[Date]]-13</f>
        <v>43999</v>
      </c>
      <c r="M1079" s="8">
        <f>AVERAGEIFS(Kombiniert[CDU/CSU],Kombiniert[Date],"&gt;="&amp;Kombiniert[[#This Row],[Von]],Kombiniert[Date],"&lt;="&amp;Kombiniert[[#This Row],[Date]])</f>
        <v>0.379</v>
      </c>
      <c r="N1079" s="3">
        <f>AVERAGEIFS(Kombiniert[SPD],Kombiniert[Date],"&gt;="&amp;Kombiniert[[#This Row],[Von]],Kombiniert[Date],"&lt;="&amp;Kombiniert[[#This Row],[Date]])</f>
        <v>0.15199999999999997</v>
      </c>
      <c r="O1079" s="8">
        <f>AVERAGEIFS(Kombiniert[GRÜNE],Kombiniert[Date],"&gt;="&amp;Kombiniert[[#This Row],[Von]],Kombiniert[Date],"&lt;="&amp;Kombiniert[[#This Row],[Date]])</f>
        <v>0.18</v>
      </c>
      <c r="P1079" s="8">
        <f>AVERAGEIFS(Kombiniert[FDP],Kombiniert[Date],"&gt;="&amp;Kombiniert[[#This Row],[Von]],Kombiniert[Date],"&lt;="&amp;Kombiniert[[#This Row],[Date]])</f>
        <v>5.6499999999999995E-2</v>
      </c>
      <c r="Q1079" s="8">
        <f>AVERAGEIFS(Kombiniert[LINKE],Kombiniert[Date],"&gt;="&amp;Kombiniert[[#This Row],[Von]],Kombiniert[Date],"&lt;="&amp;Kombiniert[[#This Row],[Date]])</f>
        <v>7.8499999999999986E-2</v>
      </c>
      <c r="R1079" s="8">
        <f>AVERAGEIFS(Kombiniert[AfD],Kombiniert[Date],"&gt;="&amp;Kombiniert[[#This Row],[Von]],Kombiniert[Date],"&lt;="&amp;Kombiniert[[#This Row],[Date]])</f>
        <v>9.8999999999999991E-2</v>
      </c>
      <c r="S1079" s="8">
        <f>AVERAGEIFS(Kombiniert[Sonstige],Kombiniert[Date],"&gt;="&amp;Kombiniert[[#This Row],[Von]],Kombiniert[Date],"&lt;="&amp;Kombiniert[[#This Row],[Date]])</f>
        <v>5.5000000000000007E-2</v>
      </c>
      <c r="T1079" s="4">
        <f>SUMIFS(Kombiniert[Befragte],Kombiniert[Date],"&gt;="&amp;Kombiniert[[#This Row],[Von]],Kombiniert[Date],"&lt;="&amp;Kombiniert[[#This Row],[Date]])</f>
        <v>18309</v>
      </c>
      <c r="U1079" s="2">
        <f>1/SUMIFS(Kombiniert[[#This Row],[CDU/CSU (14d)]:[AfD (14d)]],Kombiniert[[#This Row],[CDU/CSU (14d)]:[AfD (14d)]],"&gt;="&amp;0.05)</f>
        <v>1.0582010582010584</v>
      </c>
      <c r="V1079" s="2">
        <f>1/(SUMIFS(Kombiniert[[#This Row],[CDU/CSU (14d)]:[AfD (14d)]],Kombiniert[[#This Row],[CDU/CSU (14d)]:[AfD (14d)]],"&gt;="&amp;0.05)-Kombiniert[[#This Row],[FDP (14d)]])</f>
        <v>1.1254924029262805</v>
      </c>
    </row>
    <row r="1080" spans="1:22" x14ac:dyDescent="0.35">
      <c r="A1080" s="1">
        <v>44004</v>
      </c>
      <c r="B1080" s="2">
        <v>0.36499999999999999</v>
      </c>
      <c r="C1080" s="2">
        <v>0.15</v>
      </c>
      <c r="D1080" s="2">
        <v>0.185</v>
      </c>
      <c r="E1080" s="2">
        <v>0.06</v>
      </c>
      <c r="F1080" s="2">
        <v>8.5000000000000006E-2</v>
      </c>
      <c r="G1080" s="2">
        <v>0.1</v>
      </c>
      <c r="H1080" s="2">
        <v>5.5E-2</v>
      </c>
      <c r="I1080" s="2">
        <v>2058</v>
      </c>
      <c r="J1080" s="2" t="s">
        <v>950</v>
      </c>
      <c r="K1080" t="s">
        <v>939</v>
      </c>
      <c r="L1080" s="1">
        <f>Kombiniert[[#This Row],[Date]]-13</f>
        <v>43991</v>
      </c>
      <c r="M1080" s="8">
        <f>AVERAGEIFS(Kombiniert[CDU/CSU],Kombiniert[Date],"&gt;="&amp;Kombiniert[[#This Row],[Von]],Kombiniert[Date],"&lt;="&amp;Kombiniert[[#This Row],[Date]])</f>
        <v>0.38550000000000006</v>
      </c>
      <c r="N1080" s="3">
        <f>AVERAGEIFS(Kombiniert[SPD],Kombiniert[Date],"&gt;="&amp;Kombiniert[[#This Row],[Von]],Kombiniert[Date],"&lt;="&amp;Kombiniert[[#This Row],[Date]])</f>
        <v>0.14799999999999999</v>
      </c>
      <c r="O1080" s="8">
        <f>AVERAGEIFS(Kombiniert[GRÜNE],Kombiniert[Date],"&gt;="&amp;Kombiniert[[#This Row],[Von]],Kombiniert[Date],"&lt;="&amp;Kombiniert[[#This Row],[Date]])</f>
        <v>0.17850000000000002</v>
      </c>
      <c r="P1080" s="8">
        <f>AVERAGEIFS(Kombiniert[FDP],Kombiniert[Date],"&gt;="&amp;Kombiniert[[#This Row],[Von]],Kombiniert[Date],"&lt;="&amp;Kombiniert[[#This Row],[Date]])</f>
        <v>5.8999999999999983E-2</v>
      </c>
      <c r="Q1080" s="8">
        <f>AVERAGEIFS(Kombiniert[LINKE],Kombiniert[Date],"&gt;="&amp;Kombiniert[[#This Row],[Von]],Kombiniert[Date],"&lt;="&amp;Kombiniert[[#This Row],[Date]])</f>
        <v>7.7999999999999986E-2</v>
      </c>
      <c r="R1080" s="8">
        <f>AVERAGEIFS(Kombiniert[AfD],Kombiniert[Date],"&gt;="&amp;Kombiniert[[#This Row],[Von]],Kombiniert[Date],"&lt;="&amp;Kombiniert[[#This Row],[Date]])</f>
        <v>9.35E-2</v>
      </c>
      <c r="S1080" s="8">
        <f>AVERAGEIFS(Kombiniert[Sonstige],Kombiniert[Date],"&gt;="&amp;Kombiniert[[#This Row],[Von]],Kombiniert[Date],"&lt;="&amp;Kombiniert[[#This Row],[Date]])</f>
        <v>5.7500000000000009E-2</v>
      </c>
      <c r="T1080" s="4">
        <f>SUMIFS(Kombiniert[Befragte],Kombiniert[Date],"&gt;="&amp;Kombiniert[[#This Row],[Von]],Kombiniert[Date],"&lt;="&amp;Kombiniert[[#This Row],[Date]])</f>
        <v>19106</v>
      </c>
      <c r="U1080" s="2">
        <f>1/SUMIFS(Kombiniert[[#This Row],[CDU/CSU (14d)]:[AfD (14d)]],Kombiniert[[#This Row],[CDU/CSU (14d)]:[AfD (14d)]],"&gt;="&amp;0.05)</f>
        <v>1.0610079575596818</v>
      </c>
      <c r="V1080" s="2">
        <f>1/(SUMIFS(Kombiniert[[#This Row],[CDU/CSU (14d)]:[AfD (14d)]],Kombiniert[[#This Row],[CDU/CSU (14d)]:[AfD (14d)]],"&gt;="&amp;0.05)-Kombiniert[[#This Row],[FDP (14d)]])</f>
        <v>1.1318619128466327</v>
      </c>
    </row>
    <row r="1081" spans="1:22" x14ac:dyDescent="0.35">
      <c r="A1081" s="1">
        <v>43997</v>
      </c>
      <c r="B1081" s="2">
        <v>0.37</v>
      </c>
      <c r="C1081" s="2">
        <v>0.15</v>
      </c>
      <c r="D1081" s="2">
        <v>0.18</v>
      </c>
      <c r="E1081" s="2">
        <v>7.0000000000000007E-2</v>
      </c>
      <c r="F1081" s="2">
        <v>0.08</v>
      </c>
      <c r="G1081" s="2">
        <v>0.1</v>
      </c>
      <c r="H1081" s="2">
        <v>0.05</v>
      </c>
      <c r="I1081" s="2">
        <v>2069</v>
      </c>
      <c r="J1081" s="2" t="s">
        <v>951</v>
      </c>
      <c r="K1081" t="s">
        <v>939</v>
      </c>
      <c r="L1081" s="1">
        <f>Kombiniert[[#This Row],[Date]]-13</f>
        <v>43984</v>
      </c>
      <c r="M1081" s="8">
        <f>AVERAGEIFS(Kombiniert[CDU/CSU],Kombiniert[Date],"&gt;="&amp;Kombiniert[[#This Row],[Von]],Kombiniert[Date],"&lt;="&amp;Kombiniert[[#This Row],[Date]])</f>
        <v>0.38650000000000001</v>
      </c>
      <c r="N1081" s="3">
        <f>AVERAGEIFS(Kombiniert[SPD],Kombiniert[Date],"&gt;="&amp;Kombiniert[[#This Row],[Von]],Kombiniert[Date],"&lt;="&amp;Kombiniert[[#This Row],[Date]])</f>
        <v>0.14799999999999999</v>
      </c>
      <c r="O1081" s="8">
        <f>AVERAGEIFS(Kombiniert[GRÜNE],Kombiniert[Date],"&gt;="&amp;Kombiniert[[#This Row],[Von]],Kombiniert[Date],"&lt;="&amp;Kombiniert[[#This Row],[Date]])</f>
        <v>0.17449999999999999</v>
      </c>
      <c r="P1081" s="8">
        <f>AVERAGEIFS(Kombiniert[FDP],Kombiniert[Date],"&gt;="&amp;Kombiniert[[#This Row],[Von]],Kombiniert[Date],"&lt;="&amp;Kombiniert[[#This Row],[Date]])</f>
        <v>6.0999999999999999E-2</v>
      </c>
      <c r="Q1081" s="8">
        <f>AVERAGEIFS(Kombiniert[LINKE],Kombiniert[Date],"&gt;="&amp;Kombiniert[[#This Row],[Von]],Kombiniert[Date],"&lt;="&amp;Kombiniert[[#This Row],[Date]])</f>
        <v>7.8499999999999986E-2</v>
      </c>
      <c r="R1081" s="8">
        <f>AVERAGEIFS(Kombiniert[AfD],Kombiniert[Date],"&gt;="&amp;Kombiniert[[#This Row],[Von]],Kombiniert[Date],"&lt;="&amp;Kombiniert[[#This Row],[Date]])</f>
        <v>0.09</v>
      </c>
      <c r="S1081" s="8">
        <f>AVERAGEIFS(Kombiniert[Sonstige],Kombiniert[Date],"&gt;="&amp;Kombiniert[[#This Row],[Von]],Kombiniert[Date],"&lt;="&amp;Kombiniert[[#This Row],[Date]])</f>
        <v>6.1499999999999999E-2</v>
      </c>
      <c r="T1081" s="4">
        <f>SUMIFS(Kombiniert[Befragte],Kombiniert[Date],"&gt;="&amp;Kombiniert[[#This Row],[Von]],Kombiniert[Date],"&lt;="&amp;Kombiniert[[#This Row],[Date]])</f>
        <v>17812</v>
      </c>
      <c r="U1081" s="2">
        <f>1/SUMIFS(Kombiniert[[#This Row],[CDU/CSU (14d)]:[AfD (14d)]],Kombiniert[[#This Row],[CDU/CSU (14d)]:[AfD (14d)]],"&gt;="&amp;0.05)</f>
        <v>1.0655301012253595</v>
      </c>
      <c r="V1081" s="2">
        <f>1/(SUMIFS(Kombiniert[[#This Row],[CDU/CSU (14d)]:[AfD (14d)]],Kombiniert[[#This Row],[CDU/CSU (14d)]:[AfD (14d)]],"&gt;="&amp;0.05)-Kombiniert[[#This Row],[FDP (14d)]])</f>
        <v>1.1396011396011396</v>
      </c>
    </row>
    <row r="1082" spans="1:22" x14ac:dyDescent="0.35">
      <c r="A1082" s="1">
        <v>43991</v>
      </c>
      <c r="B1082" s="2">
        <v>0.38</v>
      </c>
      <c r="C1082" s="2">
        <v>0.14000000000000001</v>
      </c>
      <c r="D1082" s="2">
        <v>0.17499999999999999</v>
      </c>
      <c r="E1082" s="2">
        <v>6.5000000000000002E-2</v>
      </c>
      <c r="F1082" s="2">
        <v>8.5000000000000006E-2</v>
      </c>
      <c r="G1082" s="2">
        <v>0.1</v>
      </c>
      <c r="H1082" s="2">
        <v>5.5E-2</v>
      </c>
      <c r="I1082" s="2">
        <v>2051</v>
      </c>
      <c r="J1082" s="2" t="s">
        <v>952</v>
      </c>
      <c r="K1082" t="s">
        <v>939</v>
      </c>
      <c r="L1082" s="1">
        <f>Kombiniert[[#This Row],[Date]]-13</f>
        <v>43978</v>
      </c>
      <c r="M1082" s="8">
        <f>AVERAGEIFS(Kombiniert[CDU/CSU],Kombiniert[Date],"&gt;="&amp;Kombiniert[[#This Row],[Von]],Kombiniert[Date],"&lt;="&amp;Kombiniert[[#This Row],[Date]])</f>
        <v>0.38722222222222225</v>
      </c>
      <c r="N1082" s="3">
        <f>AVERAGEIFS(Kombiniert[SPD],Kombiniert[Date],"&gt;="&amp;Kombiniert[[#This Row],[Von]],Kombiniert[Date],"&lt;="&amp;Kombiniert[[#This Row],[Date]])</f>
        <v>0.15000000000000002</v>
      </c>
      <c r="O1082" s="8">
        <f>AVERAGEIFS(Kombiniert[GRÜNE],Kombiniert[Date],"&gt;="&amp;Kombiniert[[#This Row],[Von]],Kombiniert[Date],"&lt;="&amp;Kombiniert[[#This Row],[Date]])</f>
        <v>0.16833333333333333</v>
      </c>
      <c r="P1082" s="8">
        <f>AVERAGEIFS(Kombiniert[FDP],Kombiniert[Date],"&gt;="&amp;Kombiniert[[#This Row],[Von]],Kombiniert[Date],"&lt;="&amp;Kombiniert[[#This Row],[Date]])</f>
        <v>5.8888888888888893E-2</v>
      </c>
      <c r="Q1082" s="8">
        <f>AVERAGEIFS(Kombiniert[LINKE],Kombiniert[Date],"&gt;="&amp;Kombiniert[[#This Row],[Von]],Kombiniert[Date],"&lt;="&amp;Kombiniert[[#This Row],[Date]])</f>
        <v>8.0555555555555547E-2</v>
      </c>
      <c r="R1082" s="8">
        <f>AVERAGEIFS(Kombiniert[AfD],Kombiniert[Date],"&gt;="&amp;Kombiniert[[#This Row],[Von]],Kombiniert[Date],"&lt;="&amp;Kombiniert[[#This Row],[Date]])</f>
        <v>9.2222222222222205E-2</v>
      </c>
      <c r="S1082" s="8">
        <f>AVERAGEIFS(Kombiniert[Sonstige],Kombiniert[Date],"&gt;="&amp;Kombiniert[[#This Row],[Von]],Kombiniert[Date],"&lt;="&amp;Kombiniert[[#This Row],[Date]])</f>
        <v>6.2777777777777766E-2</v>
      </c>
      <c r="T1082" s="4">
        <f>SUMIFS(Kombiniert[Befragte],Kombiniert[Date],"&gt;="&amp;Kombiniert[[#This Row],[Von]],Kombiniert[Date],"&lt;="&amp;Kombiniert[[#This Row],[Date]])</f>
        <v>16428</v>
      </c>
      <c r="U1082" s="2">
        <f>1/SUMIFS(Kombiniert[[#This Row],[CDU/CSU (14d)]:[AfD (14d)]],Kombiniert[[#This Row],[CDU/CSU (14d)]:[AfD (14d)]],"&gt;="&amp;0.05)</f>
        <v>1.0669828097213989</v>
      </c>
      <c r="V1082" s="2">
        <f>1/(SUMIFS(Kombiniert[[#This Row],[CDU/CSU (14d)]:[AfD (14d)]],Kombiniert[[#This Row],[CDU/CSU (14d)]:[AfD (14d)]],"&gt;="&amp;0.05)-Kombiniert[[#This Row],[FDP (14d)]])</f>
        <v>1.1385199240986719</v>
      </c>
    </row>
    <row r="1083" spans="1:22" x14ac:dyDescent="0.35">
      <c r="A1083" s="1">
        <v>43984</v>
      </c>
      <c r="B1083" s="2">
        <v>0.38500000000000001</v>
      </c>
      <c r="C1083" s="2">
        <v>0.14000000000000001</v>
      </c>
      <c r="D1083" s="2">
        <v>0.18</v>
      </c>
      <c r="E1083" s="2">
        <v>5.5E-2</v>
      </c>
      <c r="F1083" s="2">
        <v>0.08</v>
      </c>
      <c r="G1083" s="2">
        <v>0.1</v>
      </c>
      <c r="H1083" s="2">
        <v>0.06</v>
      </c>
      <c r="I1083" s="2">
        <v>2047</v>
      </c>
      <c r="J1083" s="2" t="s">
        <v>590</v>
      </c>
      <c r="K1083" t="s">
        <v>939</v>
      </c>
      <c r="L1083" s="1">
        <f>Kombiniert[[#This Row],[Date]]-13</f>
        <v>43971</v>
      </c>
      <c r="M1083" s="8">
        <f>AVERAGEIFS(Kombiniert[CDU/CSU],Kombiniert[Date],"&gt;="&amp;Kombiniert[[#This Row],[Von]],Kombiniert[Date],"&lt;="&amp;Kombiniert[[#This Row],[Date]])</f>
        <v>0.38611111111111118</v>
      </c>
      <c r="N1083" s="3">
        <f>AVERAGEIFS(Kombiniert[SPD],Kombiniert[Date],"&gt;="&amp;Kombiniert[[#This Row],[Von]],Kombiniert[Date],"&lt;="&amp;Kombiniert[[#This Row],[Date]])</f>
        <v>0.15166666666666664</v>
      </c>
      <c r="O1083" s="8">
        <f>AVERAGEIFS(Kombiniert[GRÜNE],Kombiniert[Date],"&gt;="&amp;Kombiniert[[#This Row],[Von]],Kombiniert[Date],"&lt;="&amp;Kombiniert[[#This Row],[Date]])</f>
        <v>0.16888888888888887</v>
      </c>
      <c r="P1083" s="8">
        <f>AVERAGEIFS(Kombiniert[FDP],Kombiniert[Date],"&gt;="&amp;Kombiniert[[#This Row],[Von]],Kombiniert[Date],"&lt;="&amp;Kombiniert[[#This Row],[Date]])</f>
        <v>5.6666666666666671E-2</v>
      </c>
      <c r="Q1083" s="8">
        <f>AVERAGEIFS(Kombiniert[LINKE],Kombiniert[Date],"&gt;="&amp;Kombiniert[[#This Row],[Von]],Kombiniert[Date],"&lt;="&amp;Kombiniert[[#This Row],[Date]])</f>
        <v>7.8888888888888883E-2</v>
      </c>
      <c r="R1083" s="8">
        <f>AVERAGEIFS(Kombiniert[AfD],Kombiniert[Date],"&gt;="&amp;Kombiniert[[#This Row],[Von]],Kombiniert[Date],"&lt;="&amp;Kombiniert[[#This Row],[Date]])</f>
        <v>9.4999999999999987E-2</v>
      </c>
      <c r="S1083" s="8">
        <f>AVERAGEIFS(Kombiniert[Sonstige],Kombiniert[Date],"&gt;="&amp;Kombiniert[[#This Row],[Von]],Kombiniert[Date],"&lt;="&amp;Kombiniert[[#This Row],[Date]])</f>
        <v>6.2777777777777766E-2</v>
      </c>
      <c r="T1083" s="4">
        <f>SUMIFS(Kombiniert[Befragte],Kombiniert[Date],"&gt;="&amp;Kombiniert[[#This Row],[Von]],Kombiniert[Date],"&lt;="&amp;Kombiniert[[#This Row],[Date]])</f>
        <v>16433</v>
      </c>
      <c r="U1083" s="2">
        <f>1/SUMIFS(Kombiniert[[#This Row],[CDU/CSU (14d)]:[AfD (14d)]],Kombiniert[[#This Row],[CDU/CSU (14d)]:[AfD (14d)]],"&gt;="&amp;0.05)</f>
        <v>1.0669828097213989</v>
      </c>
      <c r="V1083" s="2">
        <f>1/(SUMIFS(Kombiniert[[#This Row],[CDU/CSU (14d)]:[AfD (14d)]],Kombiniert[[#This Row],[CDU/CSU (14d)]:[AfD (14d)]],"&gt;="&amp;0.05)-Kombiniert[[#This Row],[FDP (14d)]])</f>
        <v>1.1356466876971609</v>
      </c>
    </row>
    <row r="1084" spans="1:22" x14ac:dyDescent="0.35">
      <c r="A1084" s="1">
        <v>43976</v>
      </c>
      <c r="B1084" s="2">
        <v>0.37</v>
      </c>
      <c r="C1084" s="2">
        <v>0.15</v>
      </c>
      <c r="D1084" s="2">
        <v>0.18</v>
      </c>
      <c r="E1084" s="2">
        <v>0.06</v>
      </c>
      <c r="F1084" s="2">
        <v>0.08</v>
      </c>
      <c r="G1084" s="2">
        <v>9.5000000000000001E-2</v>
      </c>
      <c r="H1084" s="2">
        <v>6.5000000000000002E-2</v>
      </c>
      <c r="I1084" s="2">
        <v>2062</v>
      </c>
      <c r="J1084" s="2" t="s">
        <v>533</v>
      </c>
      <c r="K1084" t="s">
        <v>939</v>
      </c>
      <c r="L1084" s="1">
        <f>Kombiniert[[#This Row],[Date]]-13</f>
        <v>43963</v>
      </c>
      <c r="M1084" s="8">
        <f>AVERAGEIFS(Kombiniert[CDU/CSU],Kombiniert[Date],"&gt;="&amp;Kombiniert[[#This Row],[Von]],Kombiniert[Date],"&lt;="&amp;Kombiniert[[#This Row],[Date]])</f>
        <v>0.38150000000000001</v>
      </c>
      <c r="N1084" s="3">
        <f>AVERAGEIFS(Kombiniert[SPD],Kombiniert[Date],"&gt;="&amp;Kombiniert[[#This Row],[Von]],Kombiniert[Date],"&lt;="&amp;Kombiniert[[#This Row],[Date]])</f>
        <v>0.15049999999999999</v>
      </c>
      <c r="O1084" s="8">
        <f>AVERAGEIFS(Kombiniert[GRÜNE],Kombiniert[Date],"&gt;="&amp;Kombiniert[[#This Row],[Von]],Kombiniert[Date],"&lt;="&amp;Kombiniert[[#This Row],[Date]])</f>
        <v>0.16849999999999998</v>
      </c>
      <c r="P1084" s="8">
        <f>AVERAGEIFS(Kombiniert[FDP],Kombiniert[Date],"&gt;="&amp;Kombiniert[[#This Row],[Von]],Kombiniert[Date],"&lt;="&amp;Kombiniert[[#This Row],[Date]])</f>
        <v>5.8999999999999983E-2</v>
      </c>
      <c r="Q1084" s="8">
        <f>AVERAGEIFS(Kombiniert[LINKE],Kombiniert[Date],"&gt;="&amp;Kombiniert[[#This Row],[Von]],Kombiniert[Date],"&lt;="&amp;Kombiniert[[#This Row],[Date]])</f>
        <v>7.6999999999999985E-2</v>
      </c>
      <c r="R1084" s="8">
        <f>AVERAGEIFS(Kombiniert[AfD],Kombiniert[Date],"&gt;="&amp;Kombiniert[[#This Row],[Von]],Kombiniert[Date],"&lt;="&amp;Kombiniert[[#This Row],[Date]])</f>
        <v>9.8999999999999991E-2</v>
      </c>
      <c r="S1084" s="8">
        <f>AVERAGEIFS(Kombiniert[Sonstige],Kombiniert[Date],"&gt;="&amp;Kombiniert[[#This Row],[Von]],Kombiniert[Date],"&lt;="&amp;Kombiniert[[#This Row],[Date]])</f>
        <v>6.4500000000000002E-2</v>
      </c>
      <c r="T1084" s="4">
        <f>SUMIFS(Kombiniert[Befragte],Kombiniert[Date],"&gt;="&amp;Kombiniert[[#This Row],[Von]],Kombiniert[Date],"&lt;="&amp;Kombiniert[[#This Row],[Date]])</f>
        <v>17568</v>
      </c>
      <c r="U1084" s="2">
        <f>1/SUMIFS(Kombiniert[[#This Row],[CDU/CSU (14d)]:[AfD (14d)]],Kombiniert[[#This Row],[CDU/CSU (14d)]:[AfD (14d)]],"&gt;="&amp;0.05)</f>
        <v>1.0689470871191877</v>
      </c>
      <c r="V1084" s="2">
        <f>1/(SUMIFS(Kombiniert[[#This Row],[CDU/CSU (14d)]:[AfD (14d)]],Kombiniert[[#This Row],[CDU/CSU (14d)]:[AfD (14d)]],"&gt;="&amp;0.05)-Kombiniert[[#This Row],[FDP (14d)]])</f>
        <v>1.140901312036509</v>
      </c>
    </row>
    <row r="1085" spans="1:22" x14ac:dyDescent="0.35">
      <c r="A1085" s="1">
        <v>43969</v>
      </c>
      <c r="B1085" s="2">
        <v>0.37</v>
      </c>
      <c r="C1085" s="2">
        <v>0.14000000000000001</v>
      </c>
      <c r="D1085" s="2">
        <v>0.18</v>
      </c>
      <c r="E1085" s="2">
        <v>0.06</v>
      </c>
      <c r="F1085" s="2">
        <v>7.4999999999999997E-2</v>
      </c>
      <c r="G1085" s="2">
        <v>0.105</v>
      </c>
      <c r="H1085" s="2">
        <v>7.0000000000000007E-2</v>
      </c>
      <c r="I1085" s="2">
        <v>2092</v>
      </c>
      <c r="J1085" s="2" t="s">
        <v>953</v>
      </c>
      <c r="K1085" t="s">
        <v>939</v>
      </c>
      <c r="L1085" s="1">
        <f>Kombiniert[[#This Row],[Date]]-13</f>
        <v>43956</v>
      </c>
      <c r="M1085" s="8">
        <f>AVERAGEIFS(Kombiniert[CDU/CSU],Kombiniert[Date],"&gt;="&amp;Kombiniert[[#This Row],[Von]],Kombiniert[Date],"&lt;="&amp;Kombiniert[[#This Row],[Date]])</f>
        <v>0.38388888888888889</v>
      </c>
      <c r="N1085" s="3">
        <f>AVERAGEIFS(Kombiniert[SPD],Kombiniert[Date],"&gt;="&amp;Kombiniert[[#This Row],[Von]],Kombiniert[Date],"&lt;="&amp;Kombiniert[[#This Row],[Date]])</f>
        <v>0.15222222222222223</v>
      </c>
      <c r="O1085" s="8">
        <f>AVERAGEIFS(Kombiniert[GRÜNE],Kombiniert[Date],"&gt;="&amp;Kombiniert[[#This Row],[Von]],Kombiniert[Date],"&lt;="&amp;Kombiniert[[#This Row],[Date]])</f>
        <v>0.16388888888888886</v>
      </c>
      <c r="P1085" s="8">
        <f>AVERAGEIFS(Kombiniert[FDP],Kombiniert[Date],"&gt;="&amp;Kombiniert[[#This Row],[Von]],Kombiniert[Date],"&lt;="&amp;Kombiniert[[#This Row],[Date]])</f>
        <v>5.7222222222222209E-2</v>
      </c>
      <c r="Q1085" s="8">
        <f>AVERAGEIFS(Kombiniert[LINKE],Kombiniert[Date],"&gt;="&amp;Kombiniert[[#This Row],[Von]],Kombiniert[Date],"&lt;="&amp;Kombiniert[[#This Row],[Date]])</f>
        <v>7.6666666666666661E-2</v>
      </c>
      <c r="R1085" s="8">
        <f>AVERAGEIFS(Kombiniert[AfD],Kombiniert[Date],"&gt;="&amp;Kombiniert[[#This Row],[Von]],Kombiniert[Date],"&lt;="&amp;Kombiniert[[#This Row],[Date]])</f>
        <v>0.10277777777777776</v>
      </c>
      <c r="S1085" s="8">
        <f>AVERAGEIFS(Kombiniert[Sonstige],Kombiniert[Date],"&gt;="&amp;Kombiniert[[#This Row],[Von]],Kombiniert[Date],"&lt;="&amp;Kombiniert[[#This Row],[Date]])</f>
        <v>6.3333333333333339E-2</v>
      </c>
      <c r="T1085" s="4">
        <f>SUMIFS(Kombiniert[Befragte],Kombiniert[Date],"&gt;="&amp;Kombiniert[[#This Row],[Von]],Kombiniert[Date],"&lt;="&amp;Kombiniert[[#This Row],[Date]])</f>
        <v>16009</v>
      </c>
      <c r="U1085" s="2">
        <f>1/SUMIFS(Kombiniert[[#This Row],[CDU/CSU (14d)]:[AfD (14d)]],Kombiniert[[#This Row],[CDU/CSU (14d)]:[AfD (14d)]],"&gt;="&amp;0.05)</f>
        <v>1.0676156583629894</v>
      </c>
      <c r="V1085" s="2">
        <f>1/(SUMIFS(Kombiniert[[#This Row],[CDU/CSU (14d)]:[AfD (14d)]],Kombiniert[[#This Row],[CDU/CSU (14d)]:[AfD (14d)]],"&gt;="&amp;0.05)-Kombiniert[[#This Row],[FDP (14d)]])</f>
        <v>1.137081490840177</v>
      </c>
    </row>
    <row r="1086" spans="1:22" x14ac:dyDescent="0.35">
      <c r="A1086" s="1">
        <v>43963</v>
      </c>
      <c r="B1086" s="2">
        <v>0.375</v>
      </c>
      <c r="C1086" s="2">
        <v>0.14000000000000001</v>
      </c>
      <c r="D1086" s="2">
        <v>0.16500000000000001</v>
      </c>
      <c r="E1086" s="2">
        <v>6.5000000000000002E-2</v>
      </c>
      <c r="F1086" s="2">
        <v>7.4999999999999997E-2</v>
      </c>
      <c r="G1086" s="2">
        <v>0.11</v>
      </c>
      <c r="H1086" s="2">
        <v>7.0000000000000007E-2</v>
      </c>
      <c r="I1086" s="2">
        <v>2061</v>
      </c>
      <c r="J1086" s="2" t="s">
        <v>954</v>
      </c>
      <c r="K1086" t="s">
        <v>939</v>
      </c>
      <c r="L1086" s="1">
        <f>Kombiniert[[#This Row],[Date]]-13</f>
        <v>43950</v>
      </c>
      <c r="M1086" s="8">
        <f>AVERAGEIFS(Kombiniert[CDU/CSU],Kombiniert[Date],"&gt;="&amp;Kombiniert[[#This Row],[Von]],Kombiniert[Date],"&lt;="&amp;Kombiniert[[#This Row],[Date]])</f>
        <v>0.38</v>
      </c>
      <c r="N1086" s="3">
        <f>AVERAGEIFS(Kombiniert[SPD],Kombiniert[Date],"&gt;="&amp;Kombiniert[[#This Row],[Von]],Kombiniert[Date],"&lt;="&amp;Kombiniert[[#This Row],[Date]])</f>
        <v>0.15625</v>
      </c>
      <c r="O1086" s="8">
        <f>AVERAGEIFS(Kombiniert[GRÜNE],Kombiniert[Date],"&gt;="&amp;Kombiniert[[#This Row],[Von]],Kombiniert[Date],"&lt;="&amp;Kombiniert[[#This Row],[Date]])</f>
        <v>0.15687499999999999</v>
      </c>
      <c r="P1086" s="8">
        <f>AVERAGEIFS(Kombiniert[FDP],Kombiniert[Date],"&gt;="&amp;Kombiniert[[#This Row],[Von]],Kombiniert[Date],"&lt;="&amp;Kombiniert[[#This Row],[Date]])</f>
        <v>5.6874999999999995E-2</v>
      </c>
      <c r="Q1086" s="8">
        <f>AVERAGEIFS(Kombiniert[LINKE],Kombiniert[Date],"&gt;="&amp;Kombiniert[[#This Row],[Von]],Kombiniert[Date],"&lt;="&amp;Kombiniert[[#This Row],[Date]])</f>
        <v>0.08</v>
      </c>
      <c r="R1086" s="8">
        <f>AVERAGEIFS(Kombiniert[AfD],Kombiniert[Date],"&gt;="&amp;Kombiniert[[#This Row],[Von]],Kombiniert[Date],"&lt;="&amp;Kombiniert[[#This Row],[Date]])</f>
        <v>0.10749999999999998</v>
      </c>
      <c r="S1086" s="8">
        <f>AVERAGEIFS(Kombiniert[Sonstige],Kombiniert[Date],"&gt;="&amp;Kombiniert[[#This Row],[Von]],Kombiniert[Date],"&lt;="&amp;Kombiniert[[#This Row],[Date]])</f>
        <v>6.25E-2</v>
      </c>
      <c r="T1086" s="4">
        <f>SUMIFS(Kombiniert[Befragte],Kombiniert[Date],"&gt;="&amp;Kombiniert[[#This Row],[Von]],Kombiniert[Date],"&lt;="&amp;Kombiniert[[#This Row],[Date]])</f>
        <v>14677</v>
      </c>
      <c r="U1086" s="2">
        <f>1/SUMIFS(Kombiniert[[#This Row],[CDU/CSU (14d)]:[AfD (14d)]],Kombiniert[[#This Row],[CDU/CSU (14d)]:[AfD (14d)]],"&gt;="&amp;0.05)</f>
        <v>1.0666666666666667</v>
      </c>
      <c r="V1086" s="2">
        <f>1/(SUMIFS(Kombiniert[[#This Row],[CDU/CSU (14d)]:[AfD (14d)]],Kombiniert[[#This Row],[CDU/CSU (14d)]:[AfD (14d)]],"&gt;="&amp;0.05)-Kombiniert[[#This Row],[FDP (14d)]])</f>
        <v>1.1355571327182399</v>
      </c>
    </row>
    <row r="1087" spans="1:22" x14ac:dyDescent="0.35">
      <c r="A1087" s="1">
        <v>43955</v>
      </c>
      <c r="B1087" s="2">
        <v>0.375</v>
      </c>
      <c r="C1087" s="2">
        <v>0.15</v>
      </c>
      <c r="D1087" s="2">
        <v>0.17</v>
      </c>
      <c r="E1087" s="2">
        <v>0.06</v>
      </c>
      <c r="F1087" s="2">
        <v>7.4999999999999997E-2</v>
      </c>
      <c r="G1087" s="2">
        <v>0.11</v>
      </c>
      <c r="H1087" s="2">
        <v>0.06</v>
      </c>
      <c r="I1087" s="2">
        <v>2101</v>
      </c>
      <c r="J1087" s="2" t="s">
        <v>955</v>
      </c>
      <c r="K1087" t="s">
        <v>939</v>
      </c>
      <c r="L1087" s="1">
        <f>Kombiniert[[#This Row],[Date]]-13</f>
        <v>43942</v>
      </c>
      <c r="M1087" s="8">
        <f>AVERAGEIFS(Kombiniert[CDU/CSU],Kombiniert[Date],"&gt;="&amp;Kombiniert[[#This Row],[Von]],Kombiniert[Date],"&lt;="&amp;Kombiniert[[#This Row],[Date]])</f>
        <v>0.37999999999999995</v>
      </c>
      <c r="N1087" s="3">
        <f>AVERAGEIFS(Kombiniert[SPD],Kombiniert[Date],"&gt;="&amp;Kombiniert[[#This Row],[Von]],Kombiniert[Date],"&lt;="&amp;Kombiniert[[#This Row],[Date]])</f>
        <v>0.15772727272727272</v>
      </c>
      <c r="O1087" s="8">
        <f>AVERAGEIFS(Kombiniert[GRÜNE],Kombiniert[Date],"&gt;="&amp;Kombiniert[[#This Row],[Von]],Kombiniert[Date],"&lt;="&amp;Kombiniert[[#This Row],[Date]])</f>
        <v>0.16090909090909086</v>
      </c>
      <c r="P1087" s="8">
        <f>AVERAGEIFS(Kombiniert[FDP],Kombiniert[Date],"&gt;="&amp;Kombiniert[[#This Row],[Von]],Kombiniert[Date],"&lt;="&amp;Kombiniert[[#This Row],[Date]])</f>
        <v>6.0000000000000012E-2</v>
      </c>
      <c r="Q1087" s="8">
        <f>AVERAGEIFS(Kombiniert[LINKE],Kombiniert[Date],"&gt;="&amp;Kombiniert[[#This Row],[Von]],Kombiniert[Date],"&lt;="&amp;Kombiniert[[#This Row],[Date]])</f>
        <v>7.9090909090909087E-2</v>
      </c>
      <c r="R1087" s="8">
        <f>AVERAGEIFS(Kombiniert[AfD],Kombiniert[Date],"&gt;="&amp;Kombiniert[[#This Row],[Von]],Kombiniert[Date],"&lt;="&amp;Kombiniert[[#This Row],[Date]])</f>
        <v>0.10272727272727274</v>
      </c>
      <c r="S1087" s="8">
        <f>AVERAGEIFS(Kombiniert[Sonstige],Kombiniert[Date],"&gt;="&amp;Kombiniert[[#This Row],[Von]],Kombiniert[Date],"&lt;="&amp;Kombiniert[[#This Row],[Date]])</f>
        <v>5.9545454545454547E-2</v>
      </c>
      <c r="T1087" s="4">
        <f>SUMIFS(Kombiniert[Befragte],Kombiniert[Date],"&gt;="&amp;Kombiniert[[#This Row],[Von]],Kombiniert[Date],"&lt;="&amp;Kombiniert[[#This Row],[Date]])</f>
        <v>19294</v>
      </c>
      <c r="U1087" s="2">
        <f>1/SUMIFS(Kombiniert[[#This Row],[CDU/CSU (14d)]:[AfD (14d)]],Kombiniert[[#This Row],[CDU/CSU (14d)]:[AfD (14d)]],"&gt;="&amp;0.05)</f>
        <v>1.0633156114064766</v>
      </c>
      <c r="V1087" s="2">
        <f>1/(SUMIFS(Kombiniert[[#This Row],[CDU/CSU (14d)]:[AfD (14d)]],Kombiniert[[#This Row],[CDU/CSU (14d)]:[AfD (14d)]],"&gt;="&amp;0.05)-Kombiniert[[#This Row],[FDP (14d)]])</f>
        <v>1.1357769747031492</v>
      </c>
    </row>
    <row r="1088" spans="1:22" x14ac:dyDescent="0.35">
      <c r="A1088" s="1">
        <v>43949</v>
      </c>
      <c r="B1088" s="2">
        <v>0.38</v>
      </c>
      <c r="C1088" s="2">
        <v>0.155</v>
      </c>
      <c r="D1088" s="2">
        <v>0.16</v>
      </c>
      <c r="E1088" s="2">
        <v>7.0000000000000007E-2</v>
      </c>
      <c r="F1088" s="2">
        <v>7.0000000000000007E-2</v>
      </c>
      <c r="G1088" s="2">
        <v>0.105</v>
      </c>
      <c r="H1088" s="2">
        <v>0.06</v>
      </c>
      <c r="I1088" s="2">
        <v>2071</v>
      </c>
      <c r="J1088" s="2" t="s">
        <v>956</v>
      </c>
      <c r="K1088" t="s">
        <v>939</v>
      </c>
      <c r="L1088" s="1">
        <f>Kombiniert[[#This Row],[Date]]-13</f>
        <v>43936</v>
      </c>
      <c r="M1088" s="8">
        <f>AVERAGEIFS(Kombiniert[CDU/CSU],Kombiniert[Date],"&gt;="&amp;Kombiniert[[#This Row],[Von]],Kombiniert[Date],"&lt;="&amp;Kombiniert[[#This Row],[Date]])</f>
        <v>0.38250000000000001</v>
      </c>
      <c r="N1088" s="3">
        <f>AVERAGEIFS(Kombiniert[SPD],Kombiniert[Date],"&gt;="&amp;Kombiniert[[#This Row],[Von]],Kombiniert[Date],"&lt;="&amp;Kombiniert[[#This Row],[Date]])</f>
        <v>0.1615</v>
      </c>
      <c r="O1088" s="8">
        <f>AVERAGEIFS(Kombiniert[GRÜNE],Kombiniert[Date],"&gt;="&amp;Kombiniert[[#This Row],[Von]],Kombiniert[Date],"&lt;="&amp;Kombiniert[[#This Row],[Date]])</f>
        <v>0.16499999999999998</v>
      </c>
      <c r="P1088" s="8">
        <f>AVERAGEIFS(Kombiniert[FDP],Kombiniert[Date],"&gt;="&amp;Kombiniert[[#This Row],[Von]],Kombiniert[Date],"&lt;="&amp;Kombiniert[[#This Row],[Date]])</f>
        <v>6.0000000000000012E-2</v>
      </c>
      <c r="Q1088" s="8">
        <f>AVERAGEIFS(Kombiniert[LINKE],Kombiniert[Date],"&gt;="&amp;Kombiniert[[#This Row],[Von]],Kombiniert[Date],"&lt;="&amp;Kombiniert[[#This Row],[Date]])</f>
        <v>7.6500000000000012E-2</v>
      </c>
      <c r="R1088" s="8">
        <f>AVERAGEIFS(Kombiniert[AfD],Kombiniert[Date],"&gt;="&amp;Kombiniert[[#This Row],[Von]],Kombiniert[Date],"&lt;="&amp;Kombiniert[[#This Row],[Date]])</f>
        <v>9.6999999999999989E-2</v>
      </c>
      <c r="S1088" s="8">
        <f>AVERAGEIFS(Kombiniert[Sonstige],Kombiniert[Date],"&gt;="&amp;Kombiniert[[#This Row],[Von]],Kombiniert[Date],"&lt;="&amp;Kombiniert[[#This Row],[Date]])</f>
        <v>5.7500000000000009E-2</v>
      </c>
      <c r="T1088" s="4">
        <f>SUMIFS(Kombiniert[Befragte],Kombiniert[Date],"&gt;="&amp;Kombiniert[[#This Row],[Von]],Kombiniert[Date],"&lt;="&amp;Kombiniert[[#This Row],[Date]])</f>
        <v>16703</v>
      </c>
      <c r="U1088" s="2">
        <f>1/SUMIFS(Kombiniert[[#This Row],[CDU/CSU (14d)]:[AfD (14d)]],Kombiniert[[#This Row],[CDU/CSU (14d)]:[AfD (14d)]],"&gt;="&amp;0.05)</f>
        <v>1.0610079575596816</v>
      </c>
      <c r="V1088" s="2">
        <f>1/(SUMIFS(Kombiniert[[#This Row],[CDU/CSU (14d)]:[AfD (14d)]],Kombiniert[[#This Row],[CDU/CSU (14d)]:[AfD (14d)]],"&gt;="&amp;0.05)-Kombiniert[[#This Row],[FDP (14d)]])</f>
        <v>1.1331444759206799</v>
      </c>
    </row>
    <row r="1089" spans="1:22" x14ac:dyDescent="0.35">
      <c r="A1089" s="1">
        <v>43942</v>
      </c>
      <c r="B1089" s="2">
        <v>0.38500000000000001</v>
      </c>
      <c r="C1089" s="2">
        <v>0.15</v>
      </c>
      <c r="D1089" s="2">
        <v>0.16</v>
      </c>
      <c r="E1089" s="2">
        <v>7.0000000000000007E-2</v>
      </c>
      <c r="F1089" s="2">
        <v>7.4999999999999997E-2</v>
      </c>
      <c r="G1089" s="2">
        <v>0.105</v>
      </c>
      <c r="H1089" s="2">
        <v>5.5E-2</v>
      </c>
      <c r="I1089" s="2">
        <v>2054</v>
      </c>
      <c r="J1089" s="2" t="s">
        <v>957</v>
      </c>
      <c r="K1089" t="s">
        <v>939</v>
      </c>
      <c r="L1089" s="1">
        <f>Kombiniert[[#This Row],[Date]]-13</f>
        <v>43929</v>
      </c>
      <c r="M1089" s="8">
        <f>AVERAGEIFS(Kombiniert[CDU/CSU],Kombiniert[Date],"&gt;="&amp;Kombiniert[[#This Row],[Von]],Kombiniert[Date],"&lt;="&amp;Kombiniert[[#This Row],[Date]])</f>
        <v>0.37375000000000003</v>
      </c>
      <c r="N1089" s="3">
        <f>AVERAGEIFS(Kombiniert[SPD],Kombiniert[Date],"&gt;="&amp;Kombiniert[[#This Row],[Von]],Kombiniert[Date],"&lt;="&amp;Kombiniert[[#This Row],[Date]])</f>
        <v>0.16624999999999998</v>
      </c>
      <c r="O1089" s="8">
        <f>AVERAGEIFS(Kombiniert[GRÜNE],Kombiniert[Date],"&gt;="&amp;Kombiniert[[#This Row],[Von]],Kombiniert[Date],"&lt;="&amp;Kombiniert[[#This Row],[Date]])</f>
        <v>0.16749999999999998</v>
      </c>
      <c r="P1089" s="8">
        <f>AVERAGEIFS(Kombiniert[FDP],Kombiniert[Date],"&gt;="&amp;Kombiniert[[#This Row],[Von]],Kombiniert[Date],"&lt;="&amp;Kombiniert[[#This Row],[Date]])</f>
        <v>5.8749999999999997E-2</v>
      </c>
      <c r="Q1089" s="8">
        <f>AVERAGEIFS(Kombiniert[LINKE],Kombiniert[Date],"&gt;="&amp;Kombiniert[[#This Row],[Von]],Kombiniert[Date],"&lt;="&amp;Kombiniert[[#This Row],[Date]])</f>
        <v>7.7499999999999999E-2</v>
      </c>
      <c r="R1089" s="8">
        <f>AVERAGEIFS(Kombiniert[AfD],Kombiniert[Date],"&gt;="&amp;Kombiniert[[#This Row],[Von]],Kombiniert[Date],"&lt;="&amp;Kombiniert[[#This Row],[Date]])</f>
        <v>9.8749999999999991E-2</v>
      </c>
      <c r="S1089" s="8">
        <f>AVERAGEIFS(Kombiniert[Sonstige],Kombiniert[Date],"&gt;="&amp;Kombiniert[[#This Row],[Von]],Kombiniert[Date],"&lt;="&amp;Kombiniert[[#This Row],[Date]])</f>
        <v>5.7500000000000002E-2</v>
      </c>
      <c r="T1089" s="4">
        <f>SUMIFS(Kombiniert[Befragte],Kombiniert[Date],"&gt;="&amp;Kombiniert[[#This Row],[Von]],Kombiniert[Date],"&lt;="&amp;Kombiniert[[#This Row],[Date]])</f>
        <v>13843</v>
      </c>
      <c r="U1089" s="2">
        <f>1/SUMIFS(Kombiniert[[#This Row],[CDU/CSU (14d)]:[AfD (14d)]],Kombiniert[[#This Row],[CDU/CSU (14d)]:[AfD (14d)]],"&gt;="&amp;0.05)</f>
        <v>1.0610079575596818</v>
      </c>
      <c r="V1089" s="2">
        <f>1/(SUMIFS(Kombiniert[[#This Row],[CDU/CSU (14d)]:[AfD (14d)]],Kombiniert[[#This Row],[CDU/CSU (14d)]:[AfD (14d)]],"&gt;="&amp;0.05)-Kombiniert[[#This Row],[FDP (14d)]])</f>
        <v>1.1315417256011315</v>
      </c>
    </row>
    <row r="1090" spans="1:22" x14ac:dyDescent="0.35">
      <c r="A1090" s="1">
        <v>43935</v>
      </c>
      <c r="B1090" s="2">
        <v>0.375</v>
      </c>
      <c r="C1090" s="2">
        <v>0.16</v>
      </c>
      <c r="D1090" s="2">
        <v>0.16</v>
      </c>
      <c r="E1090" s="2">
        <v>7.0000000000000007E-2</v>
      </c>
      <c r="F1090" s="2">
        <v>7.4999999999999997E-2</v>
      </c>
      <c r="G1090" s="2">
        <v>0.105</v>
      </c>
      <c r="H1090" s="2">
        <v>5.5E-2</v>
      </c>
      <c r="I1090" s="2">
        <v>2108</v>
      </c>
      <c r="J1090" s="2" t="s">
        <v>958</v>
      </c>
      <c r="K1090" t="s">
        <v>939</v>
      </c>
      <c r="L1090" s="1">
        <f>Kombiniert[[#This Row],[Date]]-13</f>
        <v>43922</v>
      </c>
      <c r="M1090" s="8">
        <f>AVERAGEIFS(Kombiniert[CDU/CSU],Kombiniert[Date],"&gt;="&amp;Kombiniert[[#This Row],[Von]],Kombiniert[Date],"&lt;="&amp;Kombiniert[[#This Row],[Date]])</f>
        <v>0.35833333333333328</v>
      </c>
      <c r="N1090" s="3">
        <f>AVERAGEIFS(Kombiniert[SPD],Kombiniert[Date],"&gt;="&amp;Kombiniert[[#This Row],[Von]],Kombiniert[Date],"&lt;="&amp;Kombiniert[[#This Row],[Date]])</f>
        <v>0.16666666666666663</v>
      </c>
      <c r="O1090" s="8">
        <f>AVERAGEIFS(Kombiniert[GRÜNE],Kombiniert[Date],"&gt;="&amp;Kombiniert[[#This Row],[Von]],Kombiniert[Date],"&lt;="&amp;Kombiniert[[#This Row],[Date]])</f>
        <v>0.17777777777777776</v>
      </c>
      <c r="P1090" s="8">
        <f>AVERAGEIFS(Kombiniert[FDP],Kombiniert[Date],"&gt;="&amp;Kombiniert[[#This Row],[Von]],Kombiniert[Date],"&lt;="&amp;Kombiniert[[#This Row],[Date]])</f>
        <v>5.7222222222222209E-2</v>
      </c>
      <c r="Q1090" s="8">
        <f>AVERAGEIFS(Kombiniert[LINKE],Kombiniert[Date],"&gt;="&amp;Kombiniert[[#This Row],[Von]],Kombiniert[Date],"&lt;="&amp;Kombiniert[[#This Row],[Date]])</f>
        <v>7.9444444444444443E-2</v>
      </c>
      <c r="R1090" s="8">
        <f>AVERAGEIFS(Kombiniert[AfD],Kombiniert[Date],"&gt;="&amp;Kombiniert[[#This Row],[Von]],Kombiniert[Date],"&lt;="&amp;Kombiniert[[#This Row],[Date]])</f>
        <v>0.10277777777777777</v>
      </c>
      <c r="S1090" s="8">
        <f>AVERAGEIFS(Kombiniert[Sonstige],Kombiniert[Date],"&gt;="&amp;Kombiniert[[#This Row],[Von]],Kombiniert[Date],"&lt;="&amp;Kombiniert[[#This Row],[Date]])</f>
        <v>5.7777777777777782E-2</v>
      </c>
      <c r="T1090" s="4">
        <f>SUMIFS(Kombiniert[Befragte],Kombiniert[Date],"&gt;="&amp;Kombiniert[[#This Row],[Von]],Kombiniert[Date],"&lt;="&amp;Kombiniert[[#This Row],[Date]])</f>
        <v>16307</v>
      </c>
      <c r="U1090" s="2">
        <f>1/SUMIFS(Kombiniert[[#This Row],[CDU/CSU (14d)]:[AfD (14d)]],Kombiniert[[#This Row],[CDU/CSU (14d)]:[AfD (14d)]],"&gt;="&amp;0.05)</f>
        <v>1.0613207547169814</v>
      </c>
      <c r="V1090" s="2">
        <f>1/(SUMIFS(Kombiniert[[#This Row],[CDU/CSU (14d)]:[AfD (14d)]],Kombiniert[[#This Row],[CDU/CSU (14d)]:[AfD (14d)]],"&gt;="&amp;0.05)-Kombiniert[[#This Row],[FDP (14d)]])</f>
        <v>1.1299435028248588</v>
      </c>
    </row>
    <row r="1091" spans="1:22" x14ac:dyDescent="0.35">
      <c r="A1091" s="1">
        <v>43927</v>
      </c>
      <c r="B1091" s="2">
        <v>0.38</v>
      </c>
      <c r="C1091" s="2">
        <v>0.16</v>
      </c>
      <c r="D1091" s="2">
        <v>0.18</v>
      </c>
      <c r="E1091" s="2">
        <v>5.5E-2</v>
      </c>
      <c r="F1091" s="2">
        <v>7.0000000000000007E-2</v>
      </c>
      <c r="G1091" s="2">
        <v>0.1</v>
      </c>
      <c r="H1091" s="2">
        <v>5.5E-2</v>
      </c>
      <c r="I1091" s="2">
        <v>2062</v>
      </c>
      <c r="J1091" s="2" t="s">
        <v>540</v>
      </c>
      <c r="K1091" t="s">
        <v>939</v>
      </c>
      <c r="L1091" s="1">
        <f>Kombiniert[[#This Row],[Date]]-13</f>
        <v>43914</v>
      </c>
      <c r="M1091" s="8">
        <f>AVERAGEIFS(Kombiniert[CDU/CSU],Kombiniert[Date],"&gt;="&amp;Kombiniert[[#This Row],[Von]],Kombiniert[Date],"&lt;="&amp;Kombiniert[[#This Row],[Date]])</f>
        <v>0.34272727272727271</v>
      </c>
      <c r="N1091" s="3">
        <f>AVERAGEIFS(Kombiniert[SPD],Kombiniert[Date],"&gt;="&amp;Kombiniert[[#This Row],[Von]],Kombiniert[Date],"&lt;="&amp;Kombiniert[[#This Row],[Date]])</f>
        <v>0.16318181818181812</v>
      </c>
      <c r="O1091" s="8">
        <f>AVERAGEIFS(Kombiniert[GRÜNE],Kombiniert[Date],"&gt;="&amp;Kombiniert[[#This Row],[Von]],Kombiniert[Date],"&lt;="&amp;Kombiniert[[#This Row],[Date]])</f>
        <v>0.18909090909090909</v>
      </c>
      <c r="P1091" s="8">
        <f>AVERAGEIFS(Kombiniert[FDP],Kombiniert[Date],"&gt;="&amp;Kombiniert[[#This Row],[Von]],Kombiniert[Date],"&lt;="&amp;Kombiniert[[#This Row],[Date]])</f>
        <v>6.0000000000000012E-2</v>
      </c>
      <c r="Q1091" s="8">
        <f>AVERAGEIFS(Kombiniert[LINKE],Kombiniert[Date],"&gt;="&amp;Kombiniert[[#This Row],[Von]],Kombiniert[Date],"&lt;="&amp;Kombiniert[[#This Row],[Date]])</f>
        <v>8.0454545454545445E-2</v>
      </c>
      <c r="R1091" s="8">
        <f>AVERAGEIFS(Kombiniert[AfD],Kombiniert[Date],"&gt;="&amp;Kombiniert[[#This Row],[Von]],Kombiniert[Date],"&lt;="&amp;Kombiniert[[#This Row],[Date]])</f>
        <v>0.1040909090909091</v>
      </c>
      <c r="S1091" s="8">
        <f>AVERAGEIFS(Kombiniert[Sonstige],Kombiniert[Date],"&gt;="&amp;Kombiniert[[#This Row],[Von]],Kombiniert[Date],"&lt;="&amp;Kombiniert[[#This Row],[Date]])</f>
        <v>6.0454545454545455E-2</v>
      </c>
      <c r="T1091" s="4">
        <f>SUMIFS(Kombiniert[Befragte],Kombiniert[Date],"&gt;="&amp;Kombiniert[[#This Row],[Von]],Kombiniert[Date],"&lt;="&amp;Kombiniert[[#This Row],[Date]])</f>
        <v>19318</v>
      </c>
      <c r="U1091" s="2">
        <f>1/SUMIFS(Kombiniert[[#This Row],[CDU/CSU (14d)]:[AfD (14d)]],Kombiniert[[#This Row],[CDU/CSU (14d)]:[AfD (14d)]],"&gt;="&amp;0.05)</f>
        <v>1.0643444605708756</v>
      </c>
      <c r="V1091" s="2">
        <f>1/(SUMIFS(Kombiniert[[#This Row],[CDU/CSU (14d)]:[AfD (14d)]],Kombiniert[[#This Row],[CDU/CSU (14d)]:[AfD (14d)]],"&gt;="&amp;0.05)-Kombiniert[[#This Row],[FDP (14d)]])</f>
        <v>1.1369509043927648</v>
      </c>
    </row>
    <row r="1092" spans="1:22" x14ac:dyDescent="0.35">
      <c r="A1092" s="1">
        <v>43921</v>
      </c>
      <c r="B1092" s="2">
        <v>0.35</v>
      </c>
      <c r="C1092" s="2">
        <v>0.15</v>
      </c>
      <c r="D1092" s="2">
        <v>0.18</v>
      </c>
      <c r="E1092" s="2">
        <v>6.5000000000000002E-2</v>
      </c>
      <c r="F1092" s="2">
        <v>7.4999999999999997E-2</v>
      </c>
      <c r="G1092" s="2">
        <v>0.12</v>
      </c>
      <c r="H1092" s="2">
        <v>0.06</v>
      </c>
      <c r="I1092" s="2">
        <v>2061</v>
      </c>
      <c r="J1092" s="2" t="s">
        <v>959</v>
      </c>
      <c r="K1092" t="s">
        <v>939</v>
      </c>
      <c r="L1092" s="1">
        <f>Kombiniert[[#This Row],[Date]]-13</f>
        <v>43908</v>
      </c>
      <c r="M1092" s="8">
        <f>AVERAGEIFS(Kombiniert[CDU/CSU],Kombiniert[Date],"&gt;="&amp;Kombiniert[[#This Row],[Von]],Kombiniert[Date],"&lt;="&amp;Kombiniert[[#This Row],[Date]])</f>
        <v>0.32449999999999996</v>
      </c>
      <c r="N1092" s="3">
        <f>AVERAGEIFS(Kombiniert[SPD],Kombiniert[Date],"&gt;="&amp;Kombiniert[[#This Row],[Von]],Kombiniert[Date],"&lt;="&amp;Kombiniert[[#This Row],[Date]])</f>
        <v>0.1565</v>
      </c>
      <c r="O1092" s="8">
        <f>AVERAGEIFS(Kombiniert[GRÜNE],Kombiniert[Date],"&gt;="&amp;Kombiniert[[#This Row],[Von]],Kombiniert[Date],"&lt;="&amp;Kombiniert[[#This Row],[Date]])</f>
        <v>0.2</v>
      </c>
      <c r="P1092" s="8">
        <f>AVERAGEIFS(Kombiniert[FDP],Kombiniert[Date],"&gt;="&amp;Kombiniert[[#This Row],[Von]],Kombiniert[Date],"&lt;="&amp;Kombiniert[[#This Row],[Date]])</f>
        <v>6.4999999999999988E-2</v>
      </c>
      <c r="Q1092" s="8">
        <f>AVERAGEIFS(Kombiniert[LINKE],Kombiniert[Date],"&gt;="&amp;Kombiniert[[#This Row],[Von]],Kombiniert[Date],"&lt;="&amp;Kombiniert[[#This Row],[Date]])</f>
        <v>8.249999999999999E-2</v>
      </c>
      <c r="R1092" s="8">
        <f>AVERAGEIFS(Kombiniert[AfD],Kombiniert[Date],"&gt;="&amp;Kombiniert[[#This Row],[Von]],Kombiniert[Date],"&lt;="&amp;Kombiniert[[#This Row],[Date]])</f>
        <v>0.1065</v>
      </c>
      <c r="S1092" s="8">
        <f>AVERAGEIFS(Kombiniert[Sonstige],Kombiniert[Date],"&gt;="&amp;Kombiniert[[#This Row],[Von]],Kombiniert[Date],"&lt;="&amp;Kombiniert[[#This Row],[Date]])</f>
        <v>6.5000000000000016E-2</v>
      </c>
      <c r="T1092" s="4">
        <f>SUMIFS(Kombiniert[Befragte],Kombiniert[Date],"&gt;="&amp;Kombiniert[[#This Row],[Von]],Kombiniert[Date],"&lt;="&amp;Kombiniert[[#This Row],[Date]])</f>
        <v>17419</v>
      </c>
      <c r="U1092" s="2">
        <f>1/SUMIFS(Kombiniert[[#This Row],[CDU/CSU (14d)]:[AfD (14d)]],Kombiniert[[#This Row],[CDU/CSU (14d)]:[AfD (14d)]],"&gt;="&amp;0.05)</f>
        <v>1.0695187165775399</v>
      </c>
      <c r="V1092" s="2">
        <f>1/(SUMIFS(Kombiniert[[#This Row],[CDU/CSU (14d)]:[AfD (14d)]],Kombiniert[[#This Row],[CDU/CSU (14d)]:[AfD (14d)]],"&gt;="&amp;0.05)-Kombiniert[[#This Row],[FDP (14d)]])</f>
        <v>1.1494252873563218</v>
      </c>
    </row>
    <row r="1093" spans="1:22" x14ac:dyDescent="0.35">
      <c r="A1093" s="1">
        <v>43913</v>
      </c>
      <c r="B1093" s="2">
        <v>0.33500000000000002</v>
      </c>
      <c r="C1093" s="2">
        <v>0.15</v>
      </c>
      <c r="D1093" s="2">
        <v>0.2</v>
      </c>
      <c r="E1093" s="2">
        <v>6.5000000000000002E-2</v>
      </c>
      <c r="F1093" s="2">
        <v>7.0000000000000007E-2</v>
      </c>
      <c r="G1093" s="2">
        <v>0.12</v>
      </c>
      <c r="H1093" s="2">
        <v>0.06</v>
      </c>
      <c r="I1093" s="2">
        <v>2070</v>
      </c>
      <c r="J1093" s="2" t="s">
        <v>960</v>
      </c>
      <c r="K1093" t="s">
        <v>939</v>
      </c>
      <c r="L1093" s="1">
        <f>Kombiniert[[#This Row],[Date]]-13</f>
        <v>43900</v>
      </c>
      <c r="M1093" s="8">
        <f>AVERAGEIFS(Kombiniert[CDU/CSU],Kombiniert[Date],"&gt;="&amp;Kombiniert[[#This Row],[Von]],Kombiniert[Date],"&lt;="&amp;Kombiniert[[#This Row],[Date]])</f>
        <v>0.29571428571428576</v>
      </c>
      <c r="N1093" s="3">
        <f>AVERAGEIFS(Kombiniert[SPD],Kombiniert[Date],"&gt;="&amp;Kombiniert[[#This Row],[Von]],Kombiniert[Date],"&lt;="&amp;Kombiniert[[#This Row],[Date]])</f>
        <v>0.15071428571428572</v>
      </c>
      <c r="O1093" s="8">
        <f>AVERAGEIFS(Kombiniert[GRÜNE],Kombiniert[Date],"&gt;="&amp;Kombiniert[[#This Row],[Von]],Kombiniert[Date],"&lt;="&amp;Kombiniert[[#This Row],[Date]])</f>
        <v>0.21428571428571427</v>
      </c>
      <c r="P1093" s="8">
        <f>AVERAGEIFS(Kombiniert[FDP],Kombiniert[Date],"&gt;="&amp;Kombiniert[[#This Row],[Von]],Kombiniert[Date],"&lt;="&amp;Kombiniert[[#This Row],[Date]])</f>
        <v>6.7142857142857143E-2</v>
      </c>
      <c r="Q1093" s="8">
        <f>AVERAGEIFS(Kombiniert[LINKE],Kombiniert[Date],"&gt;="&amp;Kombiniert[[#This Row],[Von]],Kombiniert[Date],"&lt;="&amp;Kombiniert[[#This Row],[Date]])</f>
        <v>8.7857142857142856E-2</v>
      </c>
      <c r="R1093" s="8">
        <f>AVERAGEIFS(Kombiniert[AfD],Kombiniert[Date],"&gt;="&amp;Kombiniert[[#This Row],[Von]],Kombiniert[Date],"&lt;="&amp;Kombiniert[[#This Row],[Date]])</f>
        <v>0.11714285714285713</v>
      </c>
      <c r="S1093" s="8">
        <f>AVERAGEIFS(Kombiniert[Sonstige],Kombiniert[Date],"&gt;="&amp;Kombiniert[[#This Row],[Von]],Kombiniert[Date],"&lt;="&amp;Kombiniert[[#This Row],[Date]])</f>
        <v>6.7142857142857143E-2</v>
      </c>
      <c r="T1093" s="4">
        <f>SUMIFS(Kombiniert[Befragte],Kombiniert[Date],"&gt;="&amp;Kombiniert[[#This Row],[Von]],Kombiniert[Date],"&lt;="&amp;Kombiniert[[#This Row],[Date]])</f>
        <v>13178</v>
      </c>
      <c r="U1093" s="2">
        <f>1/SUMIFS(Kombiniert[[#This Row],[CDU/CSU (14d)]:[AfD (14d)]],Kombiniert[[#This Row],[CDU/CSU (14d)]:[AfD (14d)]],"&gt;="&amp;0.05)</f>
        <v>1.0719754977029095</v>
      </c>
      <c r="V1093" s="2">
        <f>1/(SUMIFS(Kombiniert[[#This Row],[CDU/CSU (14d)]:[AfD (14d)]],Kombiniert[[#This Row],[CDU/CSU (14d)]:[AfD (14d)]],"&gt;="&amp;0.05)-Kombiniert[[#This Row],[FDP (14d)]])</f>
        <v>1.1551155115511551</v>
      </c>
    </row>
    <row r="1094" spans="1:22" x14ac:dyDescent="0.35">
      <c r="A1094" s="1">
        <v>43906</v>
      </c>
      <c r="B1094" s="2">
        <v>0.28499999999999998</v>
      </c>
      <c r="C1094" s="2">
        <v>0.14499999999999999</v>
      </c>
      <c r="D1094" s="2">
        <v>0.23</v>
      </c>
      <c r="E1094" s="2">
        <v>6.5000000000000002E-2</v>
      </c>
      <c r="F1094" s="2">
        <v>9.5000000000000001E-2</v>
      </c>
      <c r="G1094" s="2">
        <v>0.13</v>
      </c>
      <c r="H1094" s="2">
        <v>0.05</v>
      </c>
      <c r="I1094" s="2">
        <v>2049</v>
      </c>
      <c r="J1094" s="2" t="s">
        <v>961</v>
      </c>
      <c r="K1094" t="s">
        <v>939</v>
      </c>
      <c r="L1094" s="1">
        <f>Kombiniert[[#This Row],[Date]]-13</f>
        <v>43893</v>
      </c>
      <c r="M1094" s="8">
        <f>AVERAGEIFS(Kombiniert[CDU/CSU],Kombiniert[Date],"&gt;="&amp;Kombiniert[[#This Row],[Von]],Kombiniert[Date],"&lt;="&amp;Kombiniert[[#This Row],[Date]])</f>
        <v>0.26650000000000001</v>
      </c>
      <c r="N1094" s="3">
        <f>AVERAGEIFS(Kombiniert[SPD],Kombiniert[Date],"&gt;="&amp;Kombiniert[[#This Row],[Von]],Kombiniert[Date],"&lt;="&amp;Kombiniert[[#This Row],[Date]])</f>
        <v>0.15599999999999997</v>
      </c>
      <c r="O1094" s="8">
        <f>AVERAGEIFS(Kombiniert[GRÜNE],Kombiniert[Date],"&gt;="&amp;Kombiniert[[#This Row],[Von]],Kombiniert[Date],"&lt;="&amp;Kombiniert[[#This Row],[Date]])</f>
        <v>0.22400000000000003</v>
      </c>
      <c r="P1094" s="8">
        <f>AVERAGEIFS(Kombiniert[FDP],Kombiniert[Date],"&gt;="&amp;Kombiniert[[#This Row],[Von]],Kombiniert[Date],"&lt;="&amp;Kombiniert[[#This Row],[Date]])</f>
        <v>6.3000000000000014E-2</v>
      </c>
      <c r="Q1094" s="8">
        <f>AVERAGEIFS(Kombiniert[LINKE],Kombiniert[Date],"&gt;="&amp;Kombiniert[[#This Row],[Von]],Kombiniert[Date],"&lt;="&amp;Kombiniert[[#This Row],[Date]])</f>
        <v>9.2999999999999999E-2</v>
      </c>
      <c r="R1094" s="8">
        <f>AVERAGEIFS(Kombiniert[AfD],Kombiniert[Date],"&gt;="&amp;Kombiniert[[#This Row],[Von]],Kombiniert[Date],"&lt;="&amp;Kombiniert[[#This Row],[Date]])</f>
        <v>0.1305</v>
      </c>
      <c r="S1094" s="8">
        <f>AVERAGEIFS(Kombiniert[Sonstige],Kombiniert[Date],"&gt;="&amp;Kombiniert[[#This Row],[Von]],Kombiniert[Date],"&lt;="&amp;Kombiniert[[#This Row],[Date]])</f>
        <v>6.7000000000000018E-2</v>
      </c>
      <c r="T1094" s="4">
        <f>SUMIFS(Kombiniert[Befragte],Kombiniert[Date],"&gt;="&amp;Kombiniert[[#This Row],[Von]],Kombiniert[Date],"&lt;="&amp;Kombiniert[[#This Row],[Date]])</f>
        <v>18413</v>
      </c>
      <c r="U1094" s="2">
        <f>1/SUMIFS(Kombiniert[[#This Row],[CDU/CSU (14d)]:[AfD (14d)]],Kombiniert[[#This Row],[CDU/CSU (14d)]:[AfD (14d)]],"&gt;="&amp;0.05)</f>
        <v>1.0718113612004287</v>
      </c>
      <c r="V1094" s="2">
        <f>1/(SUMIFS(Kombiniert[[#This Row],[CDU/CSU (14d)]:[AfD (14d)]],Kombiniert[[#This Row],[CDU/CSU (14d)]:[AfD (14d)]],"&gt;="&amp;0.05)-Kombiniert[[#This Row],[FDP (14d)]])</f>
        <v>1.1494252873563218</v>
      </c>
    </row>
    <row r="1095" spans="1:22" x14ac:dyDescent="0.35">
      <c r="A1095" s="1">
        <v>43899</v>
      </c>
      <c r="B1095" s="2">
        <v>0.26500000000000001</v>
      </c>
      <c r="C1095" s="2">
        <v>0.155</v>
      </c>
      <c r="D1095" s="2">
        <v>0.22</v>
      </c>
      <c r="E1095" s="2">
        <v>6.5000000000000002E-2</v>
      </c>
      <c r="F1095" s="2">
        <v>9.5000000000000001E-2</v>
      </c>
      <c r="G1095" s="2">
        <v>0.14000000000000001</v>
      </c>
      <c r="H1095" s="2">
        <v>0.06</v>
      </c>
      <c r="I1095" s="2">
        <v>2050</v>
      </c>
      <c r="J1095" s="2" t="s">
        <v>962</v>
      </c>
      <c r="K1095" t="s">
        <v>939</v>
      </c>
      <c r="L1095" s="1">
        <f>Kombiniert[[#This Row],[Date]]-13</f>
        <v>43886</v>
      </c>
      <c r="M1095" s="8">
        <f>AVERAGEIFS(Kombiniert[CDU/CSU],Kombiniert[Date],"&gt;="&amp;Kombiniert[[#This Row],[Von]],Kombiniert[Date],"&lt;="&amp;Kombiniert[[#This Row],[Date]])</f>
        <v>0.26150000000000001</v>
      </c>
      <c r="N1095" s="3">
        <f>AVERAGEIFS(Kombiniert[SPD],Kombiniert[Date],"&gt;="&amp;Kombiniert[[#This Row],[Von]],Kombiniert[Date],"&lt;="&amp;Kombiniert[[#This Row],[Date]])</f>
        <v>0.15699999999999997</v>
      </c>
      <c r="O1095" s="8">
        <f>AVERAGEIFS(Kombiniert[GRÜNE],Kombiniert[Date],"&gt;="&amp;Kombiniert[[#This Row],[Von]],Kombiniert[Date],"&lt;="&amp;Kombiniert[[#This Row],[Date]])</f>
        <v>0.22599999999999998</v>
      </c>
      <c r="P1095" s="8">
        <f>AVERAGEIFS(Kombiniert[FDP],Kombiniert[Date],"&gt;="&amp;Kombiniert[[#This Row],[Von]],Kombiniert[Date],"&lt;="&amp;Kombiniert[[#This Row],[Date]])</f>
        <v>6.1499999999999999E-2</v>
      </c>
      <c r="Q1095" s="8">
        <f>AVERAGEIFS(Kombiniert[LINKE],Kombiniert[Date],"&gt;="&amp;Kombiniert[[#This Row],[Von]],Kombiniert[Date],"&lt;="&amp;Kombiniert[[#This Row],[Date]])</f>
        <v>9.6000000000000002E-2</v>
      </c>
      <c r="R1095" s="8">
        <f>AVERAGEIFS(Kombiniert[AfD],Kombiniert[Date],"&gt;="&amp;Kombiniert[[#This Row],[Von]],Kombiniert[Date],"&lt;="&amp;Kombiniert[[#This Row],[Date]])</f>
        <v>0.1295</v>
      </c>
      <c r="S1095" s="8">
        <f>AVERAGEIFS(Kombiniert[Sonstige],Kombiniert[Date],"&gt;="&amp;Kombiniert[[#This Row],[Von]],Kombiniert[Date],"&lt;="&amp;Kombiniert[[#This Row],[Date]])</f>
        <v>6.8500000000000005E-2</v>
      </c>
      <c r="T1095" s="4">
        <f>SUMIFS(Kombiniert[Befragte],Kombiniert[Date],"&gt;="&amp;Kombiniert[[#This Row],[Von]],Kombiniert[Date],"&lt;="&amp;Kombiniert[[#This Row],[Date]])</f>
        <v>18494</v>
      </c>
      <c r="U1095" s="2">
        <f>1/SUMIFS(Kombiniert[[#This Row],[CDU/CSU (14d)]:[AfD (14d)]],Kombiniert[[#This Row],[CDU/CSU (14d)]:[AfD (14d)]],"&gt;="&amp;0.05)</f>
        <v>1.0735373054213635</v>
      </c>
      <c r="V1095" s="2">
        <f>1/(SUMIFS(Kombiniert[[#This Row],[CDU/CSU (14d)]:[AfD (14d)]],Kombiniert[[#This Row],[CDU/CSU (14d)]:[AfD (14d)]],"&gt;="&amp;0.05)-Kombiniert[[#This Row],[FDP (14d)]])</f>
        <v>1.1494252873563218</v>
      </c>
    </row>
    <row r="1096" spans="1:22" x14ac:dyDescent="0.35">
      <c r="A1096" s="1">
        <v>43893</v>
      </c>
      <c r="B1096" s="2">
        <v>0.26500000000000001</v>
      </c>
      <c r="C1096" s="2">
        <v>0.16</v>
      </c>
      <c r="D1096" s="2">
        <v>0.23</v>
      </c>
      <c r="E1096" s="2">
        <v>0.06</v>
      </c>
      <c r="F1096" s="2">
        <v>0.1</v>
      </c>
      <c r="G1096" s="2">
        <v>0.13500000000000001</v>
      </c>
      <c r="H1096" s="2">
        <v>0.05</v>
      </c>
      <c r="I1096" s="2">
        <v>2061</v>
      </c>
      <c r="J1096" s="2" t="s">
        <v>963</v>
      </c>
      <c r="K1096" t="s">
        <v>939</v>
      </c>
      <c r="L1096" s="1">
        <f>Kombiniert[[#This Row],[Date]]-13</f>
        <v>43880</v>
      </c>
      <c r="M1096" s="8">
        <f>AVERAGEIFS(Kombiniert[CDU/CSU],Kombiniert[Date],"&gt;="&amp;Kombiniert[[#This Row],[Von]],Kombiniert[Date],"&lt;="&amp;Kombiniert[[#This Row],[Date]])</f>
        <v>0.26642857142857146</v>
      </c>
      <c r="N1096" s="3">
        <f>AVERAGEIFS(Kombiniert[SPD],Kombiniert[Date],"&gt;="&amp;Kombiniert[[#This Row],[Von]],Kombiniert[Date],"&lt;="&amp;Kombiniert[[#This Row],[Date]])</f>
        <v>0.15142857142857144</v>
      </c>
      <c r="O1096" s="8">
        <f>AVERAGEIFS(Kombiniert[GRÜNE],Kombiniert[Date],"&gt;="&amp;Kombiniert[[#This Row],[Von]],Kombiniert[Date],"&lt;="&amp;Kombiniert[[#This Row],[Date]])</f>
        <v>0.2257142857142857</v>
      </c>
      <c r="P1096" s="8">
        <f>AVERAGEIFS(Kombiniert[FDP],Kombiniert[Date],"&gt;="&amp;Kombiniert[[#This Row],[Von]],Kombiniert[Date],"&lt;="&amp;Kombiniert[[#This Row],[Date]])</f>
        <v>6.5714285714285711E-2</v>
      </c>
      <c r="Q1096" s="8">
        <f>AVERAGEIFS(Kombiniert[LINKE],Kombiniert[Date],"&gt;="&amp;Kombiniert[[#This Row],[Von]],Kombiniert[Date],"&lt;="&amp;Kombiniert[[#This Row],[Date]])</f>
        <v>9.9999999999999992E-2</v>
      </c>
      <c r="R1096" s="8">
        <f>AVERAGEIFS(Kombiniert[AfD],Kombiniert[Date],"&gt;="&amp;Kombiniert[[#This Row],[Von]],Kombiniert[Date],"&lt;="&amp;Kombiniert[[#This Row],[Date]])</f>
        <v>0.125</v>
      </c>
      <c r="S1096" s="8">
        <f>AVERAGEIFS(Kombiniert[Sonstige],Kombiniert[Date],"&gt;="&amp;Kombiniert[[#This Row],[Von]],Kombiniert[Date],"&lt;="&amp;Kombiniert[[#This Row],[Date]])</f>
        <v>6.5714285714285711E-2</v>
      </c>
      <c r="T1096" s="4">
        <f>SUMIFS(Kombiniert[Befragte],Kombiniert[Date],"&gt;="&amp;Kombiniert[[#This Row],[Von]],Kombiniert[Date],"&lt;="&amp;Kombiniert[[#This Row],[Date]])</f>
        <v>13291</v>
      </c>
      <c r="U1096" s="2">
        <f>1/SUMIFS(Kombiniert[[#This Row],[CDU/CSU (14d)]:[AfD (14d)]],Kombiniert[[#This Row],[CDU/CSU (14d)]:[AfD (14d)]],"&gt;="&amp;0.05)</f>
        <v>1.0703363914373087</v>
      </c>
      <c r="V1096" s="2">
        <f>1/(SUMIFS(Kombiniert[[#This Row],[CDU/CSU (14d)]:[AfD (14d)]],Kombiniert[[#This Row],[CDU/CSU (14d)]:[AfD (14d)]],"&gt;="&amp;0.05)-Kombiniert[[#This Row],[FDP (14d)]])</f>
        <v>1.1513157894736841</v>
      </c>
    </row>
    <row r="1097" spans="1:22" x14ac:dyDescent="0.35">
      <c r="A1097" s="1">
        <v>43886</v>
      </c>
      <c r="B1097" s="2">
        <v>0.26500000000000001</v>
      </c>
      <c r="C1097" s="2">
        <v>0.14499999999999999</v>
      </c>
      <c r="D1097" s="2">
        <v>0.22</v>
      </c>
      <c r="E1097" s="2">
        <v>7.0000000000000007E-2</v>
      </c>
      <c r="F1097" s="2">
        <v>0.105</v>
      </c>
      <c r="G1097" s="2">
        <v>0.13</v>
      </c>
      <c r="H1097" s="2">
        <v>6.5000000000000002E-2</v>
      </c>
      <c r="I1097" s="2">
        <v>2033</v>
      </c>
      <c r="J1097" s="2" t="s">
        <v>964</v>
      </c>
      <c r="K1097" t="s">
        <v>939</v>
      </c>
      <c r="L1097" s="1">
        <f>Kombiniert[[#This Row],[Date]]-13</f>
        <v>43873</v>
      </c>
      <c r="M1097" s="8">
        <f>AVERAGEIFS(Kombiniert[CDU/CSU],Kombiniert[Date],"&gt;="&amp;Kombiniert[[#This Row],[Von]],Kombiniert[Date],"&lt;="&amp;Kombiniert[[#This Row],[Date]])</f>
        <v>0.26937500000000003</v>
      </c>
      <c r="N1097" s="3">
        <f>AVERAGEIFS(Kombiniert[SPD],Kombiniert[Date],"&gt;="&amp;Kombiniert[[#This Row],[Von]],Kombiniert[Date],"&lt;="&amp;Kombiniert[[#This Row],[Date]])</f>
        <v>0.14687500000000001</v>
      </c>
      <c r="O1097" s="8">
        <f>AVERAGEIFS(Kombiniert[GRÜNE],Kombiniert[Date],"&gt;="&amp;Kombiniert[[#This Row],[Von]],Kombiniert[Date],"&lt;="&amp;Kombiniert[[#This Row],[Date]])</f>
        <v>0.21937500000000001</v>
      </c>
      <c r="P1097" s="8">
        <f>AVERAGEIFS(Kombiniert[FDP],Kombiniert[Date],"&gt;="&amp;Kombiniert[[#This Row],[Von]],Kombiniert[Date],"&lt;="&amp;Kombiniert[[#This Row],[Date]])</f>
        <v>6.9375000000000006E-2</v>
      </c>
      <c r="Q1097" s="8">
        <f>AVERAGEIFS(Kombiniert[LINKE],Kombiniert[Date],"&gt;="&amp;Kombiniert[[#This Row],[Von]],Kombiniert[Date],"&lt;="&amp;Kombiniert[[#This Row],[Date]])</f>
        <v>9.812499999999999E-2</v>
      </c>
      <c r="R1097" s="8">
        <f>AVERAGEIFS(Kombiniert[AfD],Kombiniert[Date],"&gt;="&amp;Kombiniert[[#This Row],[Von]],Kombiniert[Date],"&lt;="&amp;Kombiniert[[#This Row],[Date]])</f>
        <v>0.13125000000000001</v>
      </c>
      <c r="S1097" s="8">
        <f>AVERAGEIFS(Kombiniert[Sonstige],Kombiniert[Date],"&gt;="&amp;Kombiniert[[#This Row],[Von]],Kombiniert[Date],"&lt;="&amp;Kombiniert[[#This Row],[Date]])</f>
        <v>6.5625000000000003E-2</v>
      </c>
      <c r="T1097" s="4">
        <f>SUMIFS(Kombiniert[Befragte],Kombiniert[Date],"&gt;="&amp;Kombiniert[[#This Row],[Von]],Kombiniert[Date],"&lt;="&amp;Kombiniert[[#This Row],[Date]])</f>
        <v>14676</v>
      </c>
      <c r="U1097" s="2">
        <f>1/SUMIFS(Kombiniert[[#This Row],[CDU/CSU (14d)]:[AfD (14d)]],Kombiniert[[#This Row],[CDU/CSU (14d)]:[AfD (14d)]],"&gt;="&amp;0.05)</f>
        <v>1.0702341137123745</v>
      </c>
      <c r="V1097" s="2">
        <f>1/(SUMIFS(Kombiniert[[#This Row],[CDU/CSU (14d)]:[AfD (14d)]],Kombiniert[[#This Row],[CDU/CSU (14d)]:[AfD (14d)]],"&gt;="&amp;0.05)-Kombiniert[[#This Row],[FDP (14d)]])</f>
        <v>1.1560693641618498</v>
      </c>
    </row>
    <row r="1098" spans="1:22" x14ac:dyDescent="0.35">
      <c r="A1098" s="1">
        <v>43879</v>
      </c>
      <c r="B1098" s="2">
        <v>0.26500000000000001</v>
      </c>
      <c r="C1098" s="2">
        <v>0.14499999999999999</v>
      </c>
      <c r="D1098" s="2">
        <v>0.20499999999999999</v>
      </c>
      <c r="E1098" s="2">
        <v>7.4999999999999997E-2</v>
      </c>
      <c r="F1098" s="2">
        <v>9.5000000000000001E-2</v>
      </c>
      <c r="G1098" s="2">
        <v>0.15</v>
      </c>
      <c r="H1098" s="2">
        <v>6.5000000000000002E-2</v>
      </c>
      <c r="I1098" s="2">
        <v>2065</v>
      </c>
      <c r="J1098" s="2" t="s">
        <v>965</v>
      </c>
      <c r="K1098" t="s">
        <v>939</v>
      </c>
      <c r="L1098" s="1">
        <f>Kombiniert[[#This Row],[Date]]-13</f>
        <v>43866</v>
      </c>
      <c r="M1098" s="8">
        <f>AVERAGEIFS(Kombiniert[CDU/CSU],Kombiniert[Date],"&gt;="&amp;Kombiniert[[#This Row],[Von]],Kombiniert[Date],"&lt;="&amp;Kombiniert[[#This Row],[Date]])</f>
        <v>0.27222222222222225</v>
      </c>
      <c r="N1098" s="3">
        <f>AVERAGEIFS(Kombiniert[SPD],Kombiniert[Date],"&gt;="&amp;Kombiniert[[#This Row],[Von]],Kombiniert[Date],"&lt;="&amp;Kombiniert[[#This Row],[Date]])</f>
        <v>0.14333333333333334</v>
      </c>
      <c r="O1098" s="8">
        <f>AVERAGEIFS(Kombiniert[GRÜNE],Kombiniert[Date],"&gt;="&amp;Kombiniert[[#This Row],[Von]],Kombiniert[Date],"&lt;="&amp;Kombiniert[[#This Row],[Date]])</f>
        <v>0.21722222222222223</v>
      </c>
      <c r="P1098" s="8">
        <f>AVERAGEIFS(Kombiniert[FDP],Kombiniert[Date],"&gt;="&amp;Kombiniert[[#This Row],[Von]],Kombiniert[Date],"&lt;="&amp;Kombiniert[[#This Row],[Date]])</f>
        <v>7.166666666666667E-2</v>
      </c>
      <c r="Q1098" s="8">
        <f>AVERAGEIFS(Kombiniert[LINKE],Kombiniert[Date],"&gt;="&amp;Kombiniert[[#This Row],[Von]],Kombiniert[Date],"&lt;="&amp;Kombiniert[[#This Row],[Date]])</f>
        <v>9.4999999999999987E-2</v>
      </c>
      <c r="R1098" s="8">
        <f>AVERAGEIFS(Kombiniert[AfD],Kombiniert[Date],"&gt;="&amp;Kombiniert[[#This Row],[Von]],Kombiniert[Date],"&lt;="&amp;Kombiniert[[#This Row],[Date]])</f>
        <v>0.13555555555555557</v>
      </c>
      <c r="S1098" s="8">
        <f>AVERAGEIFS(Kombiniert[Sonstige],Kombiniert[Date],"&gt;="&amp;Kombiniert[[#This Row],[Von]],Kombiniert[Date],"&lt;="&amp;Kombiniert[[#This Row],[Date]])</f>
        <v>6.5000000000000002E-2</v>
      </c>
      <c r="T1098" s="4">
        <f>SUMIFS(Kombiniert[Befragte],Kombiniert[Date],"&gt;="&amp;Kombiniert[[#This Row],[Von]],Kombiniert[Date],"&lt;="&amp;Kombiniert[[#This Row],[Date]])</f>
        <v>16508</v>
      </c>
      <c r="U1098" s="2">
        <f>1/SUMIFS(Kombiniert[[#This Row],[CDU/CSU (14d)]:[AfD (14d)]],Kombiniert[[#This Row],[CDU/CSU (14d)]:[AfD (14d)]],"&gt;="&amp;0.05)</f>
        <v>1.0695187165775402</v>
      </c>
      <c r="V1098" s="2">
        <f>1/(SUMIFS(Kombiniert[[#This Row],[CDU/CSU (14d)]:[AfD (14d)]],Kombiniert[[#This Row],[CDU/CSU (14d)]:[AfD (14d)]],"&gt;="&amp;0.05)-Kombiniert[[#This Row],[FDP (14d)]])</f>
        <v>1.1583011583011584</v>
      </c>
    </row>
    <row r="1099" spans="1:22" x14ac:dyDescent="0.35">
      <c r="A1099" s="1">
        <v>43872</v>
      </c>
      <c r="B1099" s="2">
        <v>0.27500000000000002</v>
      </c>
      <c r="C1099" s="2">
        <v>0.125</v>
      </c>
      <c r="D1099" s="2">
        <v>0.22</v>
      </c>
      <c r="E1099" s="2">
        <v>0.08</v>
      </c>
      <c r="F1099" s="2">
        <v>0.1</v>
      </c>
      <c r="G1099" s="2">
        <v>0.14000000000000001</v>
      </c>
      <c r="H1099" s="2">
        <v>0.06</v>
      </c>
      <c r="I1099" s="2">
        <v>2086</v>
      </c>
      <c r="J1099" s="2" t="s">
        <v>966</v>
      </c>
      <c r="K1099" t="s">
        <v>939</v>
      </c>
      <c r="L1099" s="1">
        <f>Kombiniert[[#This Row],[Date]]-13</f>
        <v>43859</v>
      </c>
      <c r="M1099" s="8">
        <f>AVERAGEIFS(Kombiniert[CDU/CSU],Kombiniert[Date],"&gt;="&amp;Kombiniert[[#This Row],[Von]],Kombiniert[Date],"&lt;="&amp;Kombiniert[[#This Row],[Date]])</f>
        <v>0.27666666666666667</v>
      </c>
      <c r="N1099" s="3">
        <f>AVERAGEIFS(Kombiniert[SPD],Kombiniert[Date],"&gt;="&amp;Kombiniert[[#This Row],[Von]],Kombiniert[Date],"&lt;="&amp;Kombiniert[[#This Row],[Date]])</f>
        <v>0.13722222222222222</v>
      </c>
      <c r="O1099" s="8">
        <f>AVERAGEIFS(Kombiniert[GRÜNE],Kombiniert[Date],"&gt;="&amp;Kombiniert[[#This Row],[Von]],Kombiniert[Date],"&lt;="&amp;Kombiniert[[#This Row],[Date]])</f>
        <v>0.22055555555555553</v>
      </c>
      <c r="P1099" s="8">
        <f>AVERAGEIFS(Kombiniert[FDP],Kombiniert[Date],"&gt;="&amp;Kombiniert[[#This Row],[Von]],Kombiniert[Date],"&lt;="&amp;Kombiniert[[#This Row],[Date]])</f>
        <v>0.08</v>
      </c>
      <c r="Q1099" s="8">
        <f>AVERAGEIFS(Kombiniert[LINKE],Kombiniert[Date],"&gt;="&amp;Kombiniert[[#This Row],[Von]],Kombiniert[Date],"&lt;="&amp;Kombiniert[[#This Row],[Date]])</f>
        <v>8.9999999999999983E-2</v>
      </c>
      <c r="R1099" s="8">
        <f>AVERAGEIFS(Kombiniert[AfD],Kombiniert[Date],"&gt;="&amp;Kombiniert[[#This Row],[Von]],Kombiniert[Date],"&lt;="&amp;Kombiniert[[#This Row],[Date]])</f>
        <v>0.13222222222222221</v>
      </c>
      <c r="S1099" s="8">
        <f>AVERAGEIFS(Kombiniert[Sonstige],Kombiniert[Date],"&gt;="&amp;Kombiniert[[#This Row],[Von]],Kombiniert[Date],"&lt;="&amp;Kombiniert[[#This Row],[Date]])</f>
        <v>6.3333333333333339E-2</v>
      </c>
      <c r="T1099" s="4">
        <f>SUMIFS(Kombiniert[Befragte],Kombiniert[Date],"&gt;="&amp;Kombiniert[[#This Row],[Von]],Kombiniert[Date],"&lt;="&amp;Kombiniert[[#This Row],[Date]])</f>
        <v>16326</v>
      </c>
      <c r="U1099" s="2">
        <f>1/SUMIFS(Kombiniert[[#This Row],[CDU/CSU (14d)]:[AfD (14d)]],Kombiniert[[#This Row],[CDU/CSU (14d)]:[AfD (14d)]],"&gt;="&amp;0.05)</f>
        <v>1.0676156583629894</v>
      </c>
      <c r="V1099" s="2">
        <f>1/(SUMIFS(Kombiniert[[#This Row],[CDU/CSU (14d)]:[AfD (14d)]],Kombiniert[[#This Row],[CDU/CSU (14d)]:[AfD (14d)]],"&gt;="&amp;0.05)-Kombiniert[[#This Row],[FDP (14d)]])</f>
        <v>1.1673151750972763</v>
      </c>
    </row>
    <row r="1100" spans="1:22" x14ac:dyDescent="0.35">
      <c r="A1100" s="1">
        <v>43864</v>
      </c>
      <c r="B1100" s="2">
        <v>0.28000000000000003</v>
      </c>
      <c r="C1100" s="2">
        <v>0.13</v>
      </c>
      <c r="D1100" s="2">
        <v>0.22</v>
      </c>
      <c r="E1100" s="2">
        <v>0.09</v>
      </c>
      <c r="F1100" s="2">
        <v>0.08</v>
      </c>
      <c r="G1100" s="2">
        <v>0.14000000000000001</v>
      </c>
      <c r="H1100" s="2">
        <v>0.06</v>
      </c>
      <c r="I1100" s="2">
        <v>2059</v>
      </c>
      <c r="J1100" s="2" t="s">
        <v>967</v>
      </c>
      <c r="K1100" t="s">
        <v>939</v>
      </c>
      <c r="L1100" s="1">
        <f>Kombiniert[[#This Row],[Date]]-13</f>
        <v>43851</v>
      </c>
      <c r="M1100" s="8">
        <f>AVERAGEIFS(Kombiniert[CDU/CSU],Kombiniert[Date],"&gt;="&amp;Kombiniert[[#This Row],[Von]],Kombiniert[Date],"&lt;="&amp;Kombiniert[[#This Row],[Date]])</f>
        <v>0.27333333333333332</v>
      </c>
      <c r="N1100" s="3">
        <f>AVERAGEIFS(Kombiniert[SPD],Kombiniert[Date],"&gt;="&amp;Kombiniert[[#This Row],[Von]],Kombiniert[Date],"&lt;="&amp;Kombiniert[[#This Row],[Date]])</f>
        <v>0.13444444444444445</v>
      </c>
      <c r="O1100" s="8">
        <f>AVERAGEIFS(Kombiniert[GRÜNE],Kombiniert[Date],"&gt;="&amp;Kombiniert[[#This Row],[Von]],Kombiniert[Date],"&lt;="&amp;Kombiniert[[#This Row],[Date]])</f>
        <v>0.22111111111111112</v>
      </c>
      <c r="P1100" s="8">
        <f>AVERAGEIFS(Kombiniert[FDP],Kombiniert[Date],"&gt;="&amp;Kombiniert[[#This Row],[Von]],Kombiniert[Date],"&lt;="&amp;Kombiniert[[#This Row],[Date]])</f>
        <v>8.6111111111111083E-2</v>
      </c>
      <c r="Q1100" s="8">
        <f>AVERAGEIFS(Kombiniert[LINKE],Kombiniert[Date],"&gt;="&amp;Kombiniert[[#This Row],[Von]],Kombiniert[Date],"&lt;="&amp;Kombiniert[[#This Row],[Date]])</f>
        <v>8.777777777777776E-2</v>
      </c>
      <c r="R1100" s="8">
        <f>AVERAGEIFS(Kombiniert[AfD],Kombiniert[Date],"&gt;="&amp;Kombiniert[[#This Row],[Von]],Kombiniert[Date],"&lt;="&amp;Kombiniert[[#This Row],[Date]])</f>
        <v>0.13666666666666666</v>
      </c>
      <c r="S1100" s="8">
        <f>AVERAGEIFS(Kombiniert[Sonstige],Kombiniert[Date],"&gt;="&amp;Kombiniert[[#This Row],[Von]],Kombiniert[Date],"&lt;="&amp;Kombiniert[[#This Row],[Date]])</f>
        <v>6.0555555555555557E-2</v>
      </c>
      <c r="T1100" s="4">
        <f>SUMIFS(Kombiniert[Befragte],Kombiniert[Date],"&gt;="&amp;Kombiniert[[#This Row],[Von]],Kombiniert[Date],"&lt;="&amp;Kombiniert[[#This Row],[Date]])</f>
        <v>17131</v>
      </c>
      <c r="U1100" s="2">
        <f>1/SUMIFS(Kombiniert[[#This Row],[CDU/CSU (14d)]:[AfD (14d)]],Kombiniert[[#This Row],[CDU/CSU (14d)]:[AfD (14d)]],"&gt;="&amp;0.05)</f>
        <v>1.0644589000591365</v>
      </c>
      <c r="V1100" s="2">
        <f>1/(SUMIFS(Kombiniert[[#This Row],[CDU/CSU (14d)]:[AfD (14d)]],Kombiniert[[#This Row],[CDU/CSU (14d)]:[AfD (14d)]],"&gt;="&amp;0.05)-Kombiniert[[#This Row],[FDP (14d)]])</f>
        <v>1.1718749999999998</v>
      </c>
    </row>
    <row r="1101" spans="1:22" x14ac:dyDescent="0.35">
      <c r="A1101" s="1">
        <v>43857</v>
      </c>
      <c r="B1101" s="2">
        <v>0.27</v>
      </c>
      <c r="C1101" s="2">
        <v>0.14000000000000001</v>
      </c>
      <c r="D1101" s="2">
        <v>0.20499999999999999</v>
      </c>
      <c r="E1101" s="2">
        <v>0.09</v>
      </c>
      <c r="F1101" s="2">
        <v>8.5000000000000006E-2</v>
      </c>
      <c r="G1101" s="2">
        <v>0.15</v>
      </c>
      <c r="H1101" s="2">
        <v>0.06</v>
      </c>
      <c r="I1101" s="2">
        <v>2081</v>
      </c>
      <c r="J1101" s="2" t="s">
        <v>968</v>
      </c>
      <c r="K1101" t="s">
        <v>939</v>
      </c>
      <c r="L1101" s="1">
        <f>Kombiniert[[#This Row],[Date]]-13</f>
        <v>43844</v>
      </c>
      <c r="M1101" s="8">
        <f>AVERAGEIFS(Kombiniert[CDU/CSU],Kombiniert[Date],"&gt;="&amp;Kombiniert[[#This Row],[Von]],Kombiniert[Date],"&lt;="&amp;Kombiniert[[#This Row],[Date]])</f>
        <v>0.26944444444444449</v>
      </c>
      <c r="N1101" s="3">
        <f>AVERAGEIFS(Kombiniert[SPD],Kombiniert[Date],"&gt;="&amp;Kombiniert[[#This Row],[Von]],Kombiniert[Date],"&lt;="&amp;Kombiniert[[#This Row],[Date]])</f>
        <v>0.13500000000000001</v>
      </c>
      <c r="O1101" s="8">
        <f>AVERAGEIFS(Kombiniert[GRÜNE],Kombiniert[Date],"&gt;="&amp;Kombiniert[[#This Row],[Von]],Kombiniert[Date],"&lt;="&amp;Kombiniert[[#This Row],[Date]])</f>
        <v>0.21833333333333335</v>
      </c>
      <c r="P1101" s="8">
        <f>AVERAGEIFS(Kombiniert[FDP],Kombiniert[Date],"&gt;="&amp;Kombiniert[[#This Row],[Von]],Kombiniert[Date],"&lt;="&amp;Kombiniert[[#This Row],[Date]])</f>
        <v>8.5555555555555551E-2</v>
      </c>
      <c r="Q1101" s="8">
        <f>AVERAGEIFS(Kombiniert[LINKE],Kombiniert[Date],"&gt;="&amp;Kombiniert[[#This Row],[Von]],Kombiniert[Date],"&lt;="&amp;Kombiniert[[#This Row],[Date]])</f>
        <v>8.9999999999999983E-2</v>
      </c>
      <c r="R1101" s="8">
        <f>AVERAGEIFS(Kombiniert[AfD],Kombiniert[Date],"&gt;="&amp;Kombiniert[[#This Row],[Von]],Kombiniert[Date],"&lt;="&amp;Kombiniert[[#This Row],[Date]])</f>
        <v>0.1411111111111111</v>
      </c>
      <c r="S1101" s="8">
        <f>AVERAGEIFS(Kombiniert[Sonstige],Kombiniert[Date],"&gt;="&amp;Kombiniert[[#This Row],[Von]],Kombiniert[Date],"&lt;="&amp;Kombiniert[[#This Row],[Date]])</f>
        <v>6.055555555555555E-2</v>
      </c>
      <c r="T1101" s="4">
        <f>SUMIFS(Kombiniert[Befragte],Kombiniert[Date],"&gt;="&amp;Kombiniert[[#This Row],[Von]],Kombiniert[Date],"&lt;="&amp;Kombiniert[[#This Row],[Date]])</f>
        <v>17688</v>
      </c>
      <c r="U1101" s="2">
        <f>1/SUMIFS(Kombiniert[[#This Row],[CDU/CSU (14d)]:[AfD (14d)]],Kombiniert[[#This Row],[CDU/CSU (14d)]:[AfD (14d)]],"&gt;="&amp;0.05)</f>
        <v>1.0644589000591365</v>
      </c>
      <c r="V1101" s="2">
        <f>1/(SUMIFS(Kombiniert[[#This Row],[CDU/CSU (14d)]:[AfD (14d)]],Kombiniert[[#This Row],[CDU/CSU (14d)]:[AfD (14d)]],"&gt;="&amp;0.05)-Kombiniert[[#This Row],[FDP (14d)]])</f>
        <v>1.1711125569290826</v>
      </c>
    </row>
    <row r="1102" spans="1:22" x14ac:dyDescent="0.35">
      <c r="A1102" s="1">
        <v>43851</v>
      </c>
      <c r="B1102" s="2">
        <v>0.27500000000000002</v>
      </c>
      <c r="C1102" s="2">
        <v>0.13</v>
      </c>
      <c r="D1102" s="2">
        <v>0.21</v>
      </c>
      <c r="E1102" s="2">
        <v>8.5000000000000006E-2</v>
      </c>
      <c r="F1102" s="2">
        <v>9.5000000000000001E-2</v>
      </c>
      <c r="G1102" s="2">
        <v>0.15</v>
      </c>
      <c r="H1102" s="2">
        <v>5.5E-2</v>
      </c>
      <c r="I1102" s="2">
        <v>2122</v>
      </c>
      <c r="J1102" s="2" t="s">
        <v>969</v>
      </c>
      <c r="K1102" t="s">
        <v>939</v>
      </c>
      <c r="L1102" s="1">
        <f>Kombiniert[[#This Row],[Date]]-13</f>
        <v>43838</v>
      </c>
      <c r="M1102" s="8">
        <f>AVERAGEIFS(Kombiniert[CDU/CSU],Kombiniert[Date],"&gt;="&amp;Kombiniert[[#This Row],[Von]],Kombiniert[Date],"&lt;="&amp;Kombiniert[[#This Row],[Date]])</f>
        <v>0.27187500000000003</v>
      </c>
      <c r="N1102" s="3">
        <f>AVERAGEIFS(Kombiniert[SPD],Kombiniert[Date],"&gt;="&amp;Kombiniert[[#This Row],[Von]],Kombiniert[Date],"&lt;="&amp;Kombiniert[[#This Row],[Date]])</f>
        <v>0.13312499999999999</v>
      </c>
      <c r="O1102" s="8">
        <f>AVERAGEIFS(Kombiniert[GRÜNE],Kombiniert[Date],"&gt;="&amp;Kombiniert[[#This Row],[Von]],Kombiniert[Date],"&lt;="&amp;Kombiniert[[#This Row],[Date]])</f>
        <v>0.2175</v>
      </c>
      <c r="P1102" s="8">
        <f>AVERAGEIFS(Kombiniert[FDP],Kombiniert[Date],"&gt;="&amp;Kombiniert[[#This Row],[Von]],Kombiniert[Date],"&lt;="&amp;Kombiniert[[#This Row],[Date]])</f>
        <v>8.6249999999999993E-2</v>
      </c>
      <c r="Q1102" s="8">
        <f>AVERAGEIFS(Kombiniert[LINKE],Kombiniert[Date],"&gt;="&amp;Kombiniert[[#This Row],[Von]],Kombiniert[Date],"&lt;="&amp;Kombiniert[[#This Row],[Date]])</f>
        <v>8.8124999999999995E-2</v>
      </c>
      <c r="R1102" s="8">
        <f>AVERAGEIFS(Kombiniert[AfD],Kombiniert[Date],"&gt;="&amp;Kombiniert[[#This Row],[Von]],Kombiniert[Date],"&lt;="&amp;Kombiniert[[#This Row],[Date]])</f>
        <v>0.14000000000000001</v>
      </c>
      <c r="S1102" s="8">
        <f>AVERAGEIFS(Kombiniert[Sonstige],Kombiniert[Date],"&gt;="&amp;Kombiniert[[#This Row],[Von]],Kombiniert[Date],"&lt;="&amp;Kombiniert[[#This Row],[Date]])</f>
        <v>6.3125000000000001E-2</v>
      </c>
      <c r="T1102" s="4">
        <f>SUMIFS(Kombiniert[Befragte],Kombiniert[Date],"&gt;="&amp;Kombiniert[[#This Row],[Von]],Kombiniert[Date],"&lt;="&amp;Kombiniert[[#This Row],[Date]])</f>
        <v>15795</v>
      </c>
      <c r="U1102" s="2">
        <f>1/SUMIFS(Kombiniert[[#This Row],[CDU/CSU (14d)]:[AfD (14d)]],Kombiniert[[#This Row],[CDU/CSU (14d)]:[AfD (14d)]],"&gt;="&amp;0.05)</f>
        <v>1.0673782521681121</v>
      </c>
      <c r="V1102" s="2">
        <f>1/(SUMIFS(Kombiniert[[#This Row],[CDU/CSU (14d)]:[AfD (14d)]],Kombiniert[[#This Row],[CDU/CSU (14d)]:[AfD (14d)]],"&gt;="&amp;0.05)-Kombiniert[[#This Row],[FDP (14d)]])</f>
        <v>1.1756061719324027</v>
      </c>
    </row>
    <row r="1103" spans="1:22" x14ac:dyDescent="0.35">
      <c r="A1103" s="1">
        <v>43844</v>
      </c>
      <c r="B1103" s="2">
        <v>0.27</v>
      </c>
      <c r="C1103" s="2">
        <v>0.125</v>
      </c>
      <c r="D1103" s="2">
        <v>0.21</v>
      </c>
      <c r="E1103" s="2">
        <v>9.5000000000000001E-2</v>
      </c>
      <c r="F1103" s="2">
        <v>0.09</v>
      </c>
      <c r="G1103" s="2">
        <v>0.15</v>
      </c>
      <c r="H1103" s="2">
        <v>0.06</v>
      </c>
      <c r="I1103" s="2">
        <v>2040</v>
      </c>
      <c r="J1103" s="2" t="s">
        <v>970</v>
      </c>
      <c r="K1103" t="s">
        <v>939</v>
      </c>
      <c r="L1103" s="1">
        <f>Kombiniert[[#This Row],[Date]]-13</f>
        <v>43831</v>
      </c>
      <c r="M1103" s="8">
        <f>AVERAGEIFS(Kombiniert[CDU/CSU],Kombiniert[Date],"&gt;="&amp;Kombiniert[[#This Row],[Von]],Kombiniert[Date],"&lt;="&amp;Kombiniert[[#This Row],[Date]])</f>
        <v>0.27666666666666667</v>
      </c>
      <c r="N1103" s="3">
        <f>AVERAGEIFS(Kombiniert[SPD],Kombiniert[Date],"&gt;="&amp;Kombiniert[[#This Row],[Von]],Kombiniert[Date],"&lt;="&amp;Kombiniert[[#This Row],[Date]])</f>
        <v>0.12916666666666668</v>
      </c>
      <c r="O1103" s="8">
        <f>AVERAGEIFS(Kombiniert[GRÜNE],Kombiniert[Date],"&gt;="&amp;Kombiniert[[#This Row],[Von]],Kombiniert[Date],"&lt;="&amp;Kombiniert[[#This Row],[Date]])</f>
        <v>0.21583333333333335</v>
      </c>
      <c r="P1103" s="8">
        <f>AVERAGEIFS(Kombiniert[FDP],Kombiniert[Date],"&gt;="&amp;Kombiniert[[#This Row],[Von]],Kombiniert[Date],"&lt;="&amp;Kombiniert[[#This Row],[Date]])</f>
        <v>9.0833333333333321E-2</v>
      </c>
      <c r="Q1103" s="8">
        <f>AVERAGEIFS(Kombiniert[LINKE],Kombiniert[Date],"&gt;="&amp;Kombiniert[[#This Row],[Von]],Kombiniert[Date],"&lt;="&amp;Kombiniert[[#This Row],[Date]])</f>
        <v>8.4166666666666667E-2</v>
      </c>
      <c r="R1103" s="8">
        <f>AVERAGEIFS(Kombiniert[AfD],Kombiniert[Date],"&gt;="&amp;Kombiniert[[#This Row],[Von]],Kombiniert[Date],"&lt;="&amp;Kombiniert[[#This Row],[Date]])</f>
        <v>0.14000000000000001</v>
      </c>
      <c r="S1103" s="8">
        <f>AVERAGEIFS(Kombiniert[Sonstige],Kombiniert[Date],"&gt;="&amp;Kombiniert[[#This Row],[Von]],Kombiniert[Date],"&lt;="&amp;Kombiniert[[#This Row],[Date]])</f>
        <v>6.3333333333333339E-2</v>
      </c>
      <c r="T1103" s="4">
        <f>SUMIFS(Kombiniert[Befragte],Kombiniert[Date],"&gt;="&amp;Kombiniert[[#This Row],[Von]],Kombiniert[Date],"&lt;="&amp;Kombiniert[[#This Row],[Date]])</f>
        <v>10931</v>
      </c>
      <c r="U1103" s="2">
        <f>1/SUMIFS(Kombiniert[[#This Row],[CDU/CSU (14d)]:[AfD (14d)]],Kombiniert[[#This Row],[CDU/CSU (14d)]:[AfD (14d)]],"&gt;="&amp;0.05)</f>
        <v>1.0676156583629894</v>
      </c>
      <c r="V1103" s="2">
        <f>1/(SUMIFS(Kombiniert[[#This Row],[CDU/CSU (14d)]:[AfD (14d)]],Kombiniert[[#This Row],[CDU/CSU (14d)]:[AfD (14d)]],"&gt;="&amp;0.05)-Kombiniert[[#This Row],[FDP (14d)]])</f>
        <v>1.1822660098522169</v>
      </c>
    </row>
    <row r="1104" spans="1:22" x14ac:dyDescent="0.35">
      <c r="A1104" s="1">
        <v>43836</v>
      </c>
      <c r="B1104" s="2">
        <v>0.28999999999999998</v>
      </c>
      <c r="C1104" s="2">
        <v>0.13</v>
      </c>
      <c r="D1104" s="2">
        <v>0.215</v>
      </c>
      <c r="E1104" s="2">
        <v>0.09</v>
      </c>
      <c r="F1104" s="2">
        <v>8.5000000000000006E-2</v>
      </c>
      <c r="G1104" s="2">
        <v>0.14000000000000001</v>
      </c>
      <c r="H1104" s="2">
        <v>0.05</v>
      </c>
      <c r="I1104" s="2">
        <v>2048</v>
      </c>
      <c r="J1104" s="2" t="s">
        <v>971</v>
      </c>
      <c r="K1104" t="s">
        <v>939</v>
      </c>
      <c r="L1104" s="1">
        <f>Kombiniert[[#This Row],[Date]]-13</f>
        <v>43823</v>
      </c>
      <c r="M1104" s="8">
        <f>AVERAGEIFS(Kombiniert[CDU/CSU],Kombiniert[Date],"&gt;="&amp;Kombiniert[[#This Row],[Von]],Kombiniert[Date],"&lt;="&amp;Kombiniert[[#This Row],[Date]])</f>
        <v>0.28333333333333338</v>
      </c>
      <c r="N1104" s="3">
        <f>AVERAGEIFS(Kombiniert[SPD],Kombiniert[Date],"&gt;="&amp;Kombiniert[[#This Row],[Von]],Kombiniert[Date],"&lt;="&amp;Kombiniert[[#This Row],[Date]])</f>
        <v>0.13</v>
      </c>
      <c r="O1104" s="8">
        <f>AVERAGEIFS(Kombiniert[GRÜNE],Kombiniert[Date],"&gt;="&amp;Kombiniert[[#This Row],[Von]],Kombiniert[Date],"&lt;="&amp;Kombiniert[[#This Row],[Date]])</f>
        <v>0.21166666666666667</v>
      </c>
      <c r="P1104" s="8">
        <f>AVERAGEIFS(Kombiniert[FDP],Kombiniert[Date],"&gt;="&amp;Kombiniert[[#This Row],[Von]],Kombiniert[Date],"&lt;="&amp;Kombiniert[[#This Row],[Date]])</f>
        <v>9.3333333333333338E-2</v>
      </c>
      <c r="Q1104" s="8">
        <f>AVERAGEIFS(Kombiniert[LINKE],Kombiniert[Date],"&gt;="&amp;Kombiniert[[#This Row],[Von]],Kombiniert[Date],"&lt;="&amp;Kombiniert[[#This Row],[Date]])</f>
        <v>8.1666666666666665E-2</v>
      </c>
      <c r="R1104" s="8">
        <f>AVERAGEIFS(Kombiniert[AfD],Kombiniert[Date],"&gt;="&amp;Kombiniert[[#This Row],[Von]],Kombiniert[Date],"&lt;="&amp;Kombiniert[[#This Row],[Date]])</f>
        <v>0.14333333333333334</v>
      </c>
      <c r="S1104" s="8">
        <f>AVERAGEIFS(Kombiniert[Sonstige],Kombiniert[Date],"&gt;="&amp;Kombiniert[[#This Row],[Von]],Kombiniert[Date],"&lt;="&amp;Kombiniert[[#This Row],[Date]])</f>
        <v>5.6666666666666671E-2</v>
      </c>
      <c r="T1104" s="4">
        <f>SUMIFS(Kombiniert[Befragte],Kombiniert[Date],"&gt;="&amp;Kombiniert[[#This Row],[Von]],Kombiniert[Date],"&lt;="&amp;Kombiniert[[#This Row],[Date]])</f>
        <v>5087</v>
      </c>
      <c r="U1104" s="2">
        <f>1/SUMIFS(Kombiniert[[#This Row],[CDU/CSU (14d)]:[AfD (14d)]],Kombiniert[[#This Row],[CDU/CSU (14d)]:[AfD (14d)]],"&gt;="&amp;0.05)</f>
        <v>1.0600706713780919</v>
      </c>
      <c r="V1104" s="2">
        <f>1/(SUMIFS(Kombiniert[[#This Row],[CDU/CSU (14d)]:[AfD (14d)]],Kombiniert[[#This Row],[CDU/CSU (14d)]:[AfD (14d)]],"&gt;="&amp;0.05)-Kombiniert[[#This Row],[FDP (14d)]])</f>
        <v>1.1764705882352942</v>
      </c>
    </row>
    <row r="1105" spans="1:22" x14ac:dyDescent="0.35">
      <c r="A1105" s="1">
        <v>43823</v>
      </c>
      <c r="B1105" s="2">
        <v>0.28000000000000003</v>
      </c>
      <c r="C1105" s="2">
        <v>0.13</v>
      </c>
      <c r="D1105" s="2">
        <v>0.21</v>
      </c>
      <c r="E1105" s="2">
        <v>0.1</v>
      </c>
      <c r="F1105" s="2">
        <v>0.08</v>
      </c>
      <c r="G1105" s="2">
        <v>0.15</v>
      </c>
      <c r="H1105" s="2">
        <v>0.05</v>
      </c>
      <c r="I1105" s="2">
        <v>2034</v>
      </c>
      <c r="J1105" s="2" t="s">
        <v>972</v>
      </c>
      <c r="K1105" t="s">
        <v>939</v>
      </c>
      <c r="L1105" s="1">
        <f>Kombiniert[[#This Row],[Date]]-13</f>
        <v>43810</v>
      </c>
      <c r="M1105" s="8">
        <f>AVERAGEIFS(Kombiniert[CDU/CSU],Kombiniert[Date],"&gt;="&amp;Kombiniert[[#This Row],[Von]],Kombiniert[Date],"&lt;="&amp;Kombiniert[[#This Row],[Date]])</f>
        <v>0.27549999999999997</v>
      </c>
      <c r="N1105" s="3">
        <f>AVERAGEIFS(Kombiniert[SPD],Kombiniert[Date],"&gt;="&amp;Kombiniert[[#This Row],[Von]],Kombiniert[Date],"&lt;="&amp;Kombiniert[[#This Row],[Date]])</f>
        <v>0.13699999999999996</v>
      </c>
      <c r="O1105" s="8">
        <f>AVERAGEIFS(Kombiniert[GRÜNE],Kombiniert[Date],"&gt;="&amp;Kombiniert[[#This Row],[Von]],Kombiniert[Date],"&lt;="&amp;Kombiniert[[#This Row],[Date]])</f>
        <v>0.21200000000000002</v>
      </c>
      <c r="P1105" s="8">
        <f>AVERAGEIFS(Kombiniert[FDP],Kombiniert[Date],"&gt;="&amp;Kombiniert[[#This Row],[Von]],Kombiniert[Date],"&lt;="&amp;Kombiniert[[#This Row],[Date]])</f>
        <v>8.249999999999999E-2</v>
      </c>
      <c r="Q1105" s="8">
        <f>AVERAGEIFS(Kombiniert[LINKE],Kombiniert[Date],"&gt;="&amp;Kombiniert[[#This Row],[Von]],Kombiniert[Date],"&lt;="&amp;Kombiniert[[#This Row],[Date]])</f>
        <v>8.7999999999999995E-2</v>
      </c>
      <c r="R1105" s="8">
        <f>AVERAGEIFS(Kombiniert[AfD],Kombiniert[Date],"&gt;="&amp;Kombiniert[[#This Row],[Von]],Kombiniert[Date],"&lt;="&amp;Kombiniert[[#This Row],[Date]])</f>
        <v>0.14199999999999999</v>
      </c>
      <c r="S1105" s="8">
        <f>AVERAGEIFS(Kombiniert[Sonstige],Kombiniert[Date],"&gt;="&amp;Kombiniert[[#This Row],[Von]],Kombiniert[Date],"&lt;="&amp;Kombiniert[[#This Row],[Date]])</f>
        <v>6.3000000000000014E-2</v>
      </c>
      <c r="T1105" s="4">
        <f>SUMIFS(Kombiniert[Befragte],Kombiniert[Date],"&gt;="&amp;Kombiniert[[#This Row],[Von]],Kombiniert[Date],"&lt;="&amp;Kombiniert[[#This Row],[Date]])</f>
        <v>18194</v>
      </c>
      <c r="U1105" s="2">
        <f>1/SUMIFS(Kombiniert[[#This Row],[CDU/CSU (14d)]:[AfD (14d)]],Kombiniert[[#This Row],[CDU/CSU (14d)]:[AfD (14d)]],"&gt;="&amp;0.05)</f>
        <v>1.0672358591248667</v>
      </c>
      <c r="V1105" s="2">
        <f>1/(SUMIFS(Kombiniert[[#This Row],[CDU/CSU (14d)]:[AfD (14d)]],Kombiniert[[#This Row],[CDU/CSU (14d)]:[AfD (14d)]],"&gt;="&amp;0.05)-Kombiniert[[#This Row],[FDP (14d)]])</f>
        <v>1.1702750146284377</v>
      </c>
    </row>
    <row r="1106" spans="1:22" x14ac:dyDescent="0.35">
      <c r="A1106" s="1">
        <v>43815</v>
      </c>
      <c r="B1106" s="2">
        <v>0.27</v>
      </c>
      <c r="C1106" s="2">
        <v>0.13</v>
      </c>
      <c r="D1106" s="2">
        <v>0.21</v>
      </c>
      <c r="E1106" s="2">
        <v>8.5000000000000006E-2</v>
      </c>
      <c r="F1106" s="2">
        <v>9.5000000000000001E-2</v>
      </c>
      <c r="G1106" s="2">
        <v>0.15</v>
      </c>
      <c r="H1106" s="2">
        <v>0.06</v>
      </c>
      <c r="I1106" s="2">
        <v>2020</v>
      </c>
      <c r="J1106" s="2" t="s">
        <v>973</v>
      </c>
      <c r="K1106" t="s">
        <v>939</v>
      </c>
      <c r="L1106" s="1">
        <f>Kombiniert[[#This Row],[Date]]-13</f>
        <v>43802</v>
      </c>
      <c r="M1106" s="8">
        <f>AVERAGEIFS(Kombiniert[CDU/CSU],Kombiniert[Date],"&gt;="&amp;Kombiniert[[#This Row],[Von]],Kombiniert[Date],"&lt;="&amp;Kombiniert[[#This Row],[Date]])</f>
        <v>0.27300000000000002</v>
      </c>
      <c r="N1106" s="3">
        <f>AVERAGEIFS(Kombiniert[SPD],Kombiniert[Date],"&gt;="&amp;Kombiniert[[#This Row],[Von]],Kombiniert[Date],"&lt;="&amp;Kombiniert[[#This Row],[Date]])</f>
        <v>0.13600000000000004</v>
      </c>
      <c r="O1106" s="8">
        <f>AVERAGEIFS(Kombiniert[GRÜNE],Kombiniert[Date],"&gt;="&amp;Kombiniert[[#This Row],[Von]],Kombiniert[Date],"&lt;="&amp;Kombiniert[[#This Row],[Date]])</f>
        <v>0.21349999999999997</v>
      </c>
      <c r="P1106" s="8">
        <f>AVERAGEIFS(Kombiniert[FDP],Kombiniert[Date],"&gt;="&amp;Kombiniert[[#This Row],[Von]],Kombiniert[Date],"&lt;="&amp;Kombiniert[[#This Row],[Date]])</f>
        <v>8.5999999999999993E-2</v>
      </c>
      <c r="Q1106" s="8">
        <f>AVERAGEIFS(Kombiniert[LINKE],Kombiniert[Date],"&gt;="&amp;Kombiniert[[#This Row],[Von]],Kombiniert[Date],"&lt;="&amp;Kombiniert[[#This Row],[Date]])</f>
        <v>8.4999999999999992E-2</v>
      </c>
      <c r="R1106" s="8">
        <f>AVERAGEIFS(Kombiniert[AfD],Kombiniert[Date],"&gt;="&amp;Kombiniert[[#This Row],[Von]],Kombiniert[Date],"&lt;="&amp;Kombiniert[[#This Row],[Date]])</f>
        <v>0.14199999999999999</v>
      </c>
      <c r="S1106" s="8">
        <f>AVERAGEIFS(Kombiniert[Sonstige],Kombiniert[Date],"&gt;="&amp;Kombiniert[[#This Row],[Von]],Kombiniert[Date],"&lt;="&amp;Kombiniert[[#This Row],[Date]])</f>
        <v>6.4500000000000016E-2</v>
      </c>
      <c r="T1106" s="4">
        <f>SUMIFS(Kombiniert[Befragte],Kombiniert[Date],"&gt;="&amp;Kombiniert[[#This Row],[Von]],Kombiniert[Date],"&lt;="&amp;Kombiniert[[#This Row],[Date]])</f>
        <v>17845</v>
      </c>
      <c r="U1106" s="2">
        <f>1/SUMIFS(Kombiniert[[#This Row],[CDU/CSU (14d)]:[AfD (14d)]],Kombiniert[[#This Row],[CDU/CSU (14d)]:[AfD (14d)]],"&gt;="&amp;0.05)</f>
        <v>1.0689470871191875</v>
      </c>
      <c r="V1106" s="2">
        <f>1/(SUMIFS(Kombiniert[[#This Row],[CDU/CSU (14d)]:[AfD (14d)]],Kombiniert[[#This Row],[CDU/CSU (14d)]:[AfD (14d)]],"&gt;="&amp;0.05)-Kombiniert[[#This Row],[FDP (14d)]])</f>
        <v>1.1771630370806356</v>
      </c>
    </row>
    <row r="1107" spans="1:22" x14ac:dyDescent="0.35">
      <c r="A1107" s="1">
        <v>43808</v>
      </c>
      <c r="B1107" s="2">
        <v>0.28000000000000003</v>
      </c>
      <c r="C1107" s="2">
        <v>0.14000000000000001</v>
      </c>
      <c r="D1107" s="2">
        <v>0.20499999999999999</v>
      </c>
      <c r="E1107" s="2">
        <v>8.5000000000000006E-2</v>
      </c>
      <c r="F1107" s="2">
        <v>8.5000000000000006E-2</v>
      </c>
      <c r="G1107" s="2">
        <v>0.15</v>
      </c>
      <c r="H1107" s="2">
        <v>5.5E-2</v>
      </c>
      <c r="I1107" s="2">
        <v>2052</v>
      </c>
      <c r="J1107" s="2" t="s">
        <v>974</v>
      </c>
      <c r="K1107" t="s">
        <v>939</v>
      </c>
      <c r="L1107" s="1">
        <f>Kombiniert[[#This Row],[Date]]-13</f>
        <v>43795</v>
      </c>
      <c r="M1107" s="8">
        <f>AVERAGEIFS(Kombiniert[CDU/CSU],Kombiniert[Date],"&gt;="&amp;Kombiniert[[#This Row],[Von]],Kombiniert[Date],"&lt;="&amp;Kombiniert[[#This Row],[Date]])</f>
        <v>0.27000000000000007</v>
      </c>
      <c r="N1107" s="3">
        <f>AVERAGEIFS(Kombiniert[SPD],Kombiniert[Date],"&gt;="&amp;Kombiniert[[#This Row],[Von]],Kombiniert[Date],"&lt;="&amp;Kombiniert[[#This Row],[Date]])</f>
        <v>0.1372727272727273</v>
      </c>
      <c r="O1107" s="8">
        <f>AVERAGEIFS(Kombiniert[GRÜNE],Kombiniert[Date],"&gt;="&amp;Kombiniert[[#This Row],[Von]],Kombiniert[Date],"&lt;="&amp;Kombiniert[[#This Row],[Date]])</f>
        <v>0.21545454545454551</v>
      </c>
      <c r="P1107" s="8">
        <f>AVERAGEIFS(Kombiniert[FDP],Kombiniert[Date],"&gt;="&amp;Kombiniert[[#This Row],[Von]],Kombiniert[Date],"&lt;="&amp;Kombiniert[[#This Row],[Date]])</f>
        <v>8.3181818181818162E-2</v>
      </c>
      <c r="Q1107" s="8">
        <f>AVERAGEIFS(Kombiniert[LINKE],Kombiniert[Date],"&gt;="&amp;Kombiniert[[#This Row],[Von]],Kombiniert[Date],"&lt;="&amp;Kombiniert[[#This Row],[Date]])</f>
        <v>8.7272727272727266E-2</v>
      </c>
      <c r="R1107" s="8">
        <f>AVERAGEIFS(Kombiniert[AfD],Kombiniert[Date],"&gt;="&amp;Kombiniert[[#This Row],[Von]],Kombiniert[Date],"&lt;="&amp;Kombiniert[[#This Row],[Date]])</f>
        <v>0.1427272727272727</v>
      </c>
      <c r="S1107" s="8">
        <f>AVERAGEIFS(Kombiniert[Sonstige],Kombiniert[Date],"&gt;="&amp;Kombiniert[[#This Row],[Von]],Kombiniert[Date],"&lt;="&amp;Kombiniert[[#This Row],[Date]])</f>
        <v>6.4090909090909101E-2</v>
      </c>
      <c r="T1107" s="4">
        <f>SUMIFS(Kombiniert[Befragte],Kombiniert[Date],"&gt;="&amp;Kombiniert[[#This Row],[Von]],Kombiniert[Date],"&lt;="&amp;Kombiniert[[#This Row],[Date]])</f>
        <v>20468</v>
      </c>
      <c r="U1107" s="2">
        <f>1/SUMIFS(Kombiniert[[#This Row],[CDU/CSU (14d)]:[AfD (14d)]],Kombiniert[[#This Row],[CDU/CSU (14d)]:[AfD (14d)]],"&gt;="&amp;0.05)</f>
        <v>1.0684798445847499</v>
      </c>
      <c r="V1107" s="2">
        <f>1/(SUMIFS(Kombiniert[[#This Row],[CDU/CSU (14d)]:[AfD (14d)]],Kombiniert[[#This Row],[CDU/CSU (14d)]:[AfD (14d)]],"&gt;="&amp;0.05)-Kombiniert[[#This Row],[FDP (14d)]])</f>
        <v>1.1727078891257996</v>
      </c>
    </row>
    <row r="1108" spans="1:22" x14ac:dyDescent="0.35">
      <c r="A1108" s="1">
        <v>43801</v>
      </c>
      <c r="B1108" s="2">
        <v>0.26500000000000001</v>
      </c>
      <c r="C1108" s="2">
        <v>0.13500000000000001</v>
      </c>
      <c r="D1108" s="2">
        <v>0.215</v>
      </c>
      <c r="E1108" s="2">
        <v>8.5000000000000006E-2</v>
      </c>
      <c r="F1108" s="2">
        <v>0.09</v>
      </c>
      <c r="G1108" s="2">
        <v>0.15</v>
      </c>
      <c r="H1108" s="2">
        <v>0.06</v>
      </c>
      <c r="I1108" s="2">
        <v>2060</v>
      </c>
      <c r="J1108" s="2" t="s">
        <v>975</v>
      </c>
      <c r="K1108" t="s">
        <v>939</v>
      </c>
      <c r="L1108" s="1">
        <f>Kombiniert[[#This Row],[Date]]-13</f>
        <v>43788</v>
      </c>
      <c r="M1108" s="8">
        <f>AVERAGEIFS(Kombiniert[CDU/CSU],Kombiniert[Date],"&gt;="&amp;Kombiniert[[#This Row],[Von]],Kombiniert[Date],"&lt;="&amp;Kombiniert[[#This Row],[Date]])</f>
        <v>0.27166666666666672</v>
      </c>
      <c r="N1108" s="3">
        <f>AVERAGEIFS(Kombiniert[SPD],Kombiniert[Date],"&gt;="&amp;Kombiniert[[#This Row],[Von]],Kombiniert[Date],"&lt;="&amp;Kombiniert[[#This Row],[Date]])</f>
        <v>0.14000000000000001</v>
      </c>
      <c r="O1108" s="8">
        <f>AVERAGEIFS(Kombiniert[GRÜNE],Kombiniert[Date],"&gt;="&amp;Kombiniert[[#This Row],[Von]],Kombiniert[Date],"&lt;="&amp;Kombiniert[[#This Row],[Date]])</f>
        <v>0.21444444444444444</v>
      </c>
      <c r="P1108" s="8">
        <f>AVERAGEIFS(Kombiniert[FDP],Kombiniert[Date],"&gt;="&amp;Kombiniert[[#This Row],[Von]],Kombiniert[Date],"&lt;="&amp;Kombiniert[[#This Row],[Date]])</f>
        <v>8.0555555555555561E-2</v>
      </c>
      <c r="Q1108" s="8">
        <f>AVERAGEIFS(Kombiniert[LINKE],Kombiniert[Date],"&gt;="&amp;Kombiniert[[#This Row],[Von]],Kombiniert[Date],"&lt;="&amp;Kombiniert[[#This Row],[Date]])</f>
        <v>9.0555555555555556E-2</v>
      </c>
      <c r="R1108" s="8">
        <f>AVERAGEIFS(Kombiniert[AfD],Kombiniert[Date],"&gt;="&amp;Kombiniert[[#This Row],[Von]],Kombiniert[Date],"&lt;="&amp;Kombiniert[[#This Row],[Date]])</f>
        <v>0.13944444444444443</v>
      </c>
      <c r="S1108" s="8">
        <f>AVERAGEIFS(Kombiniert[Sonstige],Kombiniert[Date],"&gt;="&amp;Kombiniert[[#This Row],[Von]],Kombiniert[Date],"&lt;="&amp;Kombiniert[[#This Row],[Date]])</f>
        <v>6.3333333333333339E-2</v>
      </c>
      <c r="T1108" s="4">
        <f>SUMIFS(Kombiniert[Befragte],Kombiniert[Date],"&gt;="&amp;Kombiniert[[#This Row],[Von]],Kombiniert[Date],"&lt;="&amp;Kombiniert[[#This Row],[Date]])</f>
        <v>17231</v>
      </c>
      <c r="U1108" s="2">
        <f>1/SUMIFS(Kombiniert[[#This Row],[CDU/CSU (14d)]:[AfD (14d)]],Kombiniert[[#This Row],[CDU/CSU (14d)]:[AfD (14d)]],"&gt;="&amp;0.05)</f>
        <v>1.0676156583629892</v>
      </c>
      <c r="V1108" s="2">
        <f>1/(SUMIFS(Kombiniert[[#This Row],[CDU/CSU (14d)]:[AfD (14d)]],Kombiniert[[#This Row],[CDU/CSU (14d)]:[AfD (14d)]],"&gt;="&amp;0.05)-Kombiniert[[#This Row],[FDP (14d)]])</f>
        <v>1.1680726800778714</v>
      </c>
    </row>
    <row r="1109" spans="1:22" x14ac:dyDescent="0.35">
      <c r="A1109" s="1">
        <v>43795</v>
      </c>
      <c r="B1109" s="2">
        <v>0.26500000000000001</v>
      </c>
      <c r="C1109" s="2">
        <v>0.14499999999999999</v>
      </c>
      <c r="D1109" s="2">
        <v>0.22</v>
      </c>
      <c r="E1109" s="2">
        <v>8.5000000000000006E-2</v>
      </c>
      <c r="F1109" s="2">
        <v>9.5000000000000001E-2</v>
      </c>
      <c r="G1109" s="2">
        <v>0.14000000000000001</v>
      </c>
      <c r="H1109" s="2">
        <v>0.05</v>
      </c>
      <c r="I1109" s="2">
        <v>2069</v>
      </c>
      <c r="J1109" s="2" t="s">
        <v>976</v>
      </c>
      <c r="K1109" t="s">
        <v>939</v>
      </c>
      <c r="L1109" s="1">
        <f>Kombiniert[[#This Row],[Date]]-13</f>
        <v>43782</v>
      </c>
      <c r="M1109" s="8">
        <f>AVERAGEIFS(Kombiniert[CDU/CSU],Kombiniert[Date],"&gt;="&amp;Kombiniert[[#This Row],[Von]],Kombiniert[Date],"&lt;="&amp;Kombiniert[[#This Row],[Date]])</f>
        <v>0.26624999999999999</v>
      </c>
      <c r="N1109" s="3">
        <f>AVERAGEIFS(Kombiniert[SPD],Kombiniert[Date],"&gt;="&amp;Kombiniert[[#This Row],[Von]],Kombiniert[Date],"&lt;="&amp;Kombiniert[[#This Row],[Date]])</f>
        <v>0.15000000000000002</v>
      </c>
      <c r="O1109" s="8">
        <f>AVERAGEIFS(Kombiniert[GRÜNE],Kombiniert[Date],"&gt;="&amp;Kombiniert[[#This Row],[Von]],Kombiniert[Date],"&lt;="&amp;Kombiniert[[#This Row],[Date]])</f>
        <v>0.20562499999999997</v>
      </c>
      <c r="P1109" s="8">
        <f>AVERAGEIFS(Kombiniert[FDP],Kombiniert[Date],"&gt;="&amp;Kombiniert[[#This Row],[Von]],Kombiniert[Date],"&lt;="&amp;Kombiniert[[#This Row],[Date]])</f>
        <v>8.3124999999999991E-2</v>
      </c>
      <c r="Q1109" s="8">
        <f>AVERAGEIFS(Kombiniert[LINKE],Kombiniert[Date],"&gt;="&amp;Kombiniert[[#This Row],[Von]],Kombiniert[Date],"&lt;="&amp;Kombiniert[[#This Row],[Date]])</f>
        <v>9.3124999999999986E-2</v>
      </c>
      <c r="R1109" s="8">
        <f>AVERAGEIFS(Kombiniert[AfD],Kombiniert[Date],"&gt;="&amp;Kombiniert[[#This Row],[Von]],Kombiniert[Date],"&lt;="&amp;Kombiniert[[#This Row],[Date]])</f>
        <v>0.138125</v>
      </c>
      <c r="S1109" s="8">
        <f>AVERAGEIFS(Kombiniert[Sonstige],Kombiniert[Date],"&gt;="&amp;Kombiniert[[#This Row],[Von]],Kombiniert[Date],"&lt;="&amp;Kombiniert[[#This Row],[Date]])</f>
        <v>6.3750000000000001E-2</v>
      </c>
      <c r="T1109" s="4">
        <f>SUMIFS(Kombiniert[Befragte],Kombiniert[Date],"&gt;="&amp;Kombiniert[[#This Row],[Von]],Kombiniert[Date],"&lt;="&amp;Kombiniert[[#This Row],[Date]])</f>
        <v>16960</v>
      </c>
      <c r="U1109" s="2">
        <f>1/SUMIFS(Kombiniert[[#This Row],[CDU/CSU (14d)]:[AfD (14d)]],Kombiniert[[#This Row],[CDU/CSU (14d)]:[AfD (14d)]],"&gt;="&amp;0.05)</f>
        <v>1.0680907877169559</v>
      </c>
      <c r="V1109" s="2">
        <f>1/(SUMIFS(Kombiniert[[#This Row],[CDU/CSU (14d)]:[AfD (14d)]],Kombiniert[[#This Row],[CDU/CSU (14d)]:[AfD (14d)]],"&gt;="&amp;0.05)-Kombiniert[[#This Row],[FDP (14d)]])</f>
        <v>1.1721611721611722</v>
      </c>
    </row>
    <row r="1110" spans="1:22" x14ac:dyDescent="0.35">
      <c r="A1110" s="1">
        <v>43787</v>
      </c>
      <c r="B1110" s="2">
        <v>0.25</v>
      </c>
      <c r="C1110" s="2">
        <v>0.155</v>
      </c>
      <c r="D1110" s="2">
        <v>0.21</v>
      </c>
      <c r="E1110" s="2">
        <v>8.5000000000000006E-2</v>
      </c>
      <c r="F1110" s="2">
        <v>0.1</v>
      </c>
      <c r="G1110" s="2">
        <v>0.15</v>
      </c>
      <c r="H1110" s="2">
        <v>0.05</v>
      </c>
      <c r="I1110" s="2">
        <v>4115</v>
      </c>
      <c r="J1110" s="2" t="s">
        <v>977</v>
      </c>
      <c r="K1110" t="s">
        <v>939</v>
      </c>
      <c r="L1110" s="1">
        <f>Kombiniert[[#This Row],[Date]]-13</f>
        <v>43774</v>
      </c>
      <c r="M1110" s="8">
        <f>AVERAGEIFS(Kombiniert[CDU/CSU],Kombiniert[Date],"&gt;="&amp;Kombiniert[[#This Row],[Von]],Kombiniert[Date],"&lt;="&amp;Kombiniert[[#This Row],[Date]])</f>
        <v>0.26050000000000001</v>
      </c>
      <c r="N1110" s="3">
        <f>AVERAGEIFS(Kombiniert[SPD],Kombiniert[Date],"&gt;="&amp;Kombiniert[[#This Row],[Von]],Kombiniert[Date],"&lt;="&amp;Kombiniert[[#This Row],[Date]])</f>
        <v>0.14799999999999999</v>
      </c>
      <c r="O1110" s="8">
        <f>AVERAGEIFS(Kombiniert[GRÜNE],Kombiniert[Date],"&gt;="&amp;Kombiniert[[#This Row],[Von]],Kombiniert[Date],"&lt;="&amp;Kombiniert[[#This Row],[Date]])</f>
        <v>0.20550000000000002</v>
      </c>
      <c r="P1110" s="8">
        <f>AVERAGEIFS(Kombiniert[FDP],Kombiniert[Date],"&gt;="&amp;Kombiniert[[#This Row],[Von]],Kombiniert[Date],"&lt;="&amp;Kombiniert[[#This Row],[Date]])</f>
        <v>8.1499999999999989E-2</v>
      </c>
      <c r="Q1110" s="8">
        <f>AVERAGEIFS(Kombiniert[LINKE],Kombiniert[Date],"&gt;="&amp;Kombiniert[[#This Row],[Von]],Kombiniert[Date],"&lt;="&amp;Kombiniert[[#This Row],[Date]])</f>
        <v>9.7499999999999989E-2</v>
      </c>
      <c r="R1110" s="8">
        <f>AVERAGEIFS(Kombiniert[AfD],Kombiniert[Date],"&gt;="&amp;Kombiniert[[#This Row],[Von]],Kombiniert[Date],"&lt;="&amp;Kombiniert[[#This Row],[Date]])</f>
        <v>0.13999999999999999</v>
      </c>
      <c r="S1110" s="8">
        <f>AVERAGEIFS(Kombiniert[Sonstige],Kombiniert[Date],"&gt;="&amp;Kombiniert[[#This Row],[Von]],Kombiniert[Date],"&lt;="&amp;Kombiniert[[#This Row],[Date]])</f>
        <v>6.7000000000000018E-2</v>
      </c>
      <c r="T1110" s="4">
        <f>SUMIFS(Kombiniert[Befragte],Kombiniert[Date],"&gt;="&amp;Kombiniert[[#This Row],[Von]],Kombiniert[Date],"&lt;="&amp;Kombiniert[[#This Row],[Date]])</f>
        <v>19569</v>
      </c>
      <c r="U1110" s="2">
        <f>1/SUMIFS(Kombiniert[[#This Row],[CDU/CSU (14d)]:[AfD (14d)]],Kombiniert[[#This Row],[CDU/CSU (14d)]:[AfD (14d)]],"&gt;="&amp;0.05)</f>
        <v>1.0718113612004287</v>
      </c>
      <c r="V1110" s="2">
        <f>1/(SUMIFS(Kombiniert[[#This Row],[CDU/CSU (14d)]:[AfD (14d)]],Kombiniert[[#This Row],[CDU/CSU (14d)]:[AfD (14d)]],"&gt;="&amp;0.05)-Kombiniert[[#This Row],[FDP (14d)]])</f>
        <v>1.1743981209630063</v>
      </c>
    </row>
    <row r="1111" spans="1:22" x14ac:dyDescent="0.35">
      <c r="A1111" s="1">
        <v>43781</v>
      </c>
      <c r="B1111" s="2">
        <v>0.255</v>
      </c>
      <c r="C1111" s="2">
        <v>0.155</v>
      </c>
      <c r="D1111" s="2">
        <v>0.20499999999999999</v>
      </c>
      <c r="E1111" s="2">
        <v>0.08</v>
      </c>
      <c r="F1111" s="2">
        <v>9.5000000000000001E-2</v>
      </c>
      <c r="G1111" s="2">
        <v>0.15</v>
      </c>
      <c r="H1111" s="2">
        <v>0.06</v>
      </c>
      <c r="I1111" s="2">
        <v>2096</v>
      </c>
      <c r="J1111" s="2" t="s">
        <v>978</v>
      </c>
      <c r="K1111" t="s">
        <v>939</v>
      </c>
      <c r="L1111" s="1">
        <f>Kombiniert[[#This Row],[Date]]-13</f>
        <v>43768</v>
      </c>
      <c r="M1111" s="8">
        <f>AVERAGEIFS(Kombiniert[CDU/CSU],Kombiniert[Date],"&gt;="&amp;Kombiniert[[#This Row],[Von]],Kombiniert[Date],"&lt;="&amp;Kombiniert[[#This Row],[Date]])</f>
        <v>0.26444444444444443</v>
      </c>
      <c r="N1111" s="3">
        <f>AVERAGEIFS(Kombiniert[SPD],Kombiniert[Date],"&gt;="&amp;Kombiniert[[#This Row],[Von]],Kombiniert[Date],"&lt;="&amp;Kombiniert[[#This Row],[Date]])</f>
        <v>0.14222222222222225</v>
      </c>
      <c r="O1111" s="8">
        <f>AVERAGEIFS(Kombiniert[GRÜNE],Kombiniert[Date],"&gt;="&amp;Kombiniert[[#This Row],[Von]],Kombiniert[Date],"&lt;="&amp;Kombiniert[[#This Row],[Date]])</f>
        <v>0.20499999999999999</v>
      </c>
      <c r="P1111" s="8">
        <f>AVERAGEIFS(Kombiniert[FDP],Kombiniert[Date],"&gt;="&amp;Kombiniert[[#This Row],[Von]],Kombiniert[Date],"&lt;="&amp;Kombiniert[[#This Row],[Date]])</f>
        <v>8.2222222222222224E-2</v>
      </c>
      <c r="Q1111" s="8">
        <f>AVERAGEIFS(Kombiniert[LINKE],Kombiniert[Date],"&gt;="&amp;Kombiniert[[#This Row],[Von]],Kombiniert[Date],"&lt;="&amp;Kombiniert[[#This Row],[Date]])</f>
        <v>9.722222222222221E-2</v>
      </c>
      <c r="R1111" s="8">
        <f>AVERAGEIFS(Kombiniert[AfD],Kombiniert[Date],"&gt;="&amp;Kombiniert[[#This Row],[Von]],Kombiniert[Date],"&lt;="&amp;Kombiniert[[#This Row],[Date]])</f>
        <v>0.14222222222222225</v>
      </c>
      <c r="S1111" s="8">
        <f>AVERAGEIFS(Kombiniert[Sonstige],Kombiniert[Date],"&gt;="&amp;Kombiniert[[#This Row],[Von]],Kombiniert[Date],"&lt;="&amp;Kombiniert[[#This Row],[Date]])</f>
        <v>6.666666666666668E-2</v>
      </c>
      <c r="T1111" s="4">
        <f>SUMIFS(Kombiniert[Befragte],Kombiniert[Date],"&gt;="&amp;Kombiniert[[#This Row],[Von]],Kombiniert[Date],"&lt;="&amp;Kombiniert[[#This Row],[Date]])</f>
        <v>16851</v>
      </c>
      <c r="U1111" s="2">
        <f>1/SUMIFS(Kombiniert[[#This Row],[CDU/CSU (14d)]:[AfD (14d)]],Kombiniert[[#This Row],[CDU/CSU (14d)]:[AfD (14d)]],"&gt;="&amp;0.05)</f>
        <v>1.0714285714285714</v>
      </c>
      <c r="V1111" s="2">
        <f>1/(SUMIFS(Kombiniert[[#This Row],[CDU/CSU (14d)]:[AfD (14d)]],Kombiniert[[#This Row],[CDU/CSU (14d)]:[AfD (14d)]],"&gt;="&amp;0.05)-Kombiniert[[#This Row],[FDP (14d)]])</f>
        <v>1.1749347258485638</v>
      </c>
    </row>
    <row r="1112" spans="1:22" x14ac:dyDescent="0.35">
      <c r="A1112" s="1">
        <v>43773</v>
      </c>
      <c r="B1112" s="2">
        <v>0.255</v>
      </c>
      <c r="C1112" s="2">
        <v>0.13500000000000001</v>
      </c>
      <c r="D1112" s="2">
        <v>0.21</v>
      </c>
      <c r="E1112" s="2">
        <v>0.08</v>
      </c>
      <c r="F1112" s="2">
        <v>0.1</v>
      </c>
      <c r="G1112" s="2">
        <v>0.16</v>
      </c>
      <c r="H1112" s="2">
        <v>0.06</v>
      </c>
      <c r="I1112" s="2">
        <v>2047</v>
      </c>
      <c r="J1112" s="2" t="s">
        <v>979</v>
      </c>
      <c r="K1112" t="s">
        <v>939</v>
      </c>
      <c r="L1112" s="1">
        <f>Kombiniert[[#This Row],[Date]]-13</f>
        <v>43760</v>
      </c>
      <c r="M1112" s="8">
        <f>AVERAGEIFS(Kombiniert[CDU/CSU],Kombiniert[Date],"&gt;="&amp;Kombiniert[[#This Row],[Von]],Kombiniert[Date],"&lt;="&amp;Kombiniert[[#This Row],[Date]])</f>
        <v>0.27357142857142863</v>
      </c>
      <c r="N1112" s="3">
        <f>AVERAGEIFS(Kombiniert[SPD],Kombiniert[Date],"&gt;="&amp;Kombiniert[[#This Row],[Von]],Kombiniert[Date],"&lt;="&amp;Kombiniert[[#This Row],[Date]])</f>
        <v>0.14071428571428574</v>
      </c>
      <c r="O1112" s="8">
        <f>AVERAGEIFS(Kombiniert[GRÜNE],Kombiniert[Date],"&gt;="&amp;Kombiniert[[#This Row],[Von]],Kombiniert[Date],"&lt;="&amp;Kombiniert[[#This Row],[Date]])</f>
        <v>0.20642857142857143</v>
      </c>
      <c r="P1112" s="8">
        <f>AVERAGEIFS(Kombiniert[FDP],Kombiniert[Date],"&gt;="&amp;Kombiniert[[#This Row],[Von]],Kombiniert[Date],"&lt;="&amp;Kombiniert[[#This Row],[Date]])</f>
        <v>0.08</v>
      </c>
      <c r="Q1112" s="8">
        <f>AVERAGEIFS(Kombiniert[LINKE],Kombiniert[Date],"&gt;="&amp;Kombiniert[[#This Row],[Von]],Kombiniert[Date],"&lt;="&amp;Kombiniert[[#This Row],[Date]])</f>
        <v>9.1428571428571428E-2</v>
      </c>
      <c r="R1112" s="8">
        <f>AVERAGEIFS(Kombiniert[AfD],Kombiniert[Date],"&gt;="&amp;Kombiniert[[#This Row],[Von]],Kombiniert[Date],"&lt;="&amp;Kombiniert[[#This Row],[Date]])</f>
        <v>0.14500000000000002</v>
      </c>
      <c r="S1112" s="8">
        <f>AVERAGEIFS(Kombiniert[Sonstige],Kombiniert[Date],"&gt;="&amp;Kombiniert[[#This Row],[Von]],Kombiniert[Date],"&lt;="&amp;Kombiniert[[#This Row],[Date]])</f>
        <v>6.2857142857142861E-2</v>
      </c>
      <c r="T1112" s="4">
        <f>SUMIFS(Kombiniert[Befragte],Kombiniert[Date],"&gt;="&amp;Kombiniert[[#This Row],[Von]],Kombiniert[Date],"&lt;="&amp;Kombiniert[[#This Row],[Date]])</f>
        <v>14494</v>
      </c>
      <c r="U1112" s="2">
        <f>1/SUMIFS(Kombiniert[[#This Row],[CDU/CSU (14d)]:[AfD (14d)]],Kombiniert[[#This Row],[CDU/CSU (14d)]:[AfD (14d)]],"&gt;="&amp;0.05)</f>
        <v>1.0670731707317074</v>
      </c>
      <c r="V1112" s="2">
        <f>1/(SUMIFS(Kombiniert[[#This Row],[CDU/CSU (14d)]:[AfD (14d)]],Kombiniert[[#This Row],[CDU/CSU (14d)]:[AfD (14d)]],"&gt;="&amp;0.05)-Kombiniert[[#This Row],[FDP (14d)]])</f>
        <v>1.1666666666666665</v>
      </c>
    </row>
    <row r="1113" spans="1:22" x14ac:dyDescent="0.35">
      <c r="A1113" s="1">
        <v>43767</v>
      </c>
      <c r="B1113" s="2">
        <v>0.26</v>
      </c>
      <c r="C1113" s="2">
        <v>0.13500000000000001</v>
      </c>
      <c r="D1113" s="2">
        <v>0.23</v>
      </c>
      <c r="E1113" s="2">
        <v>7.4999999999999997E-2</v>
      </c>
      <c r="F1113" s="2">
        <v>0.09</v>
      </c>
      <c r="G1113" s="2">
        <v>0.155</v>
      </c>
      <c r="H1113" s="2">
        <v>5.5E-2</v>
      </c>
      <c r="I1113" s="2">
        <v>2042</v>
      </c>
      <c r="J1113" s="2" t="s">
        <v>980</v>
      </c>
      <c r="K1113" t="s">
        <v>939</v>
      </c>
      <c r="L1113" s="1">
        <f>Kombiniert[[#This Row],[Date]]-13</f>
        <v>43754</v>
      </c>
      <c r="M1113" s="8">
        <f>AVERAGEIFS(Kombiniert[CDU/CSU],Kombiniert[Date],"&gt;="&amp;Kombiniert[[#This Row],[Von]],Kombiniert[Date],"&lt;="&amp;Kombiniert[[#This Row],[Date]])</f>
        <v>0.28166666666666662</v>
      </c>
      <c r="N1113" s="3">
        <f>AVERAGEIFS(Kombiniert[SPD],Kombiniert[Date],"&gt;="&amp;Kombiniert[[#This Row],[Von]],Kombiniert[Date],"&lt;="&amp;Kombiniert[[#This Row],[Date]])</f>
        <v>0.14333333333333334</v>
      </c>
      <c r="O1113" s="8">
        <f>AVERAGEIFS(Kombiniert[GRÜNE],Kombiniert[Date],"&gt;="&amp;Kombiniert[[#This Row],[Von]],Kombiniert[Date],"&lt;="&amp;Kombiniert[[#This Row],[Date]])</f>
        <v>0.21888888888888888</v>
      </c>
      <c r="P1113" s="8">
        <f>AVERAGEIFS(Kombiniert[FDP],Kombiniert[Date],"&gt;="&amp;Kombiniert[[#This Row],[Von]],Kombiniert[Date],"&lt;="&amp;Kombiniert[[#This Row],[Date]])</f>
        <v>7.2777777777777775E-2</v>
      </c>
      <c r="Q1113" s="8">
        <f>AVERAGEIFS(Kombiniert[LINKE],Kombiniert[Date],"&gt;="&amp;Kombiniert[[#This Row],[Von]],Kombiniert[Date],"&lt;="&amp;Kombiniert[[#This Row],[Date]])</f>
        <v>8.3333333333333329E-2</v>
      </c>
      <c r="R1113" s="8">
        <f>AVERAGEIFS(Kombiniert[AfD],Kombiniert[Date],"&gt;="&amp;Kombiniert[[#This Row],[Von]],Kombiniert[Date],"&lt;="&amp;Kombiniert[[#This Row],[Date]])</f>
        <v>0.13722222222222222</v>
      </c>
      <c r="S1113" s="8">
        <f>AVERAGEIFS(Kombiniert[Sonstige],Kombiniert[Date],"&gt;="&amp;Kombiniert[[#This Row],[Von]],Kombiniert[Date],"&lt;="&amp;Kombiniert[[#This Row],[Date]])</f>
        <v>6.277777777777778E-2</v>
      </c>
      <c r="T1113" s="4">
        <f>SUMIFS(Kombiniert[Befragte],Kombiniert[Date],"&gt;="&amp;Kombiniert[[#This Row],[Von]],Kombiniert[Date],"&lt;="&amp;Kombiniert[[#This Row],[Date]])</f>
        <v>15496</v>
      </c>
      <c r="U1113" s="2">
        <f>1/SUMIFS(Kombiniert[[#This Row],[CDU/CSU (14d)]:[AfD (14d)]],Kombiniert[[#This Row],[CDU/CSU (14d)]:[AfD (14d)]],"&gt;="&amp;0.05)</f>
        <v>1.0669828097213989</v>
      </c>
      <c r="V1113" s="2">
        <f>1/(SUMIFS(Kombiniert[[#This Row],[CDU/CSU (14d)]:[AfD (14d)]],Kombiniert[[#This Row],[CDU/CSU (14d)]:[AfD (14d)]],"&gt;="&amp;0.05)-Kombiniert[[#This Row],[FDP (14d)]])</f>
        <v>1.1568123393316196</v>
      </c>
    </row>
    <row r="1114" spans="1:22" x14ac:dyDescent="0.35">
      <c r="A1114" s="1">
        <v>43760</v>
      </c>
      <c r="B1114" s="2">
        <v>0.27</v>
      </c>
      <c r="C1114" s="2">
        <v>0.13500000000000001</v>
      </c>
      <c r="D1114" s="2">
        <v>0.22500000000000001</v>
      </c>
      <c r="E1114" s="2">
        <v>7.4999999999999997E-2</v>
      </c>
      <c r="F1114" s="2">
        <v>0.09</v>
      </c>
      <c r="G1114" s="2">
        <v>0.15</v>
      </c>
      <c r="H1114" s="2">
        <v>5.5E-2</v>
      </c>
      <c r="I1114" s="2">
        <v>2041</v>
      </c>
      <c r="J1114" s="2" t="s">
        <v>981</v>
      </c>
      <c r="K1114" t="s">
        <v>939</v>
      </c>
      <c r="L1114" s="1">
        <f>Kombiniert[[#This Row],[Date]]-13</f>
        <v>43747</v>
      </c>
      <c r="M1114" s="8">
        <f>AVERAGEIFS(Kombiniert[CDU/CSU],Kombiniert[Date],"&gt;="&amp;Kombiniert[[#This Row],[Von]],Kombiniert[Date],"&lt;="&amp;Kombiniert[[#This Row],[Date]])</f>
        <v>0.28049999999999997</v>
      </c>
      <c r="N1114" s="3">
        <f>AVERAGEIFS(Kombiniert[SPD],Kombiniert[Date],"&gt;="&amp;Kombiniert[[#This Row],[Von]],Kombiniert[Date],"&lt;="&amp;Kombiniert[[#This Row],[Date]])</f>
        <v>0.14150000000000001</v>
      </c>
      <c r="O1114" s="8">
        <f>AVERAGEIFS(Kombiniert[GRÜNE],Kombiniert[Date],"&gt;="&amp;Kombiniert[[#This Row],[Von]],Kombiniert[Date],"&lt;="&amp;Kombiniert[[#This Row],[Date]])</f>
        <v>0.22349999999999998</v>
      </c>
      <c r="P1114" s="8">
        <f>AVERAGEIFS(Kombiniert[FDP],Kombiniert[Date],"&gt;="&amp;Kombiniert[[#This Row],[Von]],Kombiniert[Date],"&lt;="&amp;Kombiniert[[#This Row],[Date]])</f>
        <v>7.1499999999999994E-2</v>
      </c>
      <c r="Q1114" s="8">
        <f>AVERAGEIFS(Kombiniert[LINKE],Kombiniert[Date],"&gt;="&amp;Kombiniert[[#This Row],[Von]],Kombiniert[Date],"&lt;="&amp;Kombiniert[[#This Row],[Date]])</f>
        <v>8.0999999999999989E-2</v>
      </c>
      <c r="R1114" s="8">
        <f>AVERAGEIFS(Kombiniert[AfD],Kombiniert[Date],"&gt;="&amp;Kombiniert[[#This Row],[Von]],Kombiniert[Date],"&lt;="&amp;Kombiniert[[#This Row],[Date]])</f>
        <v>0.13699999999999998</v>
      </c>
      <c r="S1114" s="8">
        <f>AVERAGEIFS(Kombiniert[Sonstige],Kombiniert[Date],"&gt;="&amp;Kombiniert[[#This Row],[Von]],Kombiniert[Date],"&lt;="&amp;Kombiniert[[#This Row],[Date]])</f>
        <v>6.5000000000000016E-2</v>
      </c>
      <c r="T1114" s="4">
        <f>SUMIFS(Kombiniert[Befragte],Kombiniert[Date],"&gt;="&amp;Kombiniert[[#This Row],[Von]],Kombiniert[Date],"&lt;="&amp;Kombiniert[[#This Row],[Date]])</f>
        <v>17484</v>
      </c>
      <c r="U1114" s="2">
        <f>1/SUMIFS(Kombiniert[[#This Row],[CDU/CSU (14d)]:[AfD (14d)]],Kombiniert[[#This Row],[CDU/CSU (14d)]:[AfD (14d)]],"&gt;="&amp;0.05)</f>
        <v>1.0695187165775402</v>
      </c>
      <c r="V1114" s="2">
        <f>1/(SUMIFS(Kombiniert[[#This Row],[CDU/CSU (14d)]:[AfD (14d)]],Kombiniert[[#This Row],[CDU/CSU (14d)]:[AfD (14d)]],"&gt;="&amp;0.05)-Kombiniert[[#This Row],[FDP (14d)]])</f>
        <v>1.1580775911986103</v>
      </c>
    </row>
    <row r="1115" spans="1:22" x14ac:dyDescent="0.35">
      <c r="A1115" s="1">
        <v>43753</v>
      </c>
      <c r="B1115" s="2">
        <v>0.28000000000000003</v>
      </c>
      <c r="C1115" s="2">
        <v>0.14000000000000001</v>
      </c>
      <c r="D1115" s="2">
        <v>0.215</v>
      </c>
      <c r="E1115" s="2">
        <v>7.4999999999999997E-2</v>
      </c>
      <c r="F1115" s="2">
        <v>0.08</v>
      </c>
      <c r="G1115" s="2">
        <v>0.15</v>
      </c>
      <c r="H1115" s="2">
        <v>0.06</v>
      </c>
      <c r="I1115" s="2">
        <v>2052</v>
      </c>
      <c r="J1115" s="2" t="s">
        <v>982</v>
      </c>
      <c r="K1115" t="s">
        <v>939</v>
      </c>
      <c r="L1115" s="1">
        <f>Kombiniert[[#This Row],[Date]]-13</f>
        <v>43740</v>
      </c>
      <c r="M1115" s="8">
        <f>AVERAGEIFS(Kombiniert[CDU/CSU],Kombiniert[Date],"&gt;="&amp;Kombiniert[[#This Row],[Von]],Kombiniert[Date],"&lt;="&amp;Kombiniert[[#This Row],[Date]])</f>
        <v>0.27333333333333332</v>
      </c>
      <c r="N1115" s="3">
        <f>AVERAGEIFS(Kombiniert[SPD],Kombiniert[Date],"&gt;="&amp;Kombiniert[[#This Row],[Von]],Kombiniert[Date],"&lt;="&amp;Kombiniert[[#This Row],[Date]])</f>
        <v>0.1377777777777778</v>
      </c>
      <c r="O1115" s="8">
        <f>AVERAGEIFS(Kombiniert[GRÜNE],Kombiniert[Date],"&gt;="&amp;Kombiniert[[#This Row],[Von]],Kombiniert[Date],"&lt;="&amp;Kombiniert[[#This Row],[Date]])</f>
        <v>0.21944444444444444</v>
      </c>
      <c r="P1115" s="8">
        <f>AVERAGEIFS(Kombiniert[FDP],Kombiniert[Date],"&gt;="&amp;Kombiniert[[#This Row],[Von]],Kombiniert[Date],"&lt;="&amp;Kombiniert[[#This Row],[Date]])</f>
        <v>7.7777777777777779E-2</v>
      </c>
      <c r="Q1115" s="8">
        <f>AVERAGEIFS(Kombiniert[LINKE],Kombiniert[Date],"&gt;="&amp;Kombiniert[[#This Row],[Von]],Kombiniert[Date],"&lt;="&amp;Kombiniert[[#This Row],[Date]])</f>
        <v>7.8888888888888883E-2</v>
      </c>
      <c r="R1115" s="8">
        <f>AVERAGEIFS(Kombiniert[AfD],Kombiniert[Date],"&gt;="&amp;Kombiniert[[#This Row],[Von]],Kombiniert[Date],"&lt;="&amp;Kombiniert[[#This Row],[Date]])</f>
        <v>0.14444444444444446</v>
      </c>
      <c r="S1115" s="8">
        <f>AVERAGEIFS(Kombiniert[Sonstige],Kombiniert[Date],"&gt;="&amp;Kombiniert[[#This Row],[Von]],Kombiniert[Date],"&lt;="&amp;Kombiniert[[#This Row],[Date]])</f>
        <v>6.8333333333333329E-2</v>
      </c>
      <c r="T1115" s="4">
        <f>SUMIFS(Kombiniert[Befragte],Kombiniert[Date],"&gt;="&amp;Kombiniert[[#This Row],[Von]],Kombiniert[Date],"&lt;="&amp;Kombiniert[[#This Row],[Date]])</f>
        <v>16560</v>
      </c>
      <c r="U1115" s="2">
        <f>1/SUMIFS(Kombiniert[[#This Row],[CDU/CSU (14d)]:[AfD (14d)]],Kombiniert[[#This Row],[CDU/CSU (14d)]:[AfD (14d)]],"&gt;="&amp;0.05)</f>
        <v>1.0733452593917709</v>
      </c>
      <c r="V1115" s="2">
        <f>1/(SUMIFS(Kombiniert[[#This Row],[CDU/CSU (14d)]:[AfD (14d)]],Kombiniert[[#This Row],[CDU/CSU (14d)]:[AfD (14d)]],"&gt;="&amp;0.05)-Kombiniert[[#This Row],[FDP (14d)]])</f>
        <v>1.1711125569290826</v>
      </c>
    </row>
    <row r="1116" spans="1:22" x14ac:dyDescent="0.35">
      <c r="A1116" s="1">
        <v>43746</v>
      </c>
      <c r="B1116" s="2">
        <v>0.27</v>
      </c>
      <c r="C1116" s="2">
        <v>0.13</v>
      </c>
      <c r="D1116" s="2">
        <v>0.21</v>
      </c>
      <c r="E1116" s="2">
        <v>8.5000000000000006E-2</v>
      </c>
      <c r="F1116" s="2">
        <v>0.09</v>
      </c>
      <c r="G1116" s="2">
        <v>0.16</v>
      </c>
      <c r="H1116" s="2">
        <v>5.5E-2</v>
      </c>
      <c r="I1116" s="2">
        <v>2059</v>
      </c>
      <c r="J1116" s="2" t="s">
        <v>624</v>
      </c>
      <c r="K1116" t="s">
        <v>939</v>
      </c>
      <c r="L1116" s="1">
        <f>Kombiniert[[#This Row],[Date]]-13</f>
        <v>43733</v>
      </c>
      <c r="M1116" s="8">
        <f>AVERAGEIFS(Kombiniert[CDU/CSU],Kombiniert[Date],"&gt;="&amp;Kombiniert[[#This Row],[Von]],Kombiniert[Date],"&lt;="&amp;Kombiniert[[#This Row],[Date]])</f>
        <v>0.26944444444444443</v>
      </c>
      <c r="N1116" s="3">
        <f>AVERAGEIFS(Kombiniert[SPD],Kombiniert[Date],"&gt;="&amp;Kombiniert[[#This Row],[Von]],Kombiniert[Date],"&lt;="&amp;Kombiniert[[#This Row],[Date]])</f>
        <v>0.1377777777777778</v>
      </c>
      <c r="O1116" s="8">
        <f>AVERAGEIFS(Kombiniert[GRÜNE],Kombiniert[Date],"&gt;="&amp;Kombiniert[[#This Row],[Von]],Kombiniert[Date],"&lt;="&amp;Kombiniert[[#This Row],[Date]])</f>
        <v>0.22333333333333336</v>
      </c>
      <c r="P1116" s="8">
        <f>AVERAGEIFS(Kombiniert[FDP],Kombiniert[Date],"&gt;="&amp;Kombiniert[[#This Row],[Von]],Kombiniert[Date],"&lt;="&amp;Kombiniert[[#This Row],[Date]])</f>
        <v>7.8333333333333324E-2</v>
      </c>
      <c r="Q1116" s="8">
        <f>AVERAGEIFS(Kombiniert[LINKE],Kombiniert[Date],"&gt;="&amp;Kombiniert[[#This Row],[Von]],Kombiniert[Date],"&lt;="&amp;Kombiniert[[#This Row],[Date]])</f>
        <v>7.6666666666666661E-2</v>
      </c>
      <c r="R1116" s="8">
        <f>AVERAGEIFS(Kombiniert[AfD],Kombiniert[Date],"&gt;="&amp;Kombiniert[[#This Row],[Von]],Kombiniert[Date],"&lt;="&amp;Kombiniert[[#This Row],[Date]])</f>
        <v>0.14666666666666664</v>
      </c>
      <c r="S1116" s="8">
        <f>AVERAGEIFS(Kombiniert[Sonstige],Kombiniert[Date],"&gt;="&amp;Kombiniert[[#This Row],[Von]],Kombiniert[Date],"&lt;="&amp;Kombiniert[[#This Row],[Date]])</f>
        <v>6.777777777777777E-2</v>
      </c>
      <c r="T1116" s="4">
        <f>SUMIFS(Kombiniert[Befragte],Kombiniert[Date],"&gt;="&amp;Kombiniert[[#This Row],[Von]],Kombiniert[Date],"&lt;="&amp;Kombiniert[[#This Row],[Date]])</f>
        <v>16195</v>
      </c>
      <c r="U1116" s="2">
        <f>1/SUMIFS(Kombiniert[[#This Row],[CDU/CSU (14d)]:[AfD (14d)]],Kombiniert[[#This Row],[CDU/CSU (14d)]:[AfD (14d)]],"&gt;="&amp;0.05)</f>
        <v>1.072705601907032</v>
      </c>
      <c r="V1116" s="2">
        <f>1/(SUMIFS(Kombiniert[[#This Row],[CDU/CSU (14d)]:[AfD (14d)]],Kombiniert[[#This Row],[CDU/CSU (14d)]:[AfD (14d)]],"&gt;="&amp;0.05)-Kombiniert[[#This Row],[FDP (14d)]])</f>
        <v>1.1711125569290826</v>
      </c>
    </row>
    <row r="1117" spans="1:22" x14ac:dyDescent="0.35">
      <c r="A1117" s="1">
        <v>43738</v>
      </c>
      <c r="B1117" s="2">
        <v>0.26500000000000001</v>
      </c>
      <c r="C1117" s="2">
        <v>0.13</v>
      </c>
      <c r="D1117" s="2">
        <v>0.22</v>
      </c>
      <c r="E1117" s="2">
        <v>0.08</v>
      </c>
      <c r="F1117" s="2">
        <v>0.08</v>
      </c>
      <c r="G1117" s="2">
        <v>0.16</v>
      </c>
      <c r="H1117" s="2">
        <v>6.5000000000000002E-2</v>
      </c>
      <c r="I1117" s="2">
        <v>2058</v>
      </c>
      <c r="J1117" s="2" t="s">
        <v>983</v>
      </c>
      <c r="K1117" t="s">
        <v>939</v>
      </c>
      <c r="L1117" s="1">
        <f>Kombiniert[[#This Row],[Date]]-13</f>
        <v>43725</v>
      </c>
      <c r="M1117" s="8">
        <f>AVERAGEIFS(Kombiniert[CDU/CSU],Kombiniert[Date],"&gt;="&amp;Kombiniert[[#This Row],[Von]],Kombiniert[Date],"&lt;="&amp;Kombiniert[[#This Row],[Date]])</f>
        <v>0.27277777777777779</v>
      </c>
      <c r="N1117" s="3">
        <f>AVERAGEIFS(Kombiniert[SPD],Kombiniert[Date],"&gt;="&amp;Kombiniert[[#This Row],[Von]],Kombiniert[Date],"&lt;="&amp;Kombiniert[[#This Row],[Date]])</f>
        <v>0.14222222222222225</v>
      </c>
      <c r="O1117" s="8">
        <f>AVERAGEIFS(Kombiniert[GRÜNE],Kombiniert[Date],"&gt;="&amp;Kombiniert[[#This Row],[Von]],Kombiniert[Date],"&lt;="&amp;Kombiniert[[#This Row],[Date]])</f>
        <v>0.22555555555555559</v>
      </c>
      <c r="P1117" s="8">
        <f>AVERAGEIFS(Kombiniert[FDP],Kombiniert[Date],"&gt;="&amp;Kombiniert[[#This Row],[Von]],Kombiniert[Date],"&lt;="&amp;Kombiniert[[#This Row],[Date]])</f>
        <v>7.6666666666666661E-2</v>
      </c>
      <c r="Q1117" s="8">
        <f>AVERAGEIFS(Kombiniert[LINKE],Kombiniert[Date],"&gt;="&amp;Kombiniert[[#This Row],[Von]],Kombiniert[Date],"&lt;="&amp;Kombiniert[[#This Row],[Date]])</f>
        <v>7.6666666666666661E-2</v>
      </c>
      <c r="R1117" s="8">
        <f>AVERAGEIFS(Kombiniert[AfD],Kombiniert[Date],"&gt;="&amp;Kombiniert[[#This Row],[Von]],Kombiniert[Date],"&lt;="&amp;Kombiniert[[#This Row],[Date]])</f>
        <v>0.14333333333333334</v>
      </c>
      <c r="S1117" s="8">
        <f>AVERAGEIFS(Kombiniert[Sonstige],Kombiniert[Date],"&gt;="&amp;Kombiniert[[#This Row],[Von]],Kombiniert[Date],"&lt;="&amp;Kombiniert[[#This Row],[Date]])</f>
        <v>6.2777777777777766E-2</v>
      </c>
      <c r="T1117" s="4">
        <f>SUMIFS(Kombiniert[Befragte],Kombiniert[Date],"&gt;="&amp;Kombiniert[[#This Row],[Von]],Kombiniert[Date],"&lt;="&amp;Kombiniert[[#This Row],[Date]])</f>
        <v>16120</v>
      </c>
      <c r="U1117" s="2">
        <f>1/SUMIFS(Kombiniert[[#This Row],[CDU/CSU (14d)]:[AfD (14d)]],Kombiniert[[#This Row],[CDU/CSU (14d)]:[AfD (14d)]],"&gt;="&amp;0.05)</f>
        <v>1.0669828097213989</v>
      </c>
      <c r="V1117" s="2">
        <f>1/(SUMIFS(Kombiniert[[#This Row],[CDU/CSU (14d)]:[AfD (14d)]],Kombiniert[[#This Row],[CDU/CSU (14d)]:[AfD (14d)]],"&gt;="&amp;0.05)-Kombiniert[[#This Row],[FDP (14d)]])</f>
        <v>1.1620400258231116</v>
      </c>
    </row>
    <row r="1118" spans="1:22" x14ac:dyDescent="0.35">
      <c r="A1118" s="1">
        <v>43731</v>
      </c>
      <c r="B1118" s="2">
        <v>0.26</v>
      </c>
      <c r="C1118" s="2">
        <v>0.14000000000000001</v>
      </c>
      <c r="D1118" s="2">
        <v>0.22</v>
      </c>
      <c r="E1118" s="2">
        <v>0.08</v>
      </c>
      <c r="F1118" s="2">
        <v>0.08</v>
      </c>
      <c r="G1118" s="2">
        <v>0.16</v>
      </c>
      <c r="H1118" s="2">
        <v>0.06</v>
      </c>
      <c r="I1118" s="2">
        <v>2052</v>
      </c>
      <c r="J1118" s="2" t="s">
        <v>984</v>
      </c>
      <c r="K1118" t="s">
        <v>939</v>
      </c>
      <c r="L1118" s="1">
        <f>Kombiniert[[#This Row],[Date]]-13</f>
        <v>43718</v>
      </c>
      <c r="M1118" s="8">
        <f>AVERAGEIFS(Kombiniert[CDU/CSU],Kombiniert[Date],"&gt;="&amp;Kombiniert[[#This Row],[Von]],Kombiniert[Date],"&lt;="&amp;Kombiniert[[#This Row],[Date]])</f>
        <v>0.27318181818181819</v>
      </c>
      <c r="N1118" s="3">
        <f>AVERAGEIFS(Kombiniert[SPD],Kombiniert[Date],"&gt;="&amp;Kombiniert[[#This Row],[Von]],Kombiniert[Date],"&lt;="&amp;Kombiniert[[#This Row],[Date]])</f>
        <v>0.14727272727272728</v>
      </c>
      <c r="O1118" s="8">
        <f>AVERAGEIFS(Kombiniert[GRÜNE],Kombiniert[Date],"&gt;="&amp;Kombiniert[[#This Row],[Von]],Kombiniert[Date],"&lt;="&amp;Kombiniert[[#This Row],[Date]])</f>
        <v>0.22045454545454549</v>
      </c>
      <c r="P1118" s="8">
        <f>AVERAGEIFS(Kombiniert[FDP],Kombiniert[Date],"&gt;="&amp;Kombiniert[[#This Row],[Von]],Kombiniert[Date],"&lt;="&amp;Kombiniert[[#This Row],[Date]])</f>
        <v>7.5909090909090912E-2</v>
      </c>
      <c r="Q1118" s="8">
        <f>AVERAGEIFS(Kombiniert[LINKE],Kombiniert[Date],"&gt;="&amp;Kombiniert[[#This Row],[Von]],Kombiniert[Date],"&lt;="&amp;Kombiniert[[#This Row],[Date]])</f>
        <v>7.6363636363636356E-2</v>
      </c>
      <c r="R1118" s="8">
        <f>AVERAGEIFS(Kombiniert[AfD],Kombiniert[Date],"&gt;="&amp;Kombiniert[[#This Row],[Von]],Kombiniert[Date],"&lt;="&amp;Kombiniert[[#This Row],[Date]])</f>
        <v>0.14318181818181819</v>
      </c>
      <c r="S1118" s="8">
        <f>AVERAGEIFS(Kombiniert[Sonstige],Kombiniert[Date],"&gt;="&amp;Kombiniert[[#This Row],[Von]],Kombiniert[Date],"&lt;="&amp;Kombiniert[[#This Row],[Date]])</f>
        <v>6.3636363636363644E-2</v>
      </c>
      <c r="T1118" s="4">
        <f>SUMIFS(Kombiniert[Befragte],Kombiniert[Date],"&gt;="&amp;Kombiniert[[#This Row],[Von]],Kombiniert[Date],"&lt;="&amp;Kombiniert[[#This Row],[Date]])</f>
        <v>20574</v>
      </c>
      <c r="U1118" s="2">
        <f>1/SUMIFS(Kombiniert[[#This Row],[CDU/CSU (14d)]:[AfD (14d)]],Kombiniert[[#This Row],[CDU/CSU (14d)]:[AfD (14d)]],"&gt;="&amp;0.05)</f>
        <v>1.0679611650485437</v>
      </c>
      <c r="V1118" s="2">
        <f>1/(SUMIFS(Kombiniert[[#This Row],[CDU/CSU (14d)]:[AfD (14d)]],Kombiniert[[#This Row],[CDU/CSU (14d)]:[AfD (14d)]],"&gt;="&amp;0.05)-Kombiniert[[#This Row],[FDP (14d)]])</f>
        <v>1.1621764395139988</v>
      </c>
    </row>
    <row r="1119" spans="1:22" x14ac:dyDescent="0.35">
      <c r="A1119" s="1">
        <v>43724</v>
      </c>
      <c r="B1119" s="2">
        <v>0.26500000000000001</v>
      </c>
      <c r="C1119" s="2">
        <v>0.13500000000000001</v>
      </c>
      <c r="D1119" s="2">
        <v>0.22500000000000001</v>
      </c>
      <c r="E1119" s="2">
        <v>7.4999999999999997E-2</v>
      </c>
      <c r="F1119" s="2">
        <v>7.4999999999999997E-2</v>
      </c>
      <c r="G1119" s="2">
        <v>0.16</v>
      </c>
      <c r="H1119" s="2">
        <v>6.5000000000000002E-2</v>
      </c>
      <c r="I1119" s="2">
        <v>2053</v>
      </c>
      <c r="J1119" s="2" t="s">
        <v>985</v>
      </c>
      <c r="K1119" t="s">
        <v>939</v>
      </c>
      <c r="L1119" s="1">
        <f>Kombiniert[[#This Row],[Date]]-13</f>
        <v>43711</v>
      </c>
      <c r="M1119" s="8">
        <f>AVERAGEIFS(Kombiniert[CDU/CSU],Kombiniert[Date],"&gt;="&amp;Kombiniert[[#This Row],[Von]],Kombiniert[Date],"&lt;="&amp;Kombiniert[[#This Row],[Date]])</f>
        <v>0.27350000000000002</v>
      </c>
      <c r="N1119" s="3">
        <f>AVERAGEIFS(Kombiniert[SPD],Kombiniert[Date],"&gt;="&amp;Kombiniert[[#This Row],[Von]],Kombiniert[Date],"&lt;="&amp;Kombiniert[[#This Row],[Date]])</f>
        <v>0.14899999999999999</v>
      </c>
      <c r="O1119" s="8">
        <f>AVERAGEIFS(Kombiniert[GRÜNE],Kombiniert[Date],"&gt;="&amp;Kombiniert[[#This Row],[Von]],Kombiniert[Date],"&lt;="&amp;Kombiniert[[#This Row],[Date]])</f>
        <v>0.22350000000000003</v>
      </c>
      <c r="P1119" s="8">
        <f>AVERAGEIFS(Kombiniert[FDP],Kombiniert[Date],"&gt;="&amp;Kombiniert[[#This Row],[Von]],Kombiniert[Date],"&lt;="&amp;Kombiniert[[#This Row],[Date]])</f>
        <v>7.2499999999999981E-2</v>
      </c>
      <c r="Q1119" s="8">
        <f>AVERAGEIFS(Kombiniert[LINKE],Kombiniert[Date],"&gt;="&amp;Kombiniert[[#This Row],[Von]],Kombiniert[Date],"&lt;="&amp;Kombiniert[[#This Row],[Date]])</f>
        <v>7.2999999999999982E-2</v>
      </c>
      <c r="R1119" s="8">
        <f>AVERAGEIFS(Kombiniert[AfD],Kombiniert[Date],"&gt;="&amp;Kombiniert[[#This Row],[Von]],Kombiniert[Date],"&lt;="&amp;Kombiniert[[#This Row],[Date]])</f>
        <v>0.14150000000000001</v>
      </c>
      <c r="S1119" s="8">
        <f>AVERAGEIFS(Kombiniert[Sonstige],Kombiniert[Date],"&gt;="&amp;Kombiniert[[#This Row],[Von]],Kombiniert[Date],"&lt;="&amp;Kombiniert[[#This Row],[Date]])</f>
        <v>6.7000000000000004E-2</v>
      </c>
      <c r="T1119" s="4">
        <f>SUMIFS(Kombiniert[Befragte],Kombiniert[Date],"&gt;="&amp;Kombiniert[[#This Row],[Von]],Kombiniert[Date],"&lt;="&amp;Kombiniert[[#This Row],[Date]])</f>
        <v>19232</v>
      </c>
      <c r="U1119" s="2">
        <f>1/SUMIFS(Kombiniert[[#This Row],[CDU/CSU (14d)]:[AfD (14d)]],Kombiniert[[#This Row],[CDU/CSU (14d)]:[AfD (14d)]],"&gt;="&amp;0.05)</f>
        <v>1.0718113612004287</v>
      </c>
      <c r="V1119" s="2">
        <f>1/(SUMIFS(Kombiniert[[#This Row],[CDU/CSU (14d)]:[AfD (14d)]],Kombiniert[[#This Row],[CDU/CSU (14d)]:[AfD (14d)]],"&gt;="&amp;0.05)-Kombiniert[[#This Row],[FDP (14d)]])</f>
        <v>1.1621150493898895</v>
      </c>
    </row>
    <row r="1120" spans="1:22" x14ac:dyDescent="0.35">
      <c r="A1120" s="1">
        <v>43718</v>
      </c>
      <c r="B1120" s="2">
        <v>0.27</v>
      </c>
      <c r="C1120" s="2">
        <v>0.13500000000000001</v>
      </c>
      <c r="D1120" s="2">
        <v>0.22</v>
      </c>
      <c r="E1120" s="2">
        <v>0.08</v>
      </c>
      <c r="F1120" s="2">
        <v>7.4999999999999997E-2</v>
      </c>
      <c r="G1120" s="2">
        <v>0.155</v>
      </c>
      <c r="H1120" s="2">
        <v>6.5000000000000002E-2</v>
      </c>
      <c r="I1120" s="2">
        <v>2033</v>
      </c>
      <c r="J1120" s="2" t="s">
        <v>986</v>
      </c>
      <c r="K1120" t="s">
        <v>939</v>
      </c>
      <c r="L1120" s="1">
        <f>Kombiniert[[#This Row],[Date]]-13</f>
        <v>43705</v>
      </c>
      <c r="M1120" s="8">
        <f>AVERAGEIFS(Kombiniert[CDU/CSU],Kombiniert[Date],"&gt;="&amp;Kombiniert[[#This Row],[Von]],Kombiniert[Date],"&lt;="&amp;Kombiniert[[#This Row],[Date]])</f>
        <v>0.27500000000000002</v>
      </c>
      <c r="N1120" s="3">
        <f>AVERAGEIFS(Kombiniert[SPD],Kombiniert[Date],"&gt;="&amp;Kombiniert[[#This Row],[Von]],Kombiniert[Date],"&lt;="&amp;Kombiniert[[#This Row],[Date]])</f>
        <v>0.14750000000000002</v>
      </c>
      <c r="O1120" s="8">
        <f>AVERAGEIFS(Kombiniert[GRÜNE],Kombiniert[Date],"&gt;="&amp;Kombiniert[[#This Row],[Von]],Kombiniert[Date],"&lt;="&amp;Kombiniert[[#This Row],[Date]])</f>
        <v>0.22687499999999999</v>
      </c>
      <c r="P1120" s="8">
        <f>AVERAGEIFS(Kombiniert[FDP],Kombiniert[Date],"&gt;="&amp;Kombiniert[[#This Row],[Von]],Kombiniert[Date],"&lt;="&amp;Kombiniert[[#This Row],[Date]])</f>
        <v>7.5624999999999998E-2</v>
      </c>
      <c r="Q1120" s="8">
        <f>AVERAGEIFS(Kombiniert[LINKE],Kombiniert[Date],"&gt;="&amp;Kombiniert[[#This Row],[Von]],Kombiniert[Date],"&lt;="&amp;Kombiniert[[#This Row],[Date]])</f>
        <v>7.0625000000000007E-2</v>
      </c>
      <c r="R1120" s="8">
        <f>AVERAGEIFS(Kombiniert[AfD],Kombiniert[Date],"&gt;="&amp;Kombiniert[[#This Row],[Von]],Kombiniert[Date],"&lt;="&amp;Kombiniert[[#This Row],[Date]])</f>
        <v>0.139375</v>
      </c>
      <c r="S1120" s="8">
        <f>AVERAGEIFS(Kombiniert[Sonstige],Kombiniert[Date],"&gt;="&amp;Kombiniert[[#This Row],[Von]],Kombiniert[Date],"&lt;="&amp;Kombiniert[[#This Row],[Date]])</f>
        <v>6.5000000000000002E-2</v>
      </c>
      <c r="T1120" s="4">
        <f>SUMIFS(Kombiniert[Befragte],Kombiniert[Date],"&gt;="&amp;Kombiniert[[#This Row],[Von]],Kombiniert[Date],"&lt;="&amp;Kombiniert[[#This Row],[Date]])</f>
        <v>15156</v>
      </c>
      <c r="U1120" s="2">
        <f>1/SUMIFS(Kombiniert[[#This Row],[CDU/CSU (14d)]:[AfD (14d)]],Kombiniert[[#This Row],[CDU/CSU (14d)]:[AfD (14d)]],"&gt;="&amp;0.05)</f>
        <v>1.0695187165775399</v>
      </c>
      <c r="V1120" s="2">
        <f>1/(SUMIFS(Kombiniert[[#This Row],[CDU/CSU (14d)]:[AfD (14d)]],Kombiniert[[#This Row],[CDU/CSU (14d)]:[AfD (14d)]],"&gt;="&amp;0.05)-Kombiniert[[#This Row],[FDP (14d)]])</f>
        <v>1.1636363636363634</v>
      </c>
    </row>
    <row r="1121" spans="1:22" x14ac:dyDescent="0.35">
      <c r="A1121" s="1">
        <v>43710</v>
      </c>
      <c r="B1121" s="2">
        <v>0.26</v>
      </c>
      <c r="C1121" s="2">
        <v>0.14499999999999999</v>
      </c>
      <c r="D1121" s="2">
        <v>0.23499999999999999</v>
      </c>
      <c r="E1121" s="2">
        <v>8.5000000000000006E-2</v>
      </c>
      <c r="F1121" s="2">
        <v>7.0000000000000007E-2</v>
      </c>
      <c r="G1121" s="2">
        <v>0.15</v>
      </c>
      <c r="H1121" s="2">
        <v>5.5E-2</v>
      </c>
      <c r="I1121" s="2">
        <v>2017</v>
      </c>
      <c r="J1121" s="2" t="s">
        <v>987</v>
      </c>
      <c r="K1121" t="s">
        <v>939</v>
      </c>
      <c r="L1121" s="1">
        <f>Kombiniert[[#This Row],[Date]]-13</f>
        <v>43697</v>
      </c>
      <c r="M1121" s="8">
        <f>AVERAGEIFS(Kombiniert[CDU/CSU],Kombiniert[Date],"&gt;="&amp;Kombiniert[[#This Row],[Von]],Kombiniert[Date],"&lt;="&amp;Kombiniert[[#This Row],[Date]])</f>
        <v>0.27</v>
      </c>
      <c r="N1121" s="3">
        <f>AVERAGEIFS(Kombiniert[SPD],Kombiniert[Date],"&gt;="&amp;Kombiniert[[#This Row],[Von]],Kombiniert[Date],"&lt;="&amp;Kombiniert[[#This Row],[Date]])</f>
        <v>0.1411111111111111</v>
      </c>
      <c r="O1121" s="8">
        <f>AVERAGEIFS(Kombiniert[GRÜNE],Kombiniert[Date],"&gt;="&amp;Kombiniert[[#This Row],[Von]],Kombiniert[Date],"&lt;="&amp;Kombiniert[[#This Row],[Date]])</f>
        <v>0.23555555555555552</v>
      </c>
      <c r="P1121" s="8">
        <f>AVERAGEIFS(Kombiniert[FDP],Kombiniert[Date],"&gt;="&amp;Kombiniert[[#This Row],[Von]],Kombiniert[Date],"&lt;="&amp;Kombiniert[[#This Row],[Date]])</f>
        <v>8.0555555555555547E-2</v>
      </c>
      <c r="Q1121" s="8">
        <f>AVERAGEIFS(Kombiniert[LINKE],Kombiniert[Date],"&gt;="&amp;Kombiniert[[#This Row],[Von]],Kombiniert[Date],"&lt;="&amp;Kombiniert[[#This Row],[Date]])</f>
        <v>7.5555555555555542E-2</v>
      </c>
      <c r="R1121" s="8">
        <f>AVERAGEIFS(Kombiniert[AfD],Kombiniert[Date],"&gt;="&amp;Kombiniert[[#This Row],[Von]],Kombiniert[Date],"&lt;="&amp;Kombiniert[[#This Row],[Date]])</f>
        <v>0.13777777777777778</v>
      </c>
      <c r="S1121" s="8">
        <f>AVERAGEIFS(Kombiniert[Sonstige],Kombiniert[Date],"&gt;="&amp;Kombiniert[[#This Row],[Von]],Kombiniert[Date],"&lt;="&amp;Kombiniert[[#This Row],[Date]])</f>
        <v>5.9444444444444446E-2</v>
      </c>
      <c r="T1121" s="4">
        <f>SUMIFS(Kombiniert[Befragte],Kombiniert[Date],"&gt;="&amp;Kombiniert[[#This Row],[Von]],Kombiniert[Date],"&lt;="&amp;Kombiniert[[#This Row],[Date]])</f>
        <v>16450</v>
      </c>
      <c r="U1121" s="2">
        <f>1/SUMIFS(Kombiniert[[#This Row],[CDU/CSU (14d)]:[AfD (14d)]],Kombiniert[[#This Row],[CDU/CSU (14d)]:[AfD (14d)]],"&gt;="&amp;0.05)</f>
        <v>1.06320141760189</v>
      </c>
      <c r="V1121" s="2">
        <f>1/(SUMIFS(Kombiniert[[#This Row],[CDU/CSU (14d)]:[AfD (14d)]],Kombiniert[[#This Row],[CDU/CSU (14d)]:[AfD (14d)]],"&gt;="&amp;0.05)-Kombiniert[[#This Row],[FDP (14d)]])</f>
        <v>1.1627906976744184</v>
      </c>
    </row>
    <row r="1122" spans="1:22" x14ac:dyDescent="0.35">
      <c r="A1122" s="1">
        <v>43703</v>
      </c>
      <c r="B1122" s="2">
        <v>0.26</v>
      </c>
      <c r="C1122" s="2">
        <v>0.13</v>
      </c>
      <c r="D1122" s="2">
        <v>0.24</v>
      </c>
      <c r="E1122" s="2">
        <v>0.08</v>
      </c>
      <c r="F1122" s="2">
        <v>0.08</v>
      </c>
      <c r="G1122" s="2">
        <v>0.15</v>
      </c>
      <c r="H1122" s="2">
        <v>0.06</v>
      </c>
      <c r="I1122" s="2">
        <v>2058</v>
      </c>
      <c r="J1122" s="2" t="s">
        <v>988</v>
      </c>
      <c r="K1122" t="s">
        <v>939</v>
      </c>
      <c r="L1122" s="1">
        <f>Kombiniert[[#This Row],[Date]]-13</f>
        <v>43690</v>
      </c>
      <c r="M1122" s="8">
        <f>AVERAGEIFS(Kombiniert[CDU/CSU],Kombiniert[Date],"&gt;="&amp;Kombiniert[[#This Row],[Von]],Kombiniert[Date],"&lt;="&amp;Kombiniert[[#This Row],[Date]])</f>
        <v>0.26722222222222219</v>
      </c>
      <c r="N1122" s="3">
        <f>AVERAGEIFS(Kombiniert[SPD],Kombiniert[Date],"&gt;="&amp;Kombiniert[[#This Row],[Von]],Kombiniert[Date],"&lt;="&amp;Kombiniert[[#This Row],[Date]])</f>
        <v>0.13500000000000004</v>
      </c>
      <c r="O1122" s="8">
        <f>AVERAGEIFS(Kombiniert[GRÜNE],Kombiniert[Date],"&gt;="&amp;Kombiniert[[#This Row],[Von]],Kombiniert[Date],"&lt;="&amp;Kombiniert[[#This Row],[Date]])</f>
        <v>0.23666666666666666</v>
      </c>
      <c r="P1122" s="8">
        <f>AVERAGEIFS(Kombiniert[FDP],Kombiniert[Date],"&gt;="&amp;Kombiniert[[#This Row],[Von]],Kombiniert[Date],"&lt;="&amp;Kombiniert[[#This Row],[Date]])</f>
        <v>8.2222222222222224E-2</v>
      </c>
      <c r="Q1122" s="8">
        <f>AVERAGEIFS(Kombiniert[LINKE],Kombiniert[Date],"&gt;="&amp;Kombiniert[[#This Row],[Von]],Kombiniert[Date],"&lt;="&amp;Kombiniert[[#This Row],[Date]])</f>
        <v>0.08</v>
      </c>
      <c r="R1122" s="8">
        <f>AVERAGEIFS(Kombiniert[AfD],Kombiniert[Date],"&gt;="&amp;Kombiniert[[#This Row],[Von]],Kombiniert[Date],"&lt;="&amp;Kombiniert[[#This Row],[Date]])</f>
        <v>0.13833333333333334</v>
      </c>
      <c r="S1122" s="8">
        <f>AVERAGEIFS(Kombiniert[Sonstige],Kombiniert[Date],"&gt;="&amp;Kombiniert[[#This Row],[Von]],Kombiniert[Date],"&lt;="&amp;Kombiniert[[#This Row],[Date]])</f>
        <v>6.0555555555555557E-2</v>
      </c>
      <c r="T1122" s="4">
        <f>SUMIFS(Kombiniert[Befragte],Kombiniert[Date],"&gt;="&amp;Kombiniert[[#This Row],[Von]],Kombiniert[Date],"&lt;="&amp;Kombiniert[[#This Row],[Date]])</f>
        <v>16956</v>
      </c>
      <c r="U1122" s="2">
        <f>1/SUMIFS(Kombiniert[[#This Row],[CDU/CSU (14d)]:[AfD (14d)]],Kombiniert[[#This Row],[CDU/CSU (14d)]:[AfD (14d)]],"&gt;="&amp;0.05)</f>
        <v>1.0644589000591367</v>
      </c>
      <c r="V1122" s="2">
        <f>1/(SUMIFS(Kombiniert[[#This Row],[CDU/CSU (14d)]:[AfD (14d)]],Kombiniert[[#This Row],[CDU/CSU (14d)]:[AfD (14d)]],"&gt;="&amp;0.05)-Kombiniert[[#This Row],[FDP (14d)]])</f>
        <v>1.1665586519766689</v>
      </c>
    </row>
    <row r="1123" spans="1:22" x14ac:dyDescent="0.35">
      <c r="A1123" s="1">
        <v>43697</v>
      </c>
      <c r="B1123" s="2">
        <v>0.26500000000000001</v>
      </c>
      <c r="C1123" s="2">
        <v>0.13</v>
      </c>
      <c r="D1123" s="2">
        <v>0.245</v>
      </c>
      <c r="E1123" s="2">
        <v>0.09</v>
      </c>
      <c r="F1123" s="2">
        <v>0.08</v>
      </c>
      <c r="G1123" s="2">
        <v>0.14499999999999999</v>
      </c>
      <c r="H1123" s="2">
        <v>4.4999999999999998E-2</v>
      </c>
      <c r="I1123" s="2">
        <v>2056</v>
      </c>
      <c r="J1123" s="2" t="s">
        <v>989</v>
      </c>
      <c r="K1123" t="s">
        <v>939</v>
      </c>
      <c r="L1123" s="1">
        <f>Kombiniert[[#This Row],[Date]]-13</f>
        <v>43684</v>
      </c>
      <c r="M1123" s="8">
        <f>AVERAGEIFS(Kombiniert[CDU/CSU],Kombiniert[Date],"&gt;="&amp;Kombiniert[[#This Row],[Von]],Kombiniert[Date],"&lt;="&amp;Kombiniert[[#This Row],[Date]])</f>
        <v>0.26571428571428568</v>
      </c>
      <c r="N1123" s="3">
        <f>AVERAGEIFS(Kombiniert[SPD],Kombiniert[Date],"&gt;="&amp;Kombiniert[[#This Row],[Von]],Kombiniert[Date],"&lt;="&amp;Kombiniert[[#This Row],[Date]])</f>
        <v>0.13</v>
      </c>
      <c r="O1123" s="8">
        <f>AVERAGEIFS(Kombiniert[GRÜNE],Kombiniert[Date],"&gt;="&amp;Kombiniert[[#This Row],[Von]],Kombiniert[Date],"&lt;="&amp;Kombiniert[[#This Row],[Date]])</f>
        <v>0.2371428571428571</v>
      </c>
      <c r="P1123" s="8">
        <f>AVERAGEIFS(Kombiniert[FDP],Kombiniert[Date],"&gt;="&amp;Kombiniert[[#This Row],[Von]],Kombiniert[Date],"&lt;="&amp;Kombiniert[[#This Row],[Date]])</f>
        <v>8.4285714285714283E-2</v>
      </c>
      <c r="Q1123" s="8">
        <f>AVERAGEIFS(Kombiniert[LINKE],Kombiniert[Date],"&gt;="&amp;Kombiniert[[#This Row],[Von]],Kombiniert[Date],"&lt;="&amp;Kombiniert[[#This Row],[Date]])</f>
        <v>8.1428571428571433E-2</v>
      </c>
      <c r="R1123" s="8">
        <f>AVERAGEIFS(Kombiniert[AfD],Kombiniert[Date],"&gt;="&amp;Kombiniert[[#This Row],[Von]],Kombiniert[Date],"&lt;="&amp;Kombiniert[[#This Row],[Date]])</f>
        <v>0.13714285714285715</v>
      </c>
      <c r="S1123" s="8">
        <f>AVERAGEIFS(Kombiniert[Sonstige],Kombiniert[Date],"&gt;="&amp;Kombiniert[[#This Row],[Von]],Kombiniert[Date],"&lt;="&amp;Kombiniert[[#This Row],[Date]])</f>
        <v>6.4285714285714293E-2</v>
      </c>
      <c r="T1123" s="4">
        <f>SUMIFS(Kombiniert[Befragte],Kombiniert[Date],"&gt;="&amp;Kombiniert[[#This Row],[Von]],Kombiniert[Date],"&lt;="&amp;Kombiniert[[#This Row],[Date]])</f>
        <v>14712</v>
      </c>
      <c r="U1123" s="2">
        <f>1/SUMIFS(Kombiniert[[#This Row],[CDU/CSU (14d)]:[AfD (14d)]],Kombiniert[[#This Row],[CDU/CSU (14d)]:[AfD (14d)]],"&gt;="&amp;0.05)</f>
        <v>1.0687022900763361</v>
      </c>
      <c r="V1123" s="2">
        <f>1/(SUMIFS(Kombiniert[[#This Row],[CDU/CSU (14d)]:[AfD (14d)]],Kombiniert[[#This Row],[CDU/CSU (14d)]:[AfD (14d)]],"&gt;="&amp;0.05)-Kombiniert[[#This Row],[FDP (14d)]])</f>
        <v>1.1744966442953022</v>
      </c>
    </row>
    <row r="1124" spans="1:22" x14ac:dyDescent="0.35">
      <c r="A1124" s="1">
        <v>43690</v>
      </c>
      <c r="B1124" s="2">
        <v>0.27500000000000002</v>
      </c>
      <c r="C1124" s="2">
        <v>0.12</v>
      </c>
      <c r="D1124" s="2">
        <v>0.23499999999999999</v>
      </c>
      <c r="E1124" s="2">
        <v>0.09</v>
      </c>
      <c r="F1124" s="2">
        <v>0.08</v>
      </c>
      <c r="G1124" s="2">
        <v>0.14499999999999999</v>
      </c>
      <c r="H1124" s="2">
        <v>5.5E-2</v>
      </c>
      <c r="I1124" s="2">
        <v>2060</v>
      </c>
      <c r="J1124" s="2" t="s">
        <v>990</v>
      </c>
      <c r="K1124" t="s">
        <v>939</v>
      </c>
      <c r="L1124" s="1">
        <f>Kombiniert[[#This Row],[Date]]-13</f>
        <v>43677</v>
      </c>
      <c r="M1124" s="8">
        <f>AVERAGEIFS(Kombiniert[CDU/CSU],Kombiniert[Date],"&gt;="&amp;Kombiniert[[#This Row],[Von]],Kombiniert[Date],"&lt;="&amp;Kombiniert[[#This Row],[Date]])</f>
        <v>0.26666666666666672</v>
      </c>
      <c r="N1124" s="3">
        <f>AVERAGEIFS(Kombiniert[SPD],Kombiniert[Date],"&gt;="&amp;Kombiniert[[#This Row],[Von]],Kombiniert[Date],"&lt;="&amp;Kombiniert[[#This Row],[Date]])</f>
        <v>0.12611111111111115</v>
      </c>
      <c r="O1124" s="8">
        <f>AVERAGEIFS(Kombiniert[GRÜNE],Kombiniert[Date],"&gt;="&amp;Kombiniert[[#This Row],[Von]],Kombiniert[Date],"&lt;="&amp;Kombiniert[[#This Row],[Date]])</f>
        <v>0.23888888888888882</v>
      </c>
      <c r="P1124" s="8">
        <f>AVERAGEIFS(Kombiniert[FDP],Kombiniert[Date],"&gt;="&amp;Kombiniert[[#This Row],[Von]],Kombiniert[Date],"&lt;="&amp;Kombiniert[[#This Row],[Date]])</f>
        <v>8.4444444444444433E-2</v>
      </c>
      <c r="Q1124" s="8">
        <f>AVERAGEIFS(Kombiniert[LINKE],Kombiniert[Date],"&gt;="&amp;Kombiniert[[#This Row],[Von]],Kombiniert[Date],"&lt;="&amp;Kombiniert[[#This Row],[Date]])</f>
        <v>0.08</v>
      </c>
      <c r="R1124" s="8">
        <f>AVERAGEIFS(Kombiniert[AfD],Kombiniert[Date],"&gt;="&amp;Kombiniert[[#This Row],[Von]],Kombiniert[Date],"&lt;="&amp;Kombiniert[[#This Row],[Date]])</f>
        <v>0.13833333333333334</v>
      </c>
      <c r="S1124" s="8">
        <f>AVERAGEIFS(Kombiniert[Sonstige],Kombiniert[Date],"&gt;="&amp;Kombiniert[[#This Row],[Von]],Kombiniert[Date],"&lt;="&amp;Kombiniert[[#This Row],[Date]])</f>
        <v>6.5555555555555561E-2</v>
      </c>
      <c r="T1124" s="4">
        <f>SUMIFS(Kombiniert[Befragte],Kombiniert[Date],"&gt;="&amp;Kombiniert[[#This Row],[Von]],Kombiniert[Date],"&lt;="&amp;Kombiniert[[#This Row],[Date]])</f>
        <v>17324</v>
      </c>
      <c r="U1124" s="2">
        <f>1/SUMIFS(Kombiniert[[#This Row],[CDU/CSU (14d)]:[AfD (14d)]],Kombiniert[[#This Row],[CDU/CSU (14d)]:[AfD (14d)]],"&gt;="&amp;0.05)</f>
        <v>1.070154577883472</v>
      </c>
      <c r="V1124" s="2">
        <f>1/(SUMIFS(Kombiniert[[#This Row],[CDU/CSU (14d)]:[AfD (14d)]],Kombiniert[[#This Row],[CDU/CSU (14d)]:[AfD (14d)]],"&gt;="&amp;0.05)-Kombiniert[[#This Row],[FDP (14d)]])</f>
        <v>1.1764705882352942</v>
      </c>
    </row>
    <row r="1125" spans="1:22" x14ac:dyDescent="0.35">
      <c r="A1125" s="1">
        <v>43682</v>
      </c>
      <c r="B1125" s="2">
        <v>0.27500000000000002</v>
      </c>
      <c r="C1125" s="2">
        <v>0.115</v>
      </c>
      <c r="D1125" s="2">
        <v>0.23499999999999999</v>
      </c>
      <c r="E1125" s="2">
        <v>0.09</v>
      </c>
      <c r="F1125" s="2">
        <v>0.09</v>
      </c>
      <c r="G1125" s="2">
        <v>0.15</v>
      </c>
      <c r="H1125" s="2">
        <v>4.4999999999999998E-2</v>
      </c>
      <c r="I1125" s="2">
        <v>2049</v>
      </c>
      <c r="J1125" s="2" t="s">
        <v>991</v>
      </c>
      <c r="K1125" t="s">
        <v>939</v>
      </c>
      <c r="L1125" s="1">
        <f>Kombiniert[[#This Row],[Date]]-13</f>
        <v>43669</v>
      </c>
      <c r="M1125" s="8">
        <f>AVERAGEIFS(Kombiniert[CDU/CSU],Kombiniert[Date],"&gt;="&amp;Kombiniert[[#This Row],[Von]],Kombiniert[Date],"&lt;="&amp;Kombiniert[[#This Row],[Date]])</f>
        <v>0.2690909090909091</v>
      </c>
      <c r="N1125" s="3">
        <f>AVERAGEIFS(Kombiniert[SPD],Kombiniert[Date],"&gt;="&amp;Kombiniert[[#This Row],[Von]],Kombiniert[Date],"&lt;="&amp;Kombiniert[[#This Row],[Date]])</f>
        <v>0.12954545454545457</v>
      </c>
      <c r="O1125" s="8">
        <f>AVERAGEIFS(Kombiniert[GRÜNE],Kombiniert[Date],"&gt;="&amp;Kombiniert[[#This Row],[Von]],Kombiniert[Date],"&lt;="&amp;Kombiniert[[#This Row],[Date]])</f>
        <v>0.24090909090909093</v>
      </c>
      <c r="P1125" s="8">
        <f>AVERAGEIFS(Kombiniert[FDP],Kombiniert[Date],"&gt;="&amp;Kombiniert[[#This Row],[Von]],Kombiniert[Date],"&lt;="&amp;Kombiniert[[#This Row],[Date]])</f>
        <v>8.5454545454545436E-2</v>
      </c>
      <c r="Q1125" s="8">
        <f>AVERAGEIFS(Kombiniert[LINKE],Kombiniert[Date],"&gt;="&amp;Kombiniert[[#This Row],[Von]],Kombiniert[Date],"&lt;="&amp;Kombiniert[[#This Row],[Date]])</f>
        <v>7.954545454545453E-2</v>
      </c>
      <c r="R1125" s="8">
        <f>AVERAGEIFS(Kombiniert[AfD],Kombiniert[Date],"&gt;="&amp;Kombiniert[[#This Row],[Von]],Kombiniert[Date],"&lt;="&amp;Kombiniert[[#This Row],[Date]])</f>
        <v>0.13272727272727272</v>
      </c>
      <c r="S1125" s="8">
        <f>AVERAGEIFS(Kombiniert[Sonstige],Kombiniert[Date],"&gt;="&amp;Kombiniert[[#This Row],[Von]],Kombiniert[Date],"&lt;="&amp;Kombiniert[[#This Row],[Date]])</f>
        <v>6.2727272727272743E-2</v>
      </c>
      <c r="T1125" s="4">
        <f>SUMIFS(Kombiniert[Befragte],Kombiniert[Date],"&gt;="&amp;Kombiniert[[#This Row],[Von]],Kombiniert[Date],"&lt;="&amp;Kombiniert[[#This Row],[Date]])</f>
        <v>18400</v>
      </c>
      <c r="U1125" s="2">
        <f>1/SUMIFS(Kombiniert[[#This Row],[CDU/CSU (14d)]:[AfD (14d)]],Kombiniert[[#This Row],[CDU/CSU (14d)]:[AfD (14d)]],"&gt;="&amp;0.05)</f>
        <v>1.0669253152279339</v>
      </c>
      <c r="V1125" s="2">
        <f>1/(SUMIFS(Kombiniert[[#This Row],[CDU/CSU (14d)]:[AfD (14d)]],Kombiniert[[#This Row],[CDU/CSU (14d)]:[AfD (14d)]],"&gt;="&amp;0.05)-Kombiniert[[#This Row],[FDP (14d)]])</f>
        <v>1.1739594450373532</v>
      </c>
    </row>
    <row r="1126" spans="1:22" x14ac:dyDescent="0.35">
      <c r="A1126" s="1">
        <v>43676</v>
      </c>
      <c r="B1126" s="2">
        <v>0.27</v>
      </c>
      <c r="C1126" s="2">
        <v>0.125</v>
      </c>
      <c r="D1126" s="2">
        <v>0.245</v>
      </c>
      <c r="E1126" s="2">
        <v>0.09</v>
      </c>
      <c r="F1126" s="2">
        <v>0.08</v>
      </c>
      <c r="G1126" s="2">
        <v>0.14499999999999999</v>
      </c>
      <c r="H1126" s="2">
        <v>4.4999999999999998E-2</v>
      </c>
      <c r="I1126" s="2">
        <v>2036</v>
      </c>
      <c r="J1126" s="2" t="s">
        <v>992</v>
      </c>
      <c r="K1126" t="s">
        <v>939</v>
      </c>
      <c r="L1126" s="1">
        <f>Kombiniert[[#This Row],[Date]]-13</f>
        <v>43663</v>
      </c>
      <c r="M1126" s="8">
        <f>AVERAGEIFS(Kombiniert[CDU/CSU],Kombiniert[Date],"&gt;="&amp;Kombiniert[[#This Row],[Von]],Kombiniert[Date],"&lt;="&amp;Kombiniert[[#This Row],[Date]])</f>
        <v>0.27400000000000002</v>
      </c>
      <c r="N1126" s="3">
        <f>AVERAGEIFS(Kombiniert[SPD],Kombiniert[Date],"&gt;="&amp;Kombiniert[[#This Row],[Von]],Kombiniert[Date],"&lt;="&amp;Kombiniert[[#This Row],[Date]])</f>
        <v>0.13250000000000001</v>
      </c>
      <c r="O1126" s="8">
        <f>AVERAGEIFS(Kombiniert[GRÜNE],Kombiniert[Date],"&gt;="&amp;Kombiniert[[#This Row],[Von]],Kombiniert[Date],"&lt;="&amp;Kombiniert[[#This Row],[Date]])</f>
        <v>0.23900000000000002</v>
      </c>
      <c r="P1126" s="8">
        <f>AVERAGEIFS(Kombiniert[FDP],Kombiniert[Date],"&gt;="&amp;Kombiniert[[#This Row],[Von]],Kombiniert[Date],"&lt;="&amp;Kombiniert[[#This Row],[Date]])</f>
        <v>8.3999999999999991E-2</v>
      </c>
      <c r="Q1126" s="8">
        <f>AVERAGEIFS(Kombiniert[LINKE],Kombiniert[Date],"&gt;="&amp;Kombiniert[[#This Row],[Von]],Kombiniert[Date],"&lt;="&amp;Kombiniert[[#This Row],[Date]])</f>
        <v>8.0499999999999988E-2</v>
      </c>
      <c r="R1126" s="8">
        <f>AVERAGEIFS(Kombiniert[AfD],Kombiniert[Date],"&gt;="&amp;Kombiniert[[#This Row],[Von]],Kombiniert[Date],"&lt;="&amp;Kombiniert[[#This Row],[Date]])</f>
        <v>0.1275</v>
      </c>
      <c r="S1126" s="8">
        <f>AVERAGEIFS(Kombiniert[Sonstige],Kombiniert[Date],"&gt;="&amp;Kombiniert[[#This Row],[Von]],Kombiniert[Date],"&lt;="&amp;Kombiniert[[#This Row],[Date]])</f>
        <v>6.25E-2</v>
      </c>
      <c r="T1126" s="4">
        <f>SUMIFS(Kombiniert[Befragte],Kombiniert[Date],"&gt;="&amp;Kombiniert[[#This Row],[Von]],Kombiniert[Date],"&lt;="&amp;Kombiniert[[#This Row],[Date]])</f>
        <v>17113</v>
      </c>
      <c r="U1126" s="2">
        <f>1/SUMIFS(Kombiniert[[#This Row],[CDU/CSU (14d)]:[AfD (14d)]],Kombiniert[[#This Row],[CDU/CSU (14d)]:[AfD (14d)]],"&gt;="&amp;0.05)</f>
        <v>1.0666666666666667</v>
      </c>
      <c r="V1126" s="2">
        <f>1/(SUMIFS(Kombiniert[[#This Row],[CDU/CSU (14d)]:[AfD (14d)]],Kombiniert[[#This Row],[CDU/CSU (14d)]:[AfD (14d)]],"&gt;="&amp;0.05)-Kombiniert[[#This Row],[FDP (14d)]])</f>
        <v>1.1716461628588166</v>
      </c>
    </row>
    <row r="1127" spans="1:22" x14ac:dyDescent="0.35">
      <c r="A1127" s="1">
        <v>43668</v>
      </c>
      <c r="B1127" s="2">
        <v>0.28499999999999998</v>
      </c>
      <c r="C1127" s="2">
        <v>0.125</v>
      </c>
      <c r="D1127" s="2">
        <v>0.22500000000000001</v>
      </c>
      <c r="E1127" s="2">
        <v>0.08</v>
      </c>
      <c r="F1127" s="2">
        <v>0.08</v>
      </c>
      <c r="G1127" s="2">
        <v>0.14499999999999999</v>
      </c>
      <c r="H1127" s="2">
        <v>0.06</v>
      </c>
      <c r="I1127" s="2">
        <v>2081</v>
      </c>
      <c r="J1127" s="2" t="s">
        <v>993</v>
      </c>
      <c r="K1127" t="s">
        <v>939</v>
      </c>
      <c r="L1127" s="1">
        <f>Kombiniert[[#This Row],[Date]]-13</f>
        <v>43655</v>
      </c>
      <c r="M1127" s="8">
        <f>AVERAGEIFS(Kombiniert[CDU/CSU],Kombiniert[Date],"&gt;="&amp;Kombiniert[[#This Row],[Von]],Kombiniert[Date],"&lt;="&amp;Kombiniert[[#This Row],[Date]])</f>
        <v>0.26937500000000003</v>
      </c>
      <c r="N1127" s="3">
        <f>AVERAGEIFS(Kombiniert[SPD],Kombiniert[Date],"&gt;="&amp;Kombiniert[[#This Row],[Von]],Kombiniert[Date],"&lt;="&amp;Kombiniert[[#This Row],[Date]])</f>
        <v>0.13500000000000001</v>
      </c>
      <c r="O1127" s="8">
        <f>AVERAGEIFS(Kombiniert[GRÜNE],Kombiniert[Date],"&gt;="&amp;Kombiniert[[#This Row],[Von]],Kombiniert[Date],"&lt;="&amp;Kombiniert[[#This Row],[Date]])</f>
        <v>0.236875</v>
      </c>
      <c r="P1127" s="8">
        <f>AVERAGEIFS(Kombiniert[FDP],Kombiniert[Date],"&gt;="&amp;Kombiniert[[#This Row],[Von]],Kombiniert[Date],"&lt;="&amp;Kombiniert[[#This Row],[Date]])</f>
        <v>8.1250000000000003E-2</v>
      </c>
      <c r="Q1127" s="8">
        <f>AVERAGEIFS(Kombiniert[LINKE],Kombiniert[Date],"&gt;="&amp;Kombiniert[[#This Row],[Von]],Kombiniert[Date],"&lt;="&amp;Kombiniert[[#This Row],[Date]])</f>
        <v>8.4374999999999992E-2</v>
      </c>
      <c r="R1127" s="8">
        <f>AVERAGEIFS(Kombiniert[AfD],Kombiniert[Date],"&gt;="&amp;Kombiniert[[#This Row],[Von]],Kombiniert[Date],"&lt;="&amp;Kombiniert[[#This Row],[Date]])</f>
        <v>0.13187500000000002</v>
      </c>
      <c r="S1127" s="8">
        <f>AVERAGEIFS(Kombiniert[Sonstige],Kombiniert[Date],"&gt;="&amp;Kombiniert[[#This Row],[Von]],Kombiniert[Date],"&lt;="&amp;Kombiniert[[#This Row],[Date]])</f>
        <v>6.1249999999999999E-2</v>
      </c>
      <c r="T1127" s="4">
        <f>SUMIFS(Kombiniert[Befragte],Kombiniert[Date],"&gt;="&amp;Kombiniert[[#This Row],[Von]],Kombiniert[Date],"&lt;="&amp;Kombiniert[[#This Row],[Date]])</f>
        <v>16768</v>
      </c>
      <c r="U1127" s="2">
        <f>1/SUMIFS(Kombiniert[[#This Row],[CDU/CSU (14d)]:[AfD (14d)]],Kombiniert[[#This Row],[CDU/CSU (14d)]:[AfD (14d)]],"&gt;="&amp;0.05)</f>
        <v>1.0652463382157122</v>
      </c>
      <c r="V1127" s="2">
        <f>1/(SUMIFS(Kombiniert[[#This Row],[CDU/CSU (14d)]:[AfD (14d)]],Kombiniert[[#This Row],[CDU/CSU (14d)]:[AfD (14d)]],"&gt;="&amp;0.05)-Kombiniert[[#This Row],[FDP (14d)]])</f>
        <v>1.1661807580174925</v>
      </c>
    </row>
    <row r="1128" spans="1:22" x14ac:dyDescent="0.35">
      <c r="A1128" s="1">
        <v>43661</v>
      </c>
      <c r="B1128" s="2">
        <v>0.26</v>
      </c>
      <c r="C1128" s="2">
        <v>0.14000000000000001</v>
      </c>
      <c r="D1128" s="2">
        <v>0.23</v>
      </c>
      <c r="E1128" s="2">
        <v>0.09</v>
      </c>
      <c r="F1128" s="2">
        <v>0.09</v>
      </c>
      <c r="G1128" s="2">
        <v>0.14000000000000001</v>
      </c>
      <c r="H1128" s="2">
        <v>0.05</v>
      </c>
      <c r="I1128" s="2">
        <v>2043</v>
      </c>
      <c r="J1128" s="2" t="s">
        <v>994</v>
      </c>
      <c r="K1128" t="s">
        <v>939</v>
      </c>
      <c r="L1128" s="1">
        <f>Kombiniert[[#This Row],[Date]]-13</f>
        <v>43648</v>
      </c>
      <c r="M1128" s="8">
        <f>AVERAGEIFS(Kombiniert[CDU/CSU],Kombiniert[Date],"&gt;="&amp;Kombiniert[[#This Row],[Von]],Kombiniert[Date],"&lt;="&amp;Kombiniert[[#This Row],[Date]])</f>
        <v>0.26</v>
      </c>
      <c r="N1128" s="3">
        <f>AVERAGEIFS(Kombiniert[SPD],Kombiniert[Date],"&gt;="&amp;Kombiniert[[#This Row],[Von]],Kombiniert[Date],"&lt;="&amp;Kombiniert[[#This Row],[Date]])</f>
        <v>0.13312499999999999</v>
      </c>
      <c r="O1128" s="8">
        <f>AVERAGEIFS(Kombiniert[GRÜNE],Kombiniert[Date],"&gt;="&amp;Kombiniert[[#This Row],[Von]],Kombiniert[Date],"&lt;="&amp;Kombiniert[[#This Row],[Date]])</f>
        <v>0.24625</v>
      </c>
      <c r="P1128" s="8">
        <f>AVERAGEIFS(Kombiniert[FDP],Kombiniert[Date],"&gt;="&amp;Kombiniert[[#This Row],[Von]],Kombiniert[Date],"&lt;="&amp;Kombiniert[[#This Row],[Date]])</f>
        <v>7.7500000000000013E-2</v>
      </c>
      <c r="Q1128" s="8">
        <f>AVERAGEIFS(Kombiniert[LINKE],Kombiniert[Date],"&gt;="&amp;Kombiniert[[#This Row],[Von]],Kombiniert[Date],"&lt;="&amp;Kombiniert[[#This Row],[Date]])</f>
        <v>8.4374999999999992E-2</v>
      </c>
      <c r="R1128" s="8">
        <f>AVERAGEIFS(Kombiniert[AfD],Kombiniert[Date],"&gt;="&amp;Kombiniert[[#This Row],[Von]],Kombiniert[Date],"&lt;="&amp;Kombiniert[[#This Row],[Date]])</f>
        <v>0.13250000000000001</v>
      </c>
      <c r="S1128" s="8">
        <f>AVERAGEIFS(Kombiniert[Sonstige],Kombiniert[Date],"&gt;="&amp;Kombiniert[[#This Row],[Von]],Kombiniert[Date],"&lt;="&amp;Kombiniert[[#This Row],[Date]])</f>
        <v>6.6250000000000003E-2</v>
      </c>
      <c r="T1128" s="4">
        <f>SUMIFS(Kombiniert[Befragte],Kombiniert[Date],"&gt;="&amp;Kombiniert[[#This Row],[Von]],Kombiniert[Date],"&lt;="&amp;Kombiniert[[#This Row],[Date]])</f>
        <v>17029</v>
      </c>
      <c r="U1128" s="2">
        <f>1/SUMIFS(Kombiniert[[#This Row],[CDU/CSU (14d)]:[AfD (14d)]],Kombiniert[[#This Row],[CDU/CSU (14d)]:[AfD (14d)]],"&gt;="&amp;0.05)</f>
        <v>1.07095046854083</v>
      </c>
      <c r="V1128" s="2">
        <f>1/(SUMIFS(Kombiniert[[#This Row],[CDU/CSU (14d)]:[AfD (14d)]],Kombiniert[[#This Row],[CDU/CSU (14d)]:[AfD (14d)]],"&gt;="&amp;0.05)-Kombiniert[[#This Row],[FDP (14d)]])</f>
        <v>1.167883211678832</v>
      </c>
    </row>
    <row r="1129" spans="1:22" x14ac:dyDescent="0.35">
      <c r="A1129" s="1">
        <v>43655</v>
      </c>
      <c r="B1129" s="2">
        <v>0.27</v>
      </c>
      <c r="C1129" s="2">
        <v>0.13500000000000001</v>
      </c>
      <c r="D1129" s="2">
        <v>0.24</v>
      </c>
      <c r="E1129" s="2">
        <v>0.08</v>
      </c>
      <c r="F1129" s="2">
        <v>8.5000000000000006E-2</v>
      </c>
      <c r="G1129" s="2">
        <v>0.14000000000000001</v>
      </c>
      <c r="H1129" s="2">
        <v>0.05</v>
      </c>
      <c r="I1129" s="2">
        <v>2069</v>
      </c>
      <c r="J1129" s="2" t="s">
        <v>995</v>
      </c>
      <c r="K1129" t="s">
        <v>939</v>
      </c>
      <c r="L1129" s="1">
        <f>Kombiniert[[#This Row],[Date]]-13</f>
        <v>43642</v>
      </c>
      <c r="M1129" s="8">
        <f>AVERAGEIFS(Kombiniert[CDU/CSU],Kombiniert[Date],"&gt;="&amp;Kombiniert[[#This Row],[Von]],Kombiniert[Date],"&lt;="&amp;Kombiniert[[#This Row],[Date]])</f>
        <v>0.26111111111111107</v>
      </c>
      <c r="N1129" s="3">
        <f>AVERAGEIFS(Kombiniert[SPD],Kombiniert[Date],"&gt;="&amp;Kombiniert[[#This Row],[Von]],Kombiniert[Date],"&lt;="&amp;Kombiniert[[#This Row],[Date]])</f>
        <v>0.1283333333333333</v>
      </c>
      <c r="O1129" s="8">
        <f>AVERAGEIFS(Kombiniert[GRÜNE],Kombiniert[Date],"&gt;="&amp;Kombiniert[[#This Row],[Von]],Kombiniert[Date],"&lt;="&amp;Kombiniert[[#This Row],[Date]])</f>
        <v>0.25</v>
      </c>
      <c r="P1129" s="8">
        <f>AVERAGEIFS(Kombiniert[FDP],Kombiniert[Date],"&gt;="&amp;Kombiniert[[#This Row],[Von]],Kombiniert[Date],"&lt;="&amp;Kombiniert[[#This Row],[Date]])</f>
        <v>7.8888888888888883E-2</v>
      </c>
      <c r="Q1129" s="8">
        <f>AVERAGEIFS(Kombiniert[LINKE],Kombiniert[Date],"&gt;="&amp;Kombiniert[[#This Row],[Von]],Kombiniert[Date],"&lt;="&amp;Kombiniert[[#This Row],[Date]])</f>
        <v>8.0555555555555547E-2</v>
      </c>
      <c r="R1129" s="8">
        <f>AVERAGEIFS(Kombiniert[AfD],Kombiniert[Date],"&gt;="&amp;Kombiniert[[#This Row],[Von]],Kombiniert[Date],"&lt;="&amp;Kombiniert[[#This Row],[Date]])</f>
        <v>0.13111111111111112</v>
      </c>
      <c r="S1129" s="8">
        <f>AVERAGEIFS(Kombiniert[Sonstige],Kombiniert[Date],"&gt;="&amp;Kombiniert[[#This Row],[Von]],Kombiniert[Date],"&lt;="&amp;Kombiniert[[#This Row],[Date]])</f>
        <v>7.0000000000000007E-2</v>
      </c>
      <c r="T1129" s="4">
        <f>SUMIFS(Kombiniert[Befragte],Kombiniert[Date],"&gt;="&amp;Kombiniert[[#This Row],[Von]],Kombiniert[Date],"&lt;="&amp;Kombiniert[[#This Row],[Date]])</f>
        <v>17620</v>
      </c>
      <c r="U1129" s="2">
        <f>1/SUMIFS(Kombiniert[[#This Row],[CDU/CSU (14d)]:[AfD (14d)]],Kombiniert[[#This Row],[CDU/CSU (14d)]:[AfD (14d)]],"&gt;="&amp;0.05)</f>
        <v>1.0752688172043012</v>
      </c>
      <c r="V1129" s="2">
        <f>1/(SUMIFS(Kombiniert[[#This Row],[CDU/CSU (14d)]:[AfD (14d)]],Kombiniert[[#This Row],[CDU/CSU (14d)]:[AfD (14d)]],"&gt;="&amp;0.05)-Kombiniert[[#This Row],[FDP (14d)]])</f>
        <v>1.1749347258485641</v>
      </c>
    </row>
    <row r="1130" spans="1:22" x14ac:dyDescent="0.35">
      <c r="A1130" s="1">
        <v>43647</v>
      </c>
      <c r="B1130" s="2">
        <v>0.27</v>
      </c>
      <c r="C1130" s="2">
        <v>0.13</v>
      </c>
      <c r="D1130" s="2">
        <v>0.24</v>
      </c>
      <c r="E1130" s="2">
        <v>0.08</v>
      </c>
      <c r="F1130" s="2">
        <v>0.08</v>
      </c>
      <c r="G1130" s="2">
        <v>0.14000000000000001</v>
      </c>
      <c r="H1130" s="2">
        <v>0.06</v>
      </c>
      <c r="I1130" s="2">
        <v>2053</v>
      </c>
      <c r="J1130" s="2" t="s">
        <v>996</v>
      </c>
      <c r="K1130" t="s">
        <v>939</v>
      </c>
      <c r="L1130" s="1">
        <f>Kombiniert[[#This Row],[Date]]-13</f>
        <v>43634</v>
      </c>
      <c r="M1130" s="8">
        <f>AVERAGEIFS(Kombiniert[CDU/CSU],Kombiniert[Date],"&gt;="&amp;Kombiniert[[#This Row],[Von]],Kombiniert[Date],"&lt;="&amp;Kombiniert[[#This Row],[Date]])</f>
        <v>0.26227272727272727</v>
      </c>
      <c r="N1130" s="3">
        <f>AVERAGEIFS(Kombiniert[SPD],Kombiniert[Date],"&gt;="&amp;Kombiniert[[#This Row],[Von]],Kombiniert[Date],"&lt;="&amp;Kombiniert[[#This Row],[Date]])</f>
        <v>0.12681818181818183</v>
      </c>
      <c r="O1130" s="8">
        <f>AVERAGEIFS(Kombiniert[GRÜNE],Kombiniert[Date],"&gt;="&amp;Kombiniert[[#This Row],[Von]],Kombiniert[Date],"&lt;="&amp;Kombiniert[[#This Row],[Date]])</f>
        <v>0.25409090909090909</v>
      </c>
      <c r="P1130" s="8">
        <f>AVERAGEIFS(Kombiniert[FDP],Kombiniert[Date],"&gt;="&amp;Kombiniert[[#This Row],[Von]],Kombiniert[Date],"&lt;="&amp;Kombiniert[[#This Row],[Date]])</f>
        <v>8.0454545454545445E-2</v>
      </c>
      <c r="Q1130" s="8">
        <f>AVERAGEIFS(Kombiniert[LINKE],Kombiniert[Date],"&gt;="&amp;Kombiniert[[#This Row],[Von]],Kombiniert[Date],"&lt;="&amp;Kombiniert[[#This Row],[Date]])</f>
        <v>0.08</v>
      </c>
      <c r="R1130" s="8">
        <f>AVERAGEIFS(Kombiniert[AfD],Kombiniert[Date],"&gt;="&amp;Kombiniert[[#This Row],[Von]],Kombiniert[Date],"&lt;="&amp;Kombiniert[[#This Row],[Date]])</f>
        <v>0.13090909090909089</v>
      </c>
      <c r="S1130" s="8">
        <f>AVERAGEIFS(Kombiniert[Sonstige],Kombiniert[Date],"&gt;="&amp;Kombiniert[[#This Row],[Von]],Kombiniert[Date],"&lt;="&amp;Kombiniert[[#This Row],[Date]])</f>
        <v>6.5454545454545474E-2</v>
      </c>
      <c r="T1130" s="4">
        <f>SUMIFS(Kombiniert[Befragte],Kombiniert[Date],"&gt;="&amp;Kombiniert[[#This Row],[Von]],Kombiniert[Date],"&lt;="&amp;Kombiniert[[#This Row],[Date]])</f>
        <v>19627</v>
      </c>
      <c r="U1130" s="2">
        <f>1/SUMIFS(Kombiniert[[#This Row],[CDU/CSU (14d)]:[AfD (14d)]],Kombiniert[[#This Row],[CDU/CSU (14d)]:[AfD (14d)]],"&gt;="&amp;0.05)</f>
        <v>1.0700389105058368</v>
      </c>
      <c r="V1130" s="2">
        <f>1/(SUMIFS(Kombiniert[[#This Row],[CDU/CSU (14d)]:[AfD (14d)]],Kombiniert[[#This Row],[CDU/CSU (14d)]:[AfD (14d)]],"&gt;="&amp;0.05)-Kombiniert[[#This Row],[FDP (14d)]])</f>
        <v>1.1708355508249069</v>
      </c>
    </row>
    <row r="1131" spans="1:22" x14ac:dyDescent="0.35">
      <c r="A1131" s="1">
        <v>43641</v>
      </c>
      <c r="B1131" s="2">
        <v>0.255</v>
      </c>
      <c r="C1131" s="2">
        <v>0.125</v>
      </c>
      <c r="D1131" s="2">
        <v>0.255</v>
      </c>
      <c r="E1131" s="2">
        <v>8.5000000000000006E-2</v>
      </c>
      <c r="F1131" s="2">
        <v>0.09</v>
      </c>
      <c r="G1131" s="2">
        <v>0.13500000000000001</v>
      </c>
      <c r="H1131" s="2">
        <v>5.5E-2</v>
      </c>
      <c r="I1131" s="2">
        <v>2078</v>
      </c>
      <c r="J1131" s="2" t="s">
        <v>997</v>
      </c>
      <c r="K1131" t="s">
        <v>939</v>
      </c>
      <c r="L1131" s="1">
        <f>Kombiniert[[#This Row],[Date]]-13</f>
        <v>43628</v>
      </c>
      <c r="M1131" s="8">
        <f>AVERAGEIFS(Kombiniert[CDU/CSU],Kombiniert[Date],"&gt;="&amp;Kombiniert[[#This Row],[Von]],Kombiniert[Date],"&lt;="&amp;Kombiniert[[#This Row],[Date]])</f>
        <v>0.25833333333333336</v>
      </c>
      <c r="N1131" s="3">
        <f>AVERAGEIFS(Kombiniert[SPD],Kombiniert[Date],"&gt;="&amp;Kombiniert[[#This Row],[Von]],Kombiniert[Date],"&lt;="&amp;Kombiniert[[#This Row],[Date]])</f>
        <v>0.12388888888888888</v>
      </c>
      <c r="O1131" s="8">
        <f>AVERAGEIFS(Kombiniert[GRÜNE],Kombiniert[Date],"&gt;="&amp;Kombiniert[[#This Row],[Von]],Kombiniert[Date],"&lt;="&amp;Kombiniert[[#This Row],[Date]])</f>
        <v>0.25944444444444442</v>
      </c>
      <c r="P1131" s="8">
        <f>AVERAGEIFS(Kombiniert[FDP],Kombiniert[Date],"&gt;="&amp;Kombiniert[[#This Row],[Von]],Kombiniert[Date],"&lt;="&amp;Kombiniert[[#This Row],[Date]])</f>
        <v>8.0555555555555547E-2</v>
      </c>
      <c r="Q1131" s="8">
        <f>AVERAGEIFS(Kombiniert[LINKE],Kombiniert[Date],"&gt;="&amp;Kombiniert[[#This Row],[Von]],Kombiniert[Date],"&lt;="&amp;Kombiniert[[#This Row],[Date]])</f>
        <v>8.1111111111111106E-2</v>
      </c>
      <c r="R1131" s="8">
        <f>AVERAGEIFS(Kombiniert[AfD],Kombiniert[Date],"&gt;="&amp;Kombiniert[[#This Row],[Von]],Kombiniert[Date],"&lt;="&amp;Kombiniert[[#This Row],[Date]])</f>
        <v>0.13111111111111109</v>
      </c>
      <c r="S1131" s="8">
        <f>AVERAGEIFS(Kombiniert[Sonstige],Kombiniert[Date],"&gt;="&amp;Kombiniert[[#This Row],[Von]],Kombiniert[Date],"&lt;="&amp;Kombiniert[[#This Row],[Date]])</f>
        <v>6.5555555555555561E-2</v>
      </c>
      <c r="T1131" s="4">
        <f>SUMIFS(Kombiniert[Befragte],Kombiniert[Date],"&gt;="&amp;Kombiniert[[#This Row],[Von]],Kombiniert[Date],"&lt;="&amp;Kombiniert[[#This Row],[Date]])</f>
        <v>16494</v>
      </c>
      <c r="U1131" s="2">
        <f>1/SUMIFS(Kombiniert[[#This Row],[CDU/CSU (14d)]:[AfD (14d)]],Kombiniert[[#This Row],[CDU/CSU (14d)]:[AfD (14d)]],"&gt;="&amp;0.05)</f>
        <v>1.0701545778834722</v>
      </c>
      <c r="V1131" s="2">
        <f>1/(SUMIFS(Kombiniert[[#This Row],[CDU/CSU (14d)]:[AfD (14d)]],Kombiniert[[#This Row],[CDU/CSU (14d)]:[AfD (14d)]],"&gt;="&amp;0.05)-Kombiniert[[#This Row],[FDP (14d)]])</f>
        <v>1.1711125569290828</v>
      </c>
    </row>
    <row r="1132" spans="1:22" x14ac:dyDescent="0.35">
      <c r="A1132" s="1">
        <v>43634</v>
      </c>
      <c r="B1132" s="2">
        <v>0.25</v>
      </c>
      <c r="C1132" s="2">
        <v>0.13</v>
      </c>
      <c r="D1132" s="2">
        <v>0.25</v>
      </c>
      <c r="E1132" s="2">
        <v>0.09</v>
      </c>
      <c r="F1132" s="2">
        <v>0.09</v>
      </c>
      <c r="G1132" s="2">
        <v>0.13500000000000001</v>
      </c>
      <c r="H1132" s="2">
        <v>5.5E-2</v>
      </c>
      <c r="I1132" s="2">
        <v>2060</v>
      </c>
      <c r="J1132" s="2" t="s">
        <v>998</v>
      </c>
      <c r="K1132" t="s">
        <v>939</v>
      </c>
      <c r="L1132" s="1">
        <f>Kombiniert[[#This Row],[Date]]-13</f>
        <v>43621</v>
      </c>
      <c r="M1132" s="8">
        <f>AVERAGEIFS(Kombiniert[CDU/CSU],Kombiniert[Date],"&gt;="&amp;Kombiniert[[#This Row],[Von]],Kombiniert[Date],"&lt;="&amp;Kombiniert[[#This Row],[Date]])</f>
        <v>0.25124999999999997</v>
      </c>
      <c r="N1132" s="3">
        <f>AVERAGEIFS(Kombiniert[SPD],Kombiniert[Date],"&gt;="&amp;Kombiniert[[#This Row],[Von]],Kombiniert[Date],"&lt;="&amp;Kombiniert[[#This Row],[Date]])</f>
        <v>0.1225</v>
      </c>
      <c r="O1132" s="8">
        <f>AVERAGEIFS(Kombiniert[GRÜNE],Kombiniert[Date],"&gt;="&amp;Kombiniert[[#This Row],[Von]],Kombiniert[Date],"&lt;="&amp;Kombiniert[[#This Row],[Date]])</f>
        <v>0.26437500000000003</v>
      </c>
      <c r="P1132" s="8">
        <f>AVERAGEIFS(Kombiniert[FDP],Kombiniert[Date],"&gt;="&amp;Kombiniert[[#This Row],[Von]],Kombiniert[Date],"&lt;="&amp;Kombiniert[[#This Row],[Date]])</f>
        <v>8.2500000000000004E-2</v>
      </c>
      <c r="Q1132" s="8">
        <f>AVERAGEIFS(Kombiniert[LINKE],Kombiniert[Date],"&gt;="&amp;Kombiniert[[#This Row],[Von]],Kombiniert[Date],"&lt;="&amp;Kombiniert[[#This Row],[Date]])</f>
        <v>7.6874999999999999E-2</v>
      </c>
      <c r="R1132" s="8">
        <f>AVERAGEIFS(Kombiniert[AfD],Kombiniert[Date],"&gt;="&amp;Kombiniert[[#This Row],[Von]],Kombiniert[Date],"&lt;="&amp;Kombiniert[[#This Row],[Date]])</f>
        <v>0.12875</v>
      </c>
      <c r="S1132" s="8">
        <f>AVERAGEIFS(Kombiniert[Sonstige],Kombiniert[Date],"&gt;="&amp;Kombiniert[[#This Row],[Von]],Kombiniert[Date],"&lt;="&amp;Kombiniert[[#This Row],[Date]])</f>
        <v>7.375000000000001E-2</v>
      </c>
      <c r="T1132" s="4">
        <f>SUMIFS(Kombiniert[Befragte],Kombiniert[Date],"&gt;="&amp;Kombiniert[[#This Row],[Von]],Kombiniert[Date],"&lt;="&amp;Kombiniert[[#This Row],[Date]])</f>
        <v>15713</v>
      </c>
      <c r="U1132" s="2">
        <f>1/SUMIFS(Kombiniert[[#This Row],[CDU/CSU (14d)]:[AfD (14d)]],Kombiniert[[#This Row],[CDU/CSU (14d)]:[AfD (14d)]],"&gt;="&amp;0.05)</f>
        <v>1.079622132253711</v>
      </c>
      <c r="V1132" s="2">
        <f>1/(SUMIFS(Kombiniert[[#This Row],[CDU/CSU (14d)]:[AfD (14d)]],Kombiniert[[#This Row],[CDU/CSU (14d)]:[AfD (14d)]],"&gt;="&amp;0.05)-Kombiniert[[#This Row],[FDP (14d)]])</f>
        <v>1.1851851851851851</v>
      </c>
    </row>
    <row r="1133" spans="1:22" x14ac:dyDescent="0.35">
      <c r="A1133" s="1">
        <v>43627</v>
      </c>
      <c r="B1133" s="2">
        <v>0.24</v>
      </c>
      <c r="C1133" s="2">
        <v>0.13</v>
      </c>
      <c r="D1133" s="2">
        <v>0.26500000000000001</v>
      </c>
      <c r="E1133" s="2">
        <v>0.09</v>
      </c>
      <c r="F1133" s="2">
        <v>7.4999999999999997E-2</v>
      </c>
      <c r="G1133" s="2">
        <v>0.13500000000000001</v>
      </c>
      <c r="H1133" s="2">
        <v>6.5000000000000002E-2</v>
      </c>
      <c r="I1133" s="2">
        <v>2074</v>
      </c>
      <c r="J1133" s="2" t="s">
        <v>999</v>
      </c>
      <c r="K1133" t="s">
        <v>939</v>
      </c>
      <c r="L1133" s="1">
        <f>Kombiniert[[#This Row],[Date]]-13</f>
        <v>43614</v>
      </c>
      <c r="M1133" s="8">
        <f>AVERAGEIFS(Kombiniert[CDU/CSU],Kombiniert[Date],"&gt;="&amp;Kombiniert[[#This Row],[Von]],Kombiniert[Date],"&lt;="&amp;Kombiniert[[#This Row],[Date]])</f>
        <v>0.25875000000000004</v>
      </c>
      <c r="N1133" s="3">
        <f>AVERAGEIFS(Kombiniert[SPD],Kombiniert[Date],"&gt;="&amp;Kombiniert[[#This Row],[Von]],Kombiniert[Date],"&lt;="&amp;Kombiniert[[#This Row],[Date]])</f>
        <v>0.13</v>
      </c>
      <c r="O1133" s="8">
        <f>AVERAGEIFS(Kombiniert[GRÜNE],Kombiniert[Date],"&gt;="&amp;Kombiniert[[#This Row],[Von]],Kombiniert[Date],"&lt;="&amp;Kombiniert[[#This Row],[Date]])</f>
        <v>0.25562499999999999</v>
      </c>
      <c r="P1133" s="8">
        <f>AVERAGEIFS(Kombiniert[FDP],Kombiniert[Date],"&gt;="&amp;Kombiniert[[#This Row],[Von]],Kombiniert[Date],"&lt;="&amp;Kombiniert[[#This Row],[Date]])</f>
        <v>0.08</v>
      </c>
      <c r="Q1133" s="8">
        <f>AVERAGEIFS(Kombiniert[LINKE],Kombiniert[Date],"&gt;="&amp;Kombiniert[[#This Row],[Von]],Kombiniert[Date],"&lt;="&amp;Kombiniert[[#This Row],[Date]])</f>
        <v>7.4374999999999997E-2</v>
      </c>
      <c r="R1133" s="8">
        <f>AVERAGEIFS(Kombiniert[AfD],Kombiniert[Date],"&gt;="&amp;Kombiniert[[#This Row],[Von]],Kombiniert[Date],"&lt;="&amp;Kombiniert[[#This Row],[Date]])</f>
        <v>0.12562499999999999</v>
      </c>
      <c r="S1133" s="8">
        <f>AVERAGEIFS(Kombiniert[Sonstige],Kombiniert[Date],"&gt;="&amp;Kombiniert[[#This Row],[Von]],Kombiniert[Date],"&lt;="&amp;Kombiniert[[#This Row],[Date]])</f>
        <v>7.5624999999999998E-2</v>
      </c>
      <c r="T1133" s="4">
        <f>SUMIFS(Kombiniert[Befragte],Kombiniert[Date],"&gt;="&amp;Kombiniert[[#This Row],[Von]],Kombiniert[Date],"&lt;="&amp;Kombiniert[[#This Row],[Date]])</f>
        <v>13689</v>
      </c>
      <c r="U1133" s="2">
        <f>1/SUMIFS(Kombiniert[[#This Row],[CDU/CSU (14d)]:[AfD (14d)]],Kombiniert[[#This Row],[CDU/CSU (14d)]:[AfD (14d)]],"&gt;="&amp;0.05)</f>
        <v>1.0818120351588911</v>
      </c>
      <c r="V1133" s="2">
        <f>1/(SUMIFS(Kombiniert[[#This Row],[CDU/CSU (14d)]:[AfD (14d)]],Kombiniert[[#This Row],[CDU/CSU (14d)]:[AfD (14d)]],"&gt;="&amp;0.05)-Kombiniert[[#This Row],[FDP (14d)]])</f>
        <v>1.1843079200592155</v>
      </c>
    </row>
    <row r="1134" spans="1:22" x14ac:dyDescent="0.35">
      <c r="A1134" s="1">
        <v>43619</v>
      </c>
      <c r="B1134" s="2">
        <v>0.26</v>
      </c>
      <c r="C1134" s="2">
        <v>0.14000000000000001</v>
      </c>
      <c r="D1134" s="2">
        <v>0.25</v>
      </c>
      <c r="E1134" s="2">
        <v>0.08</v>
      </c>
      <c r="F1134" s="2">
        <v>0.08</v>
      </c>
      <c r="G1134" s="2">
        <v>0.13</v>
      </c>
      <c r="H1134" s="2">
        <v>0.06</v>
      </c>
      <c r="I1134" s="2">
        <v>1000</v>
      </c>
      <c r="J1134" s="2" t="s">
        <v>1000</v>
      </c>
      <c r="K1134" t="s">
        <v>939</v>
      </c>
      <c r="L1134" s="1">
        <f>Kombiniert[[#This Row],[Date]]-13</f>
        <v>43606</v>
      </c>
      <c r="M1134" s="8">
        <f>AVERAGEIFS(Kombiniert[CDU/CSU],Kombiniert[Date],"&gt;="&amp;Kombiniert[[#This Row],[Von]],Kombiniert[Date],"&lt;="&amp;Kombiniert[[#This Row],[Date]])</f>
        <v>0.2794444444444445</v>
      </c>
      <c r="N1134" s="3">
        <f>AVERAGEIFS(Kombiniert[SPD],Kombiniert[Date],"&gt;="&amp;Kombiniert[[#This Row],[Von]],Kombiniert[Date],"&lt;="&amp;Kombiniert[[#This Row],[Date]])</f>
        <v>0.15833333333333333</v>
      </c>
      <c r="O1134" s="8">
        <f>AVERAGEIFS(Kombiniert[GRÜNE],Kombiniert[Date],"&gt;="&amp;Kombiniert[[#This Row],[Von]],Kombiniert[Date],"&lt;="&amp;Kombiniert[[#This Row],[Date]])</f>
        <v>0.19944444444444442</v>
      </c>
      <c r="P1134" s="8">
        <f>AVERAGEIFS(Kombiniert[FDP],Kombiniert[Date],"&gt;="&amp;Kombiniert[[#This Row],[Von]],Kombiniert[Date],"&lt;="&amp;Kombiniert[[#This Row],[Date]])</f>
        <v>8.6111111111111097E-2</v>
      </c>
      <c r="Q1134" s="8">
        <f>AVERAGEIFS(Kombiniert[LINKE],Kombiniert[Date],"&gt;="&amp;Kombiniert[[#This Row],[Von]],Kombiniert[Date],"&lt;="&amp;Kombiniert[[#This Row],[Date]])</f>
        <v>8.3888888888888888E-2</v>
      </c>
      <c r="R1134" s="8">
        <f>AVERAGEIFS(Kombiniert[AfD],Kombiniert[Date],"&gt;="&amp;Kombiniert[[#This Row],[Von]],Kombiniert[Date],"&lt;="&amp;Kombiniert[[#This Row],[Date]])</f>
        <v>0.12833333333333335</v>
      </c>
      <c r="S1134" s="8">
        <f>AVERAGEIFS(Kombiniert[Sonstige],Kombiniert[Date],"&gt;="&amp;Kombiniert[[#This Row],[Von]],Kombiniert[Date],"&lt;="&amp;Kombiniert[[#This Row],[Date]])</f>
        <v>6.4444444444444457E-2</v>
      </c>
      <c r="T1134" s="4">
        <f>SUMIFS(Kombiniert[Befragte],Kombiniert[Date],"&gt;="&amp;Kombiniert[[#This Row],[Von]],Kombiniert[Date],"&lt;="&amp;Kombiniert[[#This Row],[Date]])</f>
        <v>15814</v>
      </c>
      <c r="U1134" s="2">
        <f>1/SUMIFS(Kombiniert[[#This Row],[CDU/CSU (14d)]:[AfD (14d)]],Kombiniert[[#This Row],[CDU/CSU (14d)]:[AfD (14d)]],"&gt;="&amp;0.05)</f>
        <v>1.0688836104513062</v>
      </c>
      <c r="V1134" s="2">
        <f>1/(SUMIFS(Kombiniert[[#This Row],[CDU/CSU (14d)]:[AfD (14d)]],Kombiniert[[#This Row],[CDU/CSU (14d)]:[AfD (14d)]],"&gt;="&amp;0.05)-Kombiniert[[#This Row],[FDP (14d)]])</f>
        <v>1.1772400261608893</v>
      </c>
    </row>
    <row r="1135" spans="1:22" x14ac:dyDescent="0.35">
      <c r="A1135" s="1">
        <v>43613</v>
      </c>
      <c r="B1135" s="2">
        <v>0.27500000000000002</v>
      </c>
      <c r="C1135" s="2">
        <v>0.155</v>
      </c>
      <c r="D1135" s="2">
        <v>0.19</v>
      </c>
      <c r="E1135" s="2">
        <v>9.5000000000000001E-2</v>
      </c>
      <c r="F1135" s="2">
        <v>0.09</v>
      </c>
      <c r="G1135" s="2">
        <v>0.13500000000000001</v>
      </c>
      <c r="H1135" s="2">
        <v>0.06</v>
      </c>
      <c r="I1135" s="2">
        <v>2039</v>
      </c>
      <c r="J1135" s="2" t="s">
        <v>1001</v>
      </c>
      <c r="K1135" t="s">
        <v>939</v>
      </c>
      <c r="L1135" s="1">
        <f>Kombiniert[[#This Row],[Date]]-13</f>
        <v>43600</v>
      </c>
      <c r="M1135" s="8">
        <f>AVERAGEIFS(Kombiniert[CDU/CSU],Kombiniert[Date],"&gt;="&amp;Kombiniert[[#This Row],[Von]],Kombiniert[Date],"&lt;="&amp;Kombiniert[[#This Row],[Date]])</f>
        <v>0.28687499999999999</v>
      </c>
      <c r="N1135" s="3">
        <f>AVERAGEIFS(Kombiniert[SPD],Kombiniert[Date],"&gt;="&amp;Kombiniert[[#This Row],[Von]],Kombiniert[Date],"&lt;="&amp;Kombiniert[[#This Row],[Date]])</f>
        <v>0.16562499999999999</v>
      </c>
      <c r="O1135" s="8">
        <f>AVERAGEIFS(Kombiniert[GRÜNE],Kombiniert[Date],"&gt;="&amp;Kombiniert[[#This Row],[Von]],Kombiniert[Date],"&lt;="&amp;Kombiniert[[#This Row],[Date]])</f>
        <v>0.18062499999999998</v>
      </c>
      <c r="P1135" s="8">
        <f>AVERAGEIFS(Kombiniert[FDP],Kombiniert[Date],"&gt;="&amp;Kombiniert[[#This Row],[Von]],Kombiniert[Date],"&lt;="&amp;Kombiniert[[#This Row],[Date]])</f>
        <v>8.8124999999999995E-2</v>
      </c>
      <c r="Q1135" s="8">
        <f>AVERAGEIFS(Kombiniert[LINKE],Kombiniert[Date],"&gt;="&amp;Kombiniert[[#This Row],[Von]],Kombiniert[Date],"&lt;="&amp;Kombiniert[[#This Row],[Date]])</f>
        <v>8.8124999999999995E-2</v>
      </c>
      <c r="R1135" s="8">
        <f>AVERAGEIFS(Kombiniert[AfD],Kombiniert[Date],"&gt;="&amp;Kombiniert[[#This Row],[Von]],Kombiniert[Date],"&lt;="&amp;Kombiniert[[#This Row],[Date]])</f>
        <v>0.13062499999999999</v>
      </c>
      <c r="S1135" s="8">
        <f>AVERAGEIFS(Kombiniert[Sonstige],Kombiniert[Date],"&gt;="&amp;Kombiniert[[#This Row],[Von]],Kombiniert[Date],"&lt;="&amp;Kombiniert[[#This Row],[Date]])</f>
        <v>0.06</v>
      </c>
      <c r="T1135" s="4">
        <f>SUMIFS(Kombiniert[Befragte],Kombiniert[Date],"&gt;="&amp;Kombiniert[[#This Row],[Von]],Kombiniert[Date],"&lt;="&amp;Kombiniert[[#This Row],[Date]])</f>
        <v>15878</v>
      </c>
      <c r="U1135" s="2">
        <f>1/SUMIFS(Kombiniert[[#This Row],[CDU/CSU (14d)]:[AfD (14d)]],Kombiniert[[#This Row],[CDU/CSU (14d)]:[AfD (14d)]],"&gt;="&amp;0.05)</f>
        <v>1.0638297872340425</v>
      </c>
      <c r="V1135" s="2">
        <f>1/(SUMIFS(Kombiniert[[#This Row],[CDU/CSU (14d)]:[AfD (14d)]],Kombiniert[[#This Row],[CDU/CSU (14d)]:[AfD (14d)]],"&gt;="&amp;0.05)-Kombiniert[[#This Row],[FDP (14d)]])</f>
        <v>1.173881144534116</v>
      </c>
    </row>
    <row r="1136" spans="1:22" x14ac:dyDescent="0.35">
      <c r="A1136" s="1">
        <v>43606</v>
      </c>
      <c r="B1136" s="2">
        <v>0.28000000000000003</v>
      </c>
      <c r="C1136" s="2">
        <v>0.155</v>
      </c>
      <c r="D1136" s="2">
        <v>0.185</v>
      </c>
      <c r="E1136" s="2">
        <v>0.1</v>
      </c>
      <c r="F1136" s="2">
        <v>0.09</v>
      </c>
      <c r="G1136" s="2">
        <v>0.14000000000000001</v>
      </c>
      <c r="H1136" s="2">
        <v>0.05</v>
      </c>
      <c r="I1136" s="2">
        <v>2074</v>
      </c>
      <c r="J1136" s="2" t="s">
        <v>644</v>
      </c>
      <c r="K1136" t="s">
        <v>939</v>
      </c>
      <c r="L1136" s="1">
        <f>Kombiniert[[#This Row],[Date]]-13</f>
        <v>43593</v>
      </c>
      <c r="M1136" s="8">
        <f>AVERAGEIFS(Kombiniert[CDU/CSU],Kombiniert[Date],"&gt;="&amp;Kombiniert[[#This Row],[Von]],Kombiniert[Date],"&lt;="&amp;Kombiniert[[#This Row],[Date]])</f>
        <v>0.29062500000000002</v>
      </c>
      <c r="N1136" s="3">
        <f>AVERAGEIFS(Kombiniert[SPD],Kombiniert[Date],"&gt;="&amp;Kombiniert[[#This Row],[Von]],Kombiniert[Date],"&lt;="&amp;Kombiniert[[#This Row],[Date]])</f>
        <v>0.15937499999999999</v>
      </c>
      <c r="O1136" s="8">
        <f>AVERAGEIFS(Kombiniert[GRÜNE],Kombiniert[Date],"&gt;="&amp;Kombiniert[[#This Row],[Von]],Kombiniert[Date],"&lt;="&amp;Kombiniert[[#This Row],[Date]])</f>
        <v>0.19062499999999999</v>
      </c>
      <c r="P1136" s="8">
        <f>AVERAGEIFS(Kombiniert[FDP],Kombiniert[Date],"&gt;="&amp;Kombiniert[[#This Row],[Von]],Kombiniert[Date],"&lt;="&amp;Kombiniert[[#This Row],[Date]])</f>
        <v>8.5625000000000007E-2</v>
      </c>
      <c r="Q1136" s="8">
        <f>AVERAGEIFS(Kombiniert[LINKE],Kombiniert[Date],"&gt;="&amp;Kombiniert[[#This Row],[Von]],Kombiniert[Date],"&lt;="&amp;Kombiniert[[#This Row],[Date]])</f>
        <v>8.7499999999999994E-2</v>
      </c>
      <c r="R1136" s="8">
        <f>AVERAGEIFS(Kombiniert[AfD],Kombiniert[Date],"&gt;="&amp;Kombiniert[[#This Row],[Von]],Kombiniert[Date],"&lt;="&amp;Kombiniert[[#This Row],[Date]])</f>
        <v>0.13375000000000001</v>
      </c>
      <c r="S1136" s="8">
        <f>AVERAGEIFS(Kombiniert[Sonstige],Kombiniert[Date],"&gt;="&amp;Kombiniert[[#This Row],[Von]],Kombiniert[Date],"&lt;="&amp;Kombiniert[[#This Row],[Date]])</f>
        <v>5.2499999999999991E-2</v>
      </c>
      <c r="T1136" s="4">
        <f>SUMIFS(Kombiniert[Befragte],Kombiniert[Date],"&gt;="&amp;Kombiniert[[#This Row],[Von]],Kombiniert[Date],"&lt;="&amp;Kombiniert[[#This Row],[Date]])</f>
        <v>15854</v>
      </c>
      <c r="U1136" s="2">
        <f>1/SUMIFS(Kombiniert[[#This Row],[CDU/CSU (14d)]:[AfD (14d)]],Kombiniert[[#This Row],[CDU/CSU (14d)]:[AfD (14d)]],"&gt;="&amp;0.05)</f>
        <v>1.0554089709762531</v>
      </c>
      <c r="V1136" s="2">
        <f>1/(SUMIFS(Kombiniert[[#This Row],[CDU/CSU (14d)]:[AfD (14d)]],Kombiniert[[#This Row],[CDU/CSU (14d)]:[AfD (14d)]],"&gt;="&amp;0.05)-Kombiniert[[#This Row],[FDP (14d)]])</f>
        <v>1.1602610587382158</v>
      </c>
    </row>
    <row r="1137" spans="1:22" x14ac:dyDescent="0.35">
      <c r="A1137" s="1">
        <v>43598</v>
      </c>
      <c r="B1137" s="2">
        <v>0.28499999999999998</v>
      </c>
      <c r="C1137" s="2">
        <v>0.16</v>
      </c>
      <c r="D1137" s="2">
        <v>0.19</v>
      </c>
      <c r="E1137" s="2">
        <v>9.5000000000000001E-2</v>
      </c>
      <c r="F1137" s="2">
        <v>0.09</v>
      </c>
      <c r="G1137" s="2">
        <v>0.14000000000000001</v>
      </c>
      <c r="H1137" s="2">
        <v>0.04</v>
      </c>
      <c r="I1137" s="2">
        <v>2044</v>
      </c>
      <c r="J1137" s="2" t="s">
        <v>1002</v>
      </c>
      <c r="K1137" t="s">
        <v>939</v>
      </c>
      <c r="L1137" s="1">
        <f>Kombiniert[[#This Row],[Date]]-13</f>
        <v>43585</v>
      </c>
      <c r="M1137" s="8">
        <f>AVERAGEIFS(Kombiniert[CDU/CSU],Kombiniert[Date],"&gt;="&amp;Kombiniert[[#This Row],[Von]],Kombiniert[Date],"&lt;="&amp;Kombiniert[[#This Row],[Date]])</f>
        <v>0.28900000000000003</v>
      </c>
      <c r="N1137" s="3">
        <f>AVERAGEIFS(Kombiniert[SPD],Kombiniert[Date],"&gt;="&amp;Kombiniert[[#This Row],[Von]],Kombiniert[Date],"&lt;="&amp;Kombiniert[[#This Row],[Date]])</f>
        <v>0.16399999999999998</v>
      </c>
      <c r="O1137" s="8">
        <f>AVERAGEIFS(Kombiniert[GRÜNE],Kombiniert[Date],"&gt;="&amp;Kombiniert[[#This Row],[Von]],Kombiniert[Date],"&lt;="&amp;Kombiniert[[#This Row],[Date]])</f>
        <v>0.19299999999999998</v>
      </c>
      <c r="P1137" s="8">
        <f>AVERAGEIFS(Kombiniert[FDP],Kombiniert[Date],"&gt;="&amp;Kombiniert[[#This Row],[Von]],Kombiniert[Date],"&lt;="&amp;Kombiniert[[#This Row],[Date]])</f>
        <v>8.4499999999999992E-2</v>
      </c>
      <c r="Q1137" s="8">
        <f>AVERAGEIFS(Kombiniert[LINKE],Kombiniert[Date],"&gt;="&amp;Kombiniert[[#This Row],[Von]],Kombiniert[Date],"&lt;="&amp;Kombiniert[[#This Row],[Date]])</f>
        <v>8.7499999999999994E-2</v>
      </c>
      <c r="R1137" s="8">
        <f>AVERAGEIFS(Kombiniert[AfD],Kombiniert[Date],"&gt;="&amp;Kombiniert[[#This Row],[Von]],Kombiniert[Date],"&lt;="&amp;Kombiniert[[#This Row],[Date]])</f>
        <v>0.13199999999999998</v>
      </c>
      <c r="S1137" s="8">
        <f>AVERAGEIFS(Kombiniert[Sonstige],Kombiniert[Date],"&gt;="&amp;Kombiniert[[#This Row],[Von]],Kombiniert[Date],"&lt;="&amp;Kombiniert[[#This Row],[Date]])</f>
        <v>4.9999999999999996E-2</v>
      </c>
      <c r="T1137" s="4">
        <f>SUMIFS(Kombiniert[Befragte],Kombiniert[Date],"&gt;="&amp;Kombiniert[[#This Row],[Von]],Kombiniert[Date],"&lt;="&amp;Kombiniert[[#This Row],[Date]])</f>
        <v>18443</v>
      </c>
      <c r="U1137" s="2">
        <f>1/SUMIFS(Kombiniert[[#This Row],[CDU/CSU (14d)]:[AfD (14d)]],Kombiniert[[#This Row],[CDU/CSU (14d)]:[AfD (14d)]],"&gt;="&amp;0.05)</f>
        <v>1.0526315789473684</v>
      </c>
      <c r="V1137" s="2">
        <f>1/(SUMIFS(Kombiniert[[#This Row],[CDU/CSU (14d)]:[AfD (14d)]],Kombiniert[[#This Row],[CDU/CSU (14d)]:[AfD (14d)]],"&gt;="&amp;0.05)-Kombiniert[[#This Row],[FDP (14d)]])</f>
        <v>1.1554015020219526</v>
      </c>
    </row>
    <row r="1138" spans="1:22" x14ac:dyDescent="0.35">
      <c r="A1138" s="1">
        <v>43592</v>
      </c>
      <c r="B1138" s="2">
        <v>0.28499999999999998</v>
      </c>
      <c r="C1138" s="2">
        <v>0.16</v>
      </c>
      <c r="D1138" s="2">
        <v>0.2</v>
      </c>
      <c r="E1138" s="2">
        <v>0.09</v>
      </c>
      <c r="F1138" s="2">
        <v>8.5000000000000006E-2</v>
      </c>
      <c r="G1138" s="2">
        <v>0.14000000000000001</v>
      </c>
      <c r="H1138" s="2">
        <v>0.04</v>
      </c>
      <c r="I1138" s="2">
        <v>2089</v>
      </c>
      <c r="J1138" s="2" t="s">
        <v>1003</v>
      </c>
      <c r="K1138" t="s">
        <v>939</v>
      </c>
      <c r="L1138" s="1">
        <f>Kombiniert[[#This Row],[Date]]-13</f>
        <v>43579</v>
      </c>
      <c r="M1138" s="8">
        <f>AVERAGEIFS(Kombiniert[CDU/CSU],Kombiniert[Date],"&gt;="&amp;Kombiniert[[#This Row],[Von]],Kombiniert[Date],"&lt;="&amp;Kombiniert[[#This Row],[Date]])</f>
        <v>0.28187499999999999</v>
      </c>
      <c r="N1138" s="3">
        <f>AVERAGEIFS(Kombiniert[SPD],Kombiniert[Date],"&gt;="&amp;Kombiniert[[#This Row],[Von]],Kombiniert[Date],"&lt;="&amp;Kombiniert[[#This Row],[Date]])</f>
        <v>0.16749999999999998</v>
      </c>
      <c r="O1138" s="8">
        <f>AVERAGEIFS(Kombiniert[GRÜNE],Kombiniert[Date],"&gt;="&amp;Kombiniert[[#This Row],[Von]],Kombiniert[Date],"&lt;="&amp;Kombiniert[[#This Row],[Date]])</f>
        <v>0.19124999999999998</v>
      </c>
      <c r="P1138" s="8">
        <f>AVERAGEIFS(Kombiniert[FDP],Kombiniert[Date],"&gt;="&amp;Kombiniert[[#This Row],[Von]],Kombiniert[Date],"&lt;="&amp;Kombiniert[[#This Row],[Date]])</f>
        <v>8.7499999999999994E-2</v>
      </c>
      <c r="Q1138" s="8">
        <f>AVERAGEIFS(Kombiniert[LINKE],Kombiniert[Date],"&gt;="&amp;Kombiniert[[#This Row],[Von]],Kombiniert[Date],"&lt;="&amp;Kombiniert[[#This Row],[Date]])</f>
        <v>9.0624999999999983E-2</v>
      </c>
      <c r="R1138" s="8">
        <f>AVERAGEIFS(Kombiniert[AfD],Kombiniert[Date],"&gt;="&amp;Kombiniert[[#This Row],[Von]],Kombiniert[Date],"&lt;="&amp;Kombiniert[[#This Row],[Date]])</f>
        <v>0.13125000000000001</v>
      </c>
      <c r="S1138" s="8">
        <f>AVERAGEIFS(Kombiniert[Sonstige],Kombiniert[Date],"&gt;="&amp;Kombiniert[[#This Row],[Von]],Kombiniert[Date],"&lt;="&amp;Kombiniert[[#This Row],[Date]])</f>
        <v>4.9999999999999996E-2</v>
      </c>
      <c r="T1138" s="4">
        <f>SUMIFS(Kombiniert[Befragte],Kombiniert[Date],"&gt;="&amp;Kombiniert[[#This Row],[Von]],Kombiniert[Date],"&lt;="&amp;Kombiniert[[#This Row],[Date]])</f>
        <v>14588</v>
      </c>
      <c r="U1138" s="2">
        <f>1/SUMIFS(Kombiniert[[#This Row],[CDU/CSU (14d)]:[AfD (14d)]],Kombiniert[[#This Row],[CDU/CSU (14d)]:[AfD (14d)]],"&gt;="&amp;0.05)</f>
        <v>1.0526315789473684</v>
      </c>
      <c r="V1138" s="2">
        <f>1/(SUMIFS(Kombiniert[[#This Row],[CDU/CSU (14d)]:[AfD (14d)]],Kombiniert[[#This Row],[CDU/CSU (14d)]:[AfD (14d)]],"&gt;="&amp;0.05)-Kombiniert[[#This Row],[FDP (14d)]])</f>
        <v>1.1594202898550725</v>
      </c>
    </row>
    <row r="1139" spans="1:22" x14ac:dyDescent="0.35">
      <c r="A1139" s="1">
        <v>43584</v>
      </c>
      <c r="B1139" s="2">
        <v>0.28000000000000003</v>
      </c>
      <c r="C1139" s="2">
        <v>0.16</v>
      </c>
      <c r="D1139" s="2">
        <v>0.19</v>
      </c>
      <c r="E1139" s="2">
        <v>0.1</v>
      </c>
      <c r="F1139" s="2">
        <v>0.09</v>
      </c>
      <c r="G1139" s="2">
        <v>0.14000000000000001</v>
      </c>
      <c r="H1139" s="2">
        <v>0.04</v>
      </c>
      <c r="I1139" s="2">
        <v>2005</v>
      </c>
      <c r="J1139" s="2" t="s">
        <v>1004</v>
      </c>
      <c r="K1139" t="s">
        <v>939</v>
      </c>
      <c r="L1139" s="1">
        <f>Kombiniert[[#This Row],[Date]]-13</f>
        <v>43571</v>
      </c>
      <c r="M1139" s="8">
        <f>AVERAGEIFS(Kombiniert[CDU/CSU],Kombiniert[Date],"&gt;="&amp;Kombiniert[[#This Row],[Von]],Kombiniert[Date],"&lt;="&amp;Kombiniert[[#This Row],[Date]])</f>
        <v>0.28500000000000003</v>
      </c>
      <c r="N1139" s="3">
        <f>AVERAGEIFS(Kombiniert[SPD],Kombiniert[Date],"&gt;="&amp;Kombiniert[[#This Row],[Von]],Kombiniert[Date],"&lt;="&amp;Kombiniert[[#This Row],[Date]])</f>
        <v>0.16937499999999997</v>
      </c>
      <c r="O1139" s="8">
        <f>AVERAGEIFS(Kombiniert[GRÜNE],Kombiniert[Date],"&gt;="&amp;Kombiniert[[#This Row],[Von]],Kombiniert[Date],"&lt;="&amp;Kombiniert[[#This Row],[Date]])</f>
        <v>0.18874999999999997</v>
      </c>
      <c r="P1139" s="8">
        <f>AVERAGEIFS(Kombiniert[FDP],Kombiniert[Date],"&gt;="&amp;Kombiniert[[#This Row],[Von]],Kombiniert[Date],"&lt;="&amp;Kombiniert[[#This Row],[Date]])</f>
        <v>8.8749999999999996E-2</v>
      </c>
      <c r="Q1139" s="8">
        <f>AVERAGEIFS(Kombiniert[LINKE],Kombiniert[Date],"&gt;="&amp;Kombiniert[[#This Row],[Von]],Kombiniert[Date],"&lt;="&amp;Kombiniert[[#This Row],[Date]])</f>
        <v>8.8749999999999996E-2</v>
      </c>
      <c r="R1139" s="8">
        <f>AVERAGEIFS(Kombiniert[AfD],Kombiniert[Date],"&gt;="&amp;Kombiniert[[#This Row],[Von]],Kombiniert[Date],"&lt;="&amp;Kombiniert[[#This Row],[Date]])</f>
        <v>0.13187500000000002</v>
      </c>
      <c r="S1139" s="8">
        <f>AVERAGEIFS(Kombiniert[Sonstige],Kombiniert[Date],"&gt;="&amp;Kombiniert[[#This Row],[Von]],Kombiniert[Date],"&lt;="&amp;Kombiniert[[#This Row],[Date]])</f>
        <v>4.7500000000000001E-2</v>
      </c>
      <c r="T1139" s="4">
        <f>SUMIFS(Kombiniert[Befragte],Kombiniert[Date],"&gt;="&amp;Kombiniert[[#This Row],[Von]],Kombiniert[Date],"&lt;="&amp;Kombiniert[[#This Row],[Date]])</f>
        <v>13521</v>
      </c>
      <c r="U1139" s="2">
        <f>1/SUMIFS(Kombiniert[[#This Row],[CDU/CSU (14d)]:[AfD (14d)]],Kombiniert[[#This Row],[CDU/CSU (14d)]:[AfD (14d)]],"&gt;="&amp;0.05)</f>
        <v>1.0498687664041997</v>
      </c>
      <c r="V1139" s="2">
        <f>1/(SUMIFS(Kombiniert[[#This Row],[CDU/CSU (14d)]:[AfD (14d)]],Kombiniert[[#This Row],[CDU/CSU (14d)]:[AfD (14d)]],"&gt;="&amp;0.05)-Kombiniert[[#This Row],[FDP (14d)]])</f>
        <v>1.157742402315485</v>
      </c>
    </row>
    <row r="1140" spans="1:22" x14ac:dyDescent="0.35">
      <c r="A1140" s="1">
        <v>43578</v>
      </c>
      <c r="B1140" s="2">
        <v>0.3</v>
      </c>
      <c r="C1140" s="2">
        <v>0.16</v>
      </c>
      <c r="D1140" s="2">
        <v>0.17</v>
      </c>
      <c r="E1140" s="2">
        <v>0.1</v>
      </c>
      <c r="F1140" s="2">
        <v>0.1</v>
      </c>
      <c r="G1140" s="2">
        <v>0.14000000000000001</v>
      </c>
      <c r="H1140" s="2">
        <v>0.03</v>
      </c>
      <c r="I1140" s="2">
        <v>1005</v>
      </c>
      <c r="J1140" s="2" t="s">
        <v>596</v>
      </c>
      <c r="K1140" t="s">
        <v>939</v>
      </c>
      <c r="L1140" s="1">
        <f>Kombiniert[[#This Row],[Date]]-13</f>
        <v>43565</v>
      </c>
      <c r="M1140" s="8">
        <f>AVERAGEIFS(Kombiniert[CDU/CSU],Kombiniert[Date],"&gt;="&amp;Kombiniert[[#This Row],[Von]],Kombiniert[Date],"&lt;="&amp;Kombiniert[[#This Row],[Date]])</f>
        <v>0.29166666666666669</v>
      </c>
      <c r="N1140" s="3">
        <f>AVERAGEIFS(Kombiniert[SPD],Kombiniert[Date],"&gt;="&amp;Kombiniert[[#This Row],[Von]],Kombiniert[Date],"&lt;="&amp;Kombiniert[[#This Row],[Date]])</f>
        <v>0.16777777777777778</v>
      </c>
      <c r="O1140" s="8">
        <f>AVERAGEIFS(Kombiniert[GRÜNE],Kombiniert[Date],"&gt;="&amp;Kombiniert[[#This Row],[Von]],Kombiniert[Date],"&lt;="&amp;Kombiniert[[#This Row],[Date]])</f>
        <v>0.18666666666666665</v>
      </c>
      <c r="P1140" s="8">
        <f>AVERAGEIFS(Kombiniert[FDP],Kombiniert[Date],"&gt;="&amp;Kombiniert[[#This Row],[Von]],Kombiniert[Date],"&lt;="&amp;Kombiniert[[#This Row],[Date]])</f>
        <v>8.8888888888888865E-2</v>
      </c>
      <c r="Q1140" s="8">
        <f>AVERAGEIFS(Kombiniert[LINKE],Kombiniert[Date],"&gt;="&amp;Kombiniert[[#This Row],[Von]],Kombiniert[Date],"&lt;="&amp;Kombiniert[[#This Row],[Date]])</f>
        <v>8.6666666666666656E-2</v>
      </c>
      <c r="R1140" s="8">
        <f>AVERAGEIFS(Kombiniert[AfD],Kombiniert[Date],"&gt;="&amp;Kombiniert[[#This Row],[Von]],Kombiniert[Date],"&lt;="&amp;Kombiniert[[#This Row],[Date]])</f>
        <v>0.12944444444444445</v>
      </c>
      <c r="S1140" s="8">
        <f>AVERAGEIFS(Kombiniert[Sonstige],Kombiniert[Date],"&gt;="&amp;Kombiniert[[#This Row],[Von]],Kombiniert[Date],"&lt;="&amp;Kombiniert[[#This Row],[Date]])</f>
        <v>4.8888888888888891E-2</v>
      </c>
      <c r="T1140" s="4">
        <f>SUMIFS(Kombiniert[Befragte],Kombiniert[Date],"&gt;="&amp;Kombiniert[[#This Row],[Von]],Kombiniert[Date],"&lt;="&amp;Kombiniert[[#This Row],[Date]])</f>
        <v>16429</v>
      </c>
      <c r="U1140" s="2">
        <f>1/SUMIFS(Kombiniert[[#This Row],[CDU/CSU (14d)]:[AfD (14d)]],Kombiniert[[#This Row],[CDU/CSU (14d)]:[AfD (14d)]],"&gt;="&amp;0.05)</f>
        <v>1.0514018691588785</v>
      </c>
      <c r="V1140" s="2">
        <f>1/(SUMIFS(Kombiniert[[#This Row],[CDU/CSU (14d)]:[AfD (14d)]],Kombiniert[[#This Row],[CDU/CSU (14d)]:[AfD (14d)]],"&gt;="&amp;0.05)-Kombiniert[[#This Row],[FDP (14d)]])</f>
        <v>1.1597938144329898</v>
      </c>
    </row>
    <row r="1141" spans="1:22" x14ac:dyDescent="0.35">
      <c r="A1141" s="1">
        <v>43570</v>
      </c>
      <c r="B1141" s="2">
        <v>0.30499999999999999</v>
      </c>
      <c r="C1141" s="2">
        <v>0.155</v>
      </c>
      <c r="D1141" s="2">
        <v>0.18</v>
      </c>
      <c r="E1141" s="2">
        <v>0.09</v>
      </c>
      <c r="F1141" s="2">
        <v>0.09</v>
      </c>
      <c r="G1141" s="2">
        <v>0.14000000000000001</v>
      </c>
      <c r="H1141" s="2">
        <v>0.04</v>
      </c>
      <c r="I1141" s="2">
        <v>2013</v>
      </c>
      <c r="J1141" s="2" t="s">
        <v>1005</v>
      </c>
      <c r="K1141" t="s">
        <v>939</v>
      </c>
      <c r="L1141" s="1">
        <f>Kombiniert[[#This Row],[Date]]-13</f>
        <v>43557</v>
      </c>
      <c r="M1141" s="8">
        <f>AVERAGEIFS(Kombiniert[CDU/CSU],Kombiniert[Date],"&gt;="&amp;Kombiniert[[#This Row],[Von]],Kombiniert[Date],"&lt;="&amp;Kombiniert[[#This Row],[Date]])</f>
        <v>0.29500000000000004</v>
      </c>
      <c r="N1141" s="3">
        <f>AVERAGEIFS(Kombiniert[SPD],Kombiniert[Date],"&gt;="&amp;Kombiniert[[#This Row],[Von]],Kombiniert[Date],"&lt;="&amp;Kombiniert[[#This Row],[Date]])</f>
        <v>0.16222222222222224</v>
      </c>
      <c r="O1141" s="8">
        <f>AVERAGEIFS(Kombiniert[GRÜNE],Kombiniert[Date],"&gt;="&amp;Kombiniert[[#This Row],[Von]],Kombiniert[Date],"&lt;="&amp;Kombiniert[[#This Row],[Date]])</f>
        <v>0.18777777777777774</v>
      </c>
      <c r="P1141" s="8">
        <f>AVERAGEIFS(Kombiniert[FDP],Kombiniert[Date],"&gt;="&amp;Kombiniert[[#This Row],[Von]],Kombiniert[Date],"&lt;="&amp;Kombiniert[[#This Row],[Date]])</f>
        <v>9.2222222222222219E-2</v>
      </c>
      <c r="Q1141" s="8">
        <f>AVERAGEIFS(Kombiniert[LINKE],Kombiniert[Date],"&gt;="&amp;Kombiniert[[#This Row],[Von]],Kombiniert[Date],"&lt;="&amp;Kombiniert[[#This Row],[Date]])</f>
        <v>8.6111111111111097E-2</v>
      </c>
      <c r="R1141" s="8">
        <f>AVERAGEIFS(Kombiniert[AfD],Kombiniert[Date],"&gt;="&amp;Kombiniert[[#This Row],[Von]],Kombiniert[Date],"&lt;="&amp;Kombiniert[[#This Row],[Date]])</f>
        <v>0.12666666666666668</v>
      </c>
      <c r="S1141" s="8">
        <f>AVERAGEIFS(Kombiniert[Sonstige],Kombiniert[Date],"&gt;="&amp;Kombiniert[[#This Row],[Von]],Kombiniert[Date],"&lt;="&amp;Kombiniert[[#This Row],[Date]])</f>
        <v>4.9999999999999989E-2</v>
      </c>
      <c r="T1141" s="4">
        <f>SUMIFS(Kombiniert[Befragte],Kombiniert[Date],"&gt;="&amp;Kombiniert[[#This Row],[Von]],Kombiniert[Date],"&lt;="&amp;Kombiniert[[#This Row],[Date]])</f>
        <v>17737</v>
      </c>
      <c r="U1141" s="2">
        <f>1/SUMIFS(Kombiniert[[#This Row],[CDU/CSU (14d)]:[AfD (14d)]],Kombiniert[[#This Row],[CDU/CSU (14d)]:[AfD (14d)]],"&gt;="&amp;0.05)</f>
        <v>1.0526315789473684</v>
      </c>
      <c r="V1141" s="2">
        <f>1/(SUMIFS(Kombiniert[[#This Row],[CDU/CSU (14d)]:[AfD (14d)]],Kombiniert[[#This Row],[CDU/CSU (14d)]:[AfD (14d)]],"&gt;="&amp;0.05)-Kombiniert[[#This Row],[FDP (14d)]])</f>
        <v>1.1658031088082901</v>
      </c>
    </row>
    <row r="1142" spans="1:22" x14ac:dyDescent="0.35">
      <c r="A1142" s="1">
        <v>43564</v>
      </c>
      <c r="B1142" s="2">
        <v>0.28999999999999998</v>
      </c>
      <c r="C1142" s="2">
        <v>0.155</v>
      </c>
      <c r="D1142" s="2">
        <v>0.19</v>
      </c>
      <c r="E1142" s="2">
        <v>0.1</v>
      </c>
      <c r="F1142" s="2">
        <v>8.5000000000000006E-2</v>
      </c>
      <c r="G1142" s="2">
        <v>0.14000000000000001</v>
      </c>
      <c r="H1142" s="2">
        <v>0.04</v>
      </c>
      <c r="I1142" s="2">
        <v>2040</v>
      </c>
      <c r="J1142" s="2" t="s">
        <v>1006</v>
      </c>
      <c r="K1142" t="s">
        <v>939</v>
      </c>
      <c r="L1142" s="1">
        <f>Kombiniert[[#This Row],[Date]]-13</f>
        <v>43551</v>
      </c>
      <c r="M1142" s="8">
        <f>AVERAGEIFS(Kombiniert[CDU/CSU],Kombiniert[Date],"&gt;="&amp;Kombiniert[[#This Row],[Von]],Kombiniert[Date],"&lt;="&amp;Kombiniert[[#This Row],[Date]])</f>
        <v>0.2959090909090909</v>
      </c>
      <c r="N1142" s="3">
        <f>AVERAGEIFS(Kombiniert[SPD],Kombiniert[Date],"&gt;="&amp;Kombiniert[[#This Row],[Von]],Kombiniert[Date],"&lt;="&amp;Kombiniert[[#This Row],[Date]])</f>
        <v>0.16363636363636364</v>
      </c>
      <c r="O1142" s="8">
        <f>AVERAGEIFS(Kombiniert[GRÜNE],Kombiniert[Date],"&gt;="&amp;Kombiniert[[#This Row],[Von]],Kombiniert[Date],"&lt;="&amp;Kombiniert[[#This Row],[Date]])</f>
        <v>0.18590909090909091</v>
      </c>
      <c r="P1142" s="8">
        <f>AVERAGEIFS(Kombiniert[FDP],Kombiniert[Date],"&gt;="&amp;Kombiniert[[#This Row],[Von]],Kombiniert[Date],"&lt;="&amp;Kombiniert[[#This Row],[Date]])</f>
        <v>9.3181818181818171E-2</v>
      </c>
      <c r="Q1142" s="8">
        <f>AVERAGEIFS(Kombiniert[LINKE],Kombiniert[Date],"&gt;="&amp;Kombiniert[[#This Row],[Von]],Kombiniert[Date],"&lt;="&amp;Kombiniert[[#This Row],[Date]])</f>
        <v>8.5909090909090893E-2</v>
      </c>
      <c r="R1142" s="8">
        <f>AVERAGEIFS(Kombiniert[AfD],Kombiniert[Date],"&gt;="&amp;Kombiniert[[#This Row],[Von]],Kombiniert[Date],"&lt;="&amp;Kombiniert[[#This Row],[Date]])</f>
        <v>0.12590909090909089</v>
      </c>
      <c r="S1142" s="8">
        <f>AVERAGEIFS(Kombiniert[Sonstige],Kombiniert[Date],"&gt;="&amp;Kombiniert[[#This Row],[Von]],Kombiniert[Date],"&lt;="&amp;Kombiniert[[#This Row],[Date]])</f>
        <v>4.9545454545454538E-2</v>
      </c>
      <c r="T1142" s="4">
        <f>SUMIFS(Kombiniert[Befragte],Kombiniert[Date],"&gt;="&amp;Kombiniert[[#This Row],[Von]],Kombiniert[Date],"&lt;="&amp;Kombiniert[[#This Row],[Date]])</f>
        <v>22403</v>
      </c>
      <c r="U1142" s="2">
        <f>1/SUMIFS(Kombiniert[[#This Row],[CDU/CSU (14d)]:[AfD (14d)]],Kombiniert[[#This Row],[CDU/CSU (14d)]:[AfD (14d)]],"&gt;="&amp;0.05)</f>
        <v>1.052128168340507</v>
      </c>
      <c r="V1142" s="2">
        <f>1/(SUMIFS(Kombiniert[[#This Row],[CDU/CSU (14d)]:[AfD (14d)]],Kombiniert[[#This Row],[CDU/CSU (14d)]:[AfD (14d)]],"&gt;="&amp;0.05)-Kombiniert[[#This Row],[FDP (14d)]])</f>
        <v>1.1664899257688228</v>
      </c>
    </row>
    <row r="1143" spans="1:22" x14ac:dyDescent="0.35">
      <c r="A1143" s="1">
        <v>43556</v>
      </c>
      <c r="B1143" s="2">
        <v>0.29499999999999998</v>
      </c>
      <c r="C1143" s="2">
        <v>0.16500000000000001</v>
      </c>
      <c r="D1143" s="2">
        <v>0.17499999999999999</v>
      </c>
      <c r="E1143" s="2">
        <v>0.1</v>
      </c>
      <c r="F1143" s="2">
        <v>8.5000000000000006E-2</v>
      </c>
      <c r="G1143" s="2">
        <v>0.13500000000000001</v>
      </c>
      <c r="H1143" s="2">
        <v>4.4999999999999998E-2</v>
      </c>
      <c r="I1143" s="2">
        <v>4000</v>
      </c>
      <c r="J1143" s="2" t="s">
        <v>1007</v>
      </c>
      <c r="K1143" t="s">
        <v>939</v>
      </c>
      <c r="L1143" s="1">
        <f>Kombiniert[[#This Row],[Date]]-13</f>
        <v>43543</v>
      </c>
      <c r="M1143" s="8">
        <f>AVERAGEIFS(Kombiniert[CDU/CSU],Kombiniert[Date],"&gt;="&amp;Kombiniert[[#This Row],[Von]],Kombiniert[Date],"&lt;="&amp;Kombiniert[[#This Row],[Date]])</f>
        <v>0.29799999999999999</v>
      </c>
      <c r="N1143" s="3">
        <f>AVERAGEIFS(Kombiniert[SPD],Kombiniert[Date],"&gt;="&amp;Kombiniert[[#This Row],[Von]],Kombiniert[Date],"&lt;="&amp;Kombiniert[[#This Row],[Date]])</f>
        <v>0.16600000000000001</v>
      </c>
      <c r="O1143" s="8">
        <f>AVERAGEIFS(Kombiniert[GRÜNE],Kombiniert[Date],"&gt;="&amp;Kombiniert[[#This Row],[Von]],Kombiniert[Date],"&lt;="&amp;Kombiniert[[#This Row],[Date]])</f>
        <v>0.183</v>
      </c>
      <c r="P1143" s="8">
        <f>AVERAGEIFS(Kombiniert[FDP],Kombiniert[Date],"&gt;="&amp;Kombiniert[[#This Row],[Von]],Kombiniert[Date],"&lt;="&amp;Kombiniert[[#This Row],[Date]])</f>
        <v>9.0499999999999983E-2</v>
      </c>
      <c r="Q1143" s="8">
        <f>AVERAGEIFS(Kombiniert[LINKE],Kombiniert[Date],"&gt;="&amp;Kombiniert[[#This Row],[Von]],Kombiniert[Date],"&lt;="&amp;Kombiniert[[#This Row],[Date]])</f>
        <v>8.4999999999999992E-2</v>
      </c>
      <c r="R1143" s="8">
        <f>AVERAGEIFS(Kombiniert[AfD],Kombiniert[Date],"&gt;="&amp;Kombiniert[[#This Row],[Von]],Kombiniert[Date],"&lt;="&amp;Kombiniert[[#This Row],[Date]])</f>
        <v>0.12599999999999997</v>
      </c>
      <c r="S1143" s="8">
        <f>AVERAGEIFS(Kombiniert[Sonstige],Kombiniert[Date],"&gt;="&amp;Kombiniert[[#This Row],[Von]],Kombiniert[Date],"&lt;="&amp;Kombiniert[[#This Row],[Date]])</f>
        <v>5.1500000000000004E-2</v>
      </c>
      <c r="T1143" s="4">
        <f>SUMIFS(Kombiniert[Befragte],Kombiniert[Date],"&gt;="&amp;Kombiniert[[#This Row],[Von]],Kombiniert[Date],"&lt;="&amp;Kombiniert[[#This Row],[Date]])</f>
        <v>20093</v>
      </c>
      <c r="U1143" s="2">
        <f>1/SUMIFS(Kombiniert[[#This Row],[CDU/CSU (14d)]:[AfD (14d)]],Kombiniert[[#This Row],[CDU/CSU (14d)]:[AfD (14d)]],"&gt;="&amp;0.05)</f>
        <v>1.0542962572482868</v>
      </c>
      <c r="V1143" s="2">
        <f>1/(SUMIFS(Kombiniert[[#This Row],[CDU/CSU (14d)]:[AfD (14d)]],Kombiniert[[#This Row],[CDU/CSU (14d)]:[AfD (14d)]],"&gt;="&amp;0.05)-Kombiniert[[#This Row],[FDP (14d)]])</f>
        <v>1.1655011655011656</v>
      </c>
    </row>
    <row r="1144" spans="1:22" x14ac:dyDescent="0.35">
      <c r="A1144" s="1">
        <v>43550</v>
      </c>
      <c r="B1144" s="2">
        <v>0.30499999999999999</v>
      </c>
      <c r="C1144" s="2">
        <v>0.155</v>
      </c>
      <c r="D1144" s="2">
        <v>0.17499999999999999</v>
      </c>
      <c r="E1144" s="2">
        <v>0.09</v>
      </c>
      <c r="F1144" s="2">
        <v>0.09</v>
      </c>
      <c r="G1144" s="2">
        <v>0.13500000000000001</v>
      </c>
      <c r="H1144" s="2">
        <v>0.05</v>
      </c>
      <c r="I1144" s="2">
        <v>2012</v>
      </c>
      <c r="J1144" s="2" t="s">
        <v>1008</v>
      </c>
      <c r="K1144" t="s">
        <v>939</v>
      </c>
      <c r="L1144" s="1">
        <f>Kombiniert[[#This Row],[Date]]-13</f>
        <v>43537</v>
      </c>
      <c r="M1144" s="8">
        <f>AVERAGEIFS(Kombiniert[CDU/CSU],Kombiniert[Date],"&gt;="&amp;Kombiniert[[#This Row],[Von]],Kombiniert[Date],"&lt;="&amp;Kombiniert[[#This Row],[Date]])</f>
        <v>0.30222222222222223</v>
      </c>
      <c r="N1144" s="3">
        <f>AVERAGEIFS(Kombiniert[SPD],Kombiniert[Date],"&gt;="&amp;Kombiniert[[#This Row],[Von]],Kombiniert[Date],"&lt;="&amp;Kombiniert[[#This Row],[Date]])</f>
        <v>0.16277777777777777</v>
      </c>
      <c r="O1144" s="8">
        <f>AVERAGEIFS(Kombiniert[GRÜNE],Kombiniert[Date],"&gt;="&amp;Kombiniert[[#This Row],[Von]],Kombiniert[Date],"&lt;="&amp;Kombiniert[[#This Row],[Date]])</f>
        <v>0.18333333333333332</v>
      </c>
      <c r="P1144" s="8">
        <f>AVERAGEIFS(Kombiniert[FDP],Kombiniert[Date],"&gt;="&amp;Kombiniert[[#This Row],[Von]],Kombiniert[Date],"&lt;="&amp;Kombiniert[[#This Row],[Date]])</f>
        <v>8.6666666666666656E-2</v>
      </c>
      <c r="Q1144" s="8">
        <f>AVERAGEIFS(Kombiniert[LINKE],Kombiniert[Date],"&gt;="&amp;Kombiniert[[#This Row],[Von]],Kombiniert[Date],"&lt;="&amp;Kombiniert[[#This Row],[Date]])</f>
        <v>8.3333333333333329E-2</v>
      </c>
      <c r="R1144" s="8">
        <f>AVERAGEIFS(Kombiniert[AfD],Kombiniert[Date],"&gt;="&amp;Kombiniert[[#This Row],[Von]],Kombiniert[Date],"&lt;="&amp;Kombiniert[[#This Row],[Date]])</f>
        <v>0.12777777777777777</v>
      </c>
      <c r="S1144" s="8">
        <f>AVERAGEIFS(Kombiniert[Sonstige],Kombiniert[Date],"&gt;="&amp;Kombiniert[[#This Row],[Von]],Kombiniert[Date],"&lt;="&amp;Kombiniert[[#This Row],[Date]])</f>
        <v>5.3888888888888882E-2</v>
      </c>
      <c r="T1144" s="4">
        <f>SUMIFS(Kombiniert[Befragte],Kombiniert[Date],"&gt;="&amp;Kombiniert[[#This Row],[Von]],Kombiniert[Date],"&lt;="&amp;Kombiniert[[#This Row],[Date]])</f>
        <v>16309</v>
      </c>
      <c r="U1144" s="2">
        <f>1/SUMIFS(Kombiniert[[#This Row],[CDU/CSU (14d)]:[AfD (14d)]],Kombiniert[[#This Row],[CDU/CSU (14d)]:[AfD (14d)]],"&gt;="&amp;0.05)</f>
        <v>1.0569583088667058</v>
      </c>
      <c r="V1144" s="2">
        <f>1/(SUMIFS(Kombiniert[[#This Row],[CDU/CSU (14d)]:[AfD (14d)]],Kombiniert[[#This Row],[CDU/CSU (14d)]:[AfD (14d)]],"&gt;="&amp;0.05)-Kombiniert[[#This Row],[FDP (14d)]])</f>
        <v>1.1635423400129283</v>
      </c>
    </row>
    <row r="1145" spans="1:22" x14ac:dyDescent="0.35">
      <c r="A1145" s="1">
        <v>43542</v>
      </c>
      <c r="B1145" s="2">
        <v>0.29499999999999998</v>
      </c>
      <c r="C1145" s="2">
        <v>0.16</v>
      </c>
      <c r="D1145" s="2">
        <v>0.17499999999999999</v>
      </c>
      <c r="E1145" s="2">
        <v>0.09</v>
      </c>
      <c r="F1145" s="2">
        <v>0.09</v>
      </c>
      <c r="G1145" s="2">
        <v>0.14499999999999999</v>
      </c>
      <c r="H1145" s="2">
        <v>4.4999999999999998E-2</v>
      </c>
      <c r="I1145" s="2">
        <v>2030</v>
      </c>
      <c r="J1145" s="2" t="s">
        <v>1009</v>
      </c>
      <c r="K1145" t="s">
        <v>939</v>
      </c>
      <c r="L1145" s="1">
        <f>Kombiniert[[#This Row],[Date]]-13</f>
        <v>43529</v>
      </c>
      <c r="M1145" s="8">
        <f>AVERAGEIFS(Kombiniert[CDU/CSU],Kombiniert[Date],"&gt;="&amp;Kombiniert[[#This Row],[Von]],Kombiniert[Date],"&lt;="&amp;Kombiniert[[#This Row],[Date]])</f>
        <v>0.30500000000000005</v>
      </c>
      <c r="N1145" s="3">
        <f>AVERAGEIFS(Kombiniert[SPD],Kombiniert[Date],"&gt;="&amp;Kombiniert[[#This Row],[Von]],Kombiniert[Date],"&lt;="&amp;Kombiniert[[#This Row],[Date]])</f>
        <v>0.15875</v>
      </c>
      <c r="O1145" s="8">
        <f>AVERAGEIFS(Kombiniert[GRÜNE],Kombiniert[Date],"&gt;="&amp;Kombiniert[[#This Row],[Von]],Kombiniert[Date],"&lt;="&amp;Kombiniert[[#This Row],[Date]])</f>
        <v>0.18</v>
      </c>
      <c r="P1145" s="8">
        <f>AVERAGEIFS(Kombiniert[FDP],Kombiniert[Date],"&gt;="&amp;Kombiniert[[#This Row],[Von]],Kombiniert[Date],"&lt;="&amp;Kombiniert[[#This Row],[Date]])</f>
        <v>8.7499999999999994E-2</v>
      </c>
      <c r="Q1145" s="8">
        <f>AVERAGEIFS(Kombiniert[LINKE],Kombiniert[Date],"&gt;="&amp;Kombiniert[[#This Row],[Von]],Kombiniert[Date],"&lt;="&amp;Kombiniert[[#This Row],[Date]])</f>
        <v>8.4999999999999992E-2</v>
      </c>
      <c r="R1145" s="8">
        <f>AVERAGEIFS(Kombiniert[AfD],Kombiniert[Date],"&gt;="&amp;Kombiniert[[#This Row],[Von]],Kombiniert[Date],"&lt;="&amp;Kombiniert[[#This Row],[Date]])</f>
        <v>0.13125000000000001</v>
      </c>
      <c r="S1145" s="8">
        <f>AVERAGEIFS(Kombiniert[Sonstige],Kombiniert[Date],"&gt;="&amp;Kombiniert[[#This Row],[Von]],Kombiniert[Date],"&lt;="&amp;Kombiniert[[#This Row],[Date]])</f>
        <v>5.2499999999999991E-2</v>
      </c>
      <c r="T1145" s="4">
        <f>SUMIFS(Kombiniert[Befragte],Kombiniert[Date],"&gt;="&amp;Kombiniert[[#This Row],[Von]],Kombiniert[Date],"&lt;="&amp;Kombiniert[[#This Row],[Date]])</f>
        <v>15649</v>
      </c>
      <c r="U1145" s="2">
        <f>1/SUMIFS(Kombiniert[[#This Row],[CDU/CSU (14d)]:[AfD (14d)]],Kombiniert[[#This Row],[CDU/CSU (14d)]:[AfD (14d)]],"&gt;="&amp;0.05)</f>
        <v>1.0554089709762533</v>
      </c>
      <c r="V1145" s="2">
        <f>1/(SUMIFS(Kombiniert[[#This Row],[CDU/CSU (14d)]:[AfD (14d)]],Kombiniert[[#This Row],[CDU/CSU (14d)]:[AfD (14d)]],"&gt;="&amp;0.05)-Kombiniert[[#This Row],[FDP (14d)]])</f>
        <v>1.1627906976744187</v>
      </c>
    </row>
    <row r="1146" spans="1:22" x14ac:dyDescent="0.35">
      <c r="A1146" s="1">
        <v>43536</v>
      </c>
      <c r="B1146" s="2">
        <v>0.30499999999999999</v>
      </c>
      <c r="C1146" s="2">
        <v>0.15</v>
      </c>
      <c r="D1146" s="2">
        <v>0.17499999999999999</v>
      </c>
      <c r="E1146" s="2">
        <v>0.1</v>
      </c>
      <c r="F1146" s="2">
        <v>0.09</v>
      </c>
      <c r="G1146" s="2">
        <v>0.14499999999999999</v>
      </c>
      <c r="H1146" s="2">
        <v>3.5000000000000003E-2</v>
      </c>
      <c r="I1146" s="2">
        <v>2005</v>
      </c>
      <c r="J1146" s="2" t="s">
        <v>1010</v>
      </c>
      <c r="K1146" t="s">
        <v>939</v>
      </c>
      <c r="L1146" s="1">
        <f>Kombiniert[[#This Row],[Date]]-13</f>
        <v>43523</v>
      </c>
      <c r="M1146" s="8">
        <f>AVERAGEIFS(Kombiniert[CDU/CSU],Kombiniert[Date],"&gt;="&amp;Kombiniert[[#This Row],[Von]],Kombiniert[Date],"&lt;="&amp;Kombiniert[[#This Row],[Date]])</f>
        <v>0.30187499999999995</v>
      </c>
      <c r="N1146" s="3">
        <f>AVERAGEIFS(Kombiniert[SPD],Kombiniert[Date],"&gt;="&amp;Kombiniert[[#This Row],[Von]],Kombiniert[Date],"&lt;="&amp;Kombiniert[[#This Row],[Date]])</f>
        <v>0.16500000000000001</v>
      </c>
      <c r="O1146" s="8">
        <f>AVERAGEIFS(Kombiniert[GRÜNE],Kombiniert[Date],"&gt;="&amp;Kombiniert[[#This Row],[Von]],Kombiniert[Date],"&lt;="&amp;Kombiniert[[#This Row],[Date]])</f>
        <v>0.17374999999999999</v>
      </c>
      <c r="P1146" s="8">
        <f>AVERAGEIFS(Kombiniert[FDP],Kombiniert[Date],"&gt;="&amp;Kombiniert[[#This Row],[Von]],Kombiniert[Date],"&lt;="&amp;Kombiniert[[#This Row],[Date]])</f>
        <v>8.9999999999999983E-2</v>
      </c>
      <c r="Q1146" s="8">
        <f>AVERAGEIFS(Kombiniert[LINKE],Kombiniert[Date],"&gt;="&amp;Kombiniert[[#This Row],[Von]],Kombiniert[Date],"&lt;="&amp;Kombiniert[[#This Row],[Date]])</f>
        <v>0.09</v>
      </c>
      <c r="R1146" s="8">
        <f>AVERAGEIFS(Kombiniert[AfD],Kombiniert[Date],"&gt;="&amp;Kombiniert[[#This Row],[Von]],Kombiniert[Date],"&lt;="&amp;Kombiniert[[#This Row],[Date]])</f>
        <v>0.13375000000000001</v>
      </c>
      <c r="S1146" s="8">
        <f>AVERAGEIFS(Kombiniert[Sonstige],Kombiniert[Date],"&gt;="&amp;Kombiniert[[#This Row],[Von]],Kombiniert[Date],"&lt;="&amp;Kombiniert[[#This Row],[Date]])</f>
        <v>4.5624999999999999E-2</v>
      </c>
      <c r="T1146" s="4">
        <f>SUMIFS(Kombiniert[Befragte],Kombiniert[Date],"&gt;="&amp;Kombiniert[[#This Row],[Von]],Kombiniert[Date],"&lt;="&amp;Kombiniert[[#This Row],[Date]])</f>
        <v>16959</v>
      </c>
      <c r="U1146" s="2">
        <f>1/SUMIFS(Kombiniert[[#This Row],[CDU/CSU (14d)]:[AfD (14d)]],Kombiniert[[#This Row],[CDU/CSU (14d)]:[AfD (14d)]],"&gt;="&amp;0.05)</f>
        <v>1.0478061558611658</v>
      </c>
      <c r="V1146" s="2">
        <f>1/(SUMIFS(Kombiniert[[#This Row],[CDU/CSU (14d)]:[AfD (14d)]],Kombiniert[[#This Row],[CDU/CSU (14d)]:[AfD (14d)]],"&gt;="&amp;0.05)-Kombiniert[[#This Row],[FDP (14d)]])</f>
        <v>1.1569052783803329</v>
      </c>
    </row>
    <row r="1147" spans="1:22" x14ac:dyDescent="0.35">
      <c r="A1147" s="1">
        <v>43527</v>
      </c>
      <c r="B1147" s="2">
        <v>0.28999999999999998</v>
      </c>
      <c r="C1147" s="2">
        <v>0.17</v>
      </c>
      <c r="D1147" s="2">
        <v>0.155</v>
      </c>
      <c r="E1147" s="2">
        <v>0.1</v>
      </c>
      <c r="F1147" s="2">
        <v>0.1</v>
      </c>
      <c r="G1147" s="2">
        <v>0.14499999999999999</v>
      </c>
      <c r="H1147" s="2">
        <v>0.04</v>
      </c>
      <c r="I1147" s="2">
        <v>4000</v>
      </c>
      <c r="J1147" s="2" t="s">
        <v>1011</v>
      </c>
      <c r="K1147" t="s">
        <v>939</v>
      </c>
      <c r="L1147" s="1">
        <f>Kombiniert[[#This Row],[Date]]-13</f>
        <v>43514</v>
      </c>
      <c r="M1147" s="8">
        <f>AVERAGEIFS(Kombiniert[CDU/CSU],Kombiniert[Date],"&gt;="&amp;Kombiniert[[#This Row],[Von]],Kombiniert[Date],"&lt;="&amp;Kombiniert[[#This Row],[Date]])</f>
        <v>0.29863636363636359</v>
      </c>
      <c r="N1147" s="3">
        <f>AVERAGEIFS(Kombiniert[SPD],Kombiniert[Date],"&gt;="&amp;Kombiniert[[#This Row],[Von]],Kombiniert[Date],"&lt;="&amp;Kombiniert[[#This Row],[Date]])</f>
        <v>0.17363636363636362</v>
      </c>
      <c r="O1147" s="8">
        <f>AVERAGEIFS(Kombiniert[GRÜNE],Kombiniert[Date],"&gt;="&amp;Kombiniert[[#This Row],[Von]],Kombiniert[Date],"&lt;="&amp;Kombiniert[[#This Row],[Date]])</f>
        <v>0.17227272727272724</v>
      </c>
      <c r="P1147" s="8">
        <f>AVERAGEIFS(Kombiniert[FDP],Kombiniert[Date],"&gt;="&amp;Kombiniert[[#This Row],[Von]],Kombiniert[Date],"&lt;="&amp;Kombiniert[[#This Row],[Date]])</f>
        <v>8.6818181818181808E-2</v>
      </c>
      <c r="Q1147" s="8">
        <f>AVERAGEIFS(Kombiniert[LINKE],Kombiniert[Date],"&gt;="&amp;Kombiniert[[#This Row],[Von]],Kombiniert[Date],"&lt;="&amp;Kombiniert[[#This Row],[Date]])</f>
        <v>8.8636363636363624E-2</v>
      </c>
      <c r="R1147" s="8">
        <f>AVERAGEIFS(Kombiniert[AfD],Kombiniert[Date],"&gt;="&amp;Kombiniert[[#This Row],[Von]],Kombiniert[Date],"&lt;="&amp;Kombiniert[[#This Row],[Date]])</f>
        <v>0.13363636363636366</v>
      </c>
      <c r="S1147" s="8">
        <f>AVERAGEIFS(Kombiniert[Sonstige],Kombiniert[Date],"&gt;="&amp;Kombiniert[[#This Row],[Von]],Kombiniert[Date],"&lt;="&amp;Kombiniert[[#This Row],[Date]])</f>
        <v>4.6363636363636364E-2</v>
      </c>
      <c r="T1147" s="4">
        <f>SUMIFS(Kombiniert[Befragte],Kombiniert[Date],"&gt;="&amp;Kombiniert[[#This Row],[Von]],Kombiniert[Date],"&lt;="&amp;Kombiniert[[#This Row],[Date]])</f>
        <v>19668</v>
      </c>
      <c r="U1147" s="2">
        <f>1/SUMIFS(Kombiniert[[#This Row],[CDU/CSU (14d)]:[AfD (14d)]],Kombiniert[[#This Row],[CDU/CSU (14d)]:[AfD (14d)]],"&gt;="&amp;0.05)</f>
        <v>1.0486177311725455</v>
      </c>
      <c r="V1147" s="2">
        <f>1/(SUMIFS(Kombiniert[[#This Row],[CDU/CSU (14d)]:[AfD (14d)]],Kombiniert[[#This Row],[CDU/CSU (14d)]:[AfD (14d)]],"&gt;="&amp;0.05)-Kombiniert[[#This Row],[FDP (14d)]])</f>
        <v>1.1536444677503934</v>
      </c>
    </row>
    <row r="1148" spans="1:22" x14ac:dyDescent="0.35">
      <c r="A1148" s="1">
        <v>43522</v>
      </c>
      <c r="B1148" s="2">
        <v>0.29499999999999998</v>
      </c>
      <c r="C1148" s="2">
        <v>0.18</v>
      </c>
      <c r="D1148" s="2">
        <v>0.155</v>
      </c>
      <c r="E1148" s="2">
        <v>9.5000000000000001E-2</v>
      </c>
      <c r="F1148" s="2">
        <v>0.09</v>
      </c>
      <c r="G1148" s="2">
        <v>0.14000000000000001</v>
      </c>
      <c r="H1148" s="2">
        <v>4.4999999999999998E-2</v>
      </c>
      <c r="I1148" s="2">
        <v>2048</v>
      </c>
      <c r="J1148" s="2" t="s">
        <v>1012</v>
      </c>
      <c r="K1148" t="s">
        <v>939</v>
      </c>
      <c r="L1148" s="1">
        <f>Kombiniert[[#This Row],[Date]]-13</f>
        <v>43509</v>
      </c>
      <c r="M1148" s="8">
        <f>AVERAGEIFS(Kombiniert[CDU/CSU],Kombiniert[Date],"&gt;="&amp;Kombiniert[[#This Row],[Von]],Kombiniert[Date],"&lt;="&amp;Kombiniert[[#This Row],[Date]])</f>
        <v>0.29749999999999999</v>
      </c>
      <c r="N1148" s="3">
        <f>AVERAGEIFS(Kombiniert[SPD],Kombiniert[Date],"&gt;="&amp;Kombiniert[[#This Row],[Von]],Kombiniert[Date],"&lt;="&amp;Kombiniert[[#This Row],[Date]])</f>
        <v>0.17499999999999999</v>
      </c>
      <c r="O1148" s="8">
        <f>AVERAGEIFS(Kombiniert[GRÜNE],Kombiniert[Date],"&gt;="&amp;Kombiniert[[#This Row],[Von]],Kombiniert[Date],"&lt;="&amp;Kombiniert[[#This Row],[Date]])</f>
        <v>0.17799999999999999</v>
      </c>
      <c r="P1148" s="8">
        <f>AVERAGEIFS(Kombiniert[FDP],Kombiniert[Date],"&gt;="&amp;Kombiniert[[#This Row],[Von]],Kombiniert[Date],"&lt;="&amp;Kombiniert[[#This Row],[Date]])</f>
        <v>8.6499999999999994E-2</v>
      </c>
      <c r="Q1148" s="8">
        <f>AVERAGEIFS(Kombiniert[LINKE],Kombiniert[Date],"&gt;="&amp;Kombiniert[[#This Row],[Von]],Kombiniert[Date],"&lt;="&amp;Kombiniert[[#This Row],[Date]])</f>
        <v>8.3499999999999991E-2</v>
      </c>
      <c r="R1148" s="8">
        <f>AVERAGEIFS(Kombiniert[AfD],Kombiniert[Date],"&gt;="&amp;Kombiniert[[#This Row],[Von]],Kombiniert[Date],"&lt;="&amp;Kombiniert[[#This Row],[Date]])</f>
        <v>0.12950000000000003</v>
      </c>
      <c r="S1148" s="8">
        <f>AVERAGEIFS(Kombiniert[Sonstige],Kombiniert[Date],"&gt;="&amp;Kombiniert[[#This Row],[Von]],Kombiniert[Date],"&lt;="&amp;Kombiniert[[#This Row],[Date]])</f>
        <v>4.9999999999999996E-2</v>
      </c>
      <c r="T1148" s="4">
        <f>SUMIFS(Kombiniert[Befragte],Kombiniert[Date],"&gt;="&amp;Kombiniert[[#This Row],[Von]],Kombiniert[Date],"&lt;="&amp;Kombiniert[[#This Row],[Date]])</f>
        <v>17518</v>
      </c>
      <c r="U1148" s="2">
        <f>1/SUMIFS(Kombiniert[[#This Row],[CDU/CSU (14d)]:[AfD (14d)]],Kombiniert[[#This Row],[CDU/CSU (14d)]:[AfD (14d)]],"&gt;="&amp;0.05)</f>
        <v>1.0526315789473684</v>
      </c>
      <c r="V1148" s="2">
        <f>1/(SUMIFS(Kombiniert[[#This Row],[CDU/CSU (14d)]:[AfD (14d)]],Kombiniert[[#This Row],[CDU/CSU (14d)]:[AfD (14d)]],"&gt;="&amp;0.05)-Kombiniert[[#This Row],[FDP (14d)]])</f>
        <v>1.1580775911986103</v>
      </c>
    </row>
    <row r="1149" spans="1:22" x14ac:dyDescent="0.35">
      <c r="A1149" s="1">
        <v>43514</v>
      </c>
      <c r="B1149" s="2">
        <v>0.3</v>
      </c>
      <c r="C1149" s="2">
        <v>0.18</v>
      </c>
      <c r="D1149" s="2">
        <v>0.15</v>
      </c>
      <c r="E1149" s="2">
        <v>0.09</v>
      </c>
      <c r="F1149" s="2">
        <v>9.5000000000000001E-2</v>
      </c>
      <c r="G1149" s="2">
        <v>0.14000000000000001</v>
      </c>
      <c r="H1149" s="2">
        <v>4.4999999999999998E-2</v>
      </c>
      <c r="I1149" s="2">
        <v>2046</v>
      </c>
      <c r="J1149" s="2" t="s">
        <v>1013</v>
      </c>
      <c r="K1149" t="s">
        <v>939</v>
      </c>
      <c r="L1149" s="1">
        <f>Kombiniert[[#This Row],[Date]]-13</f>
        <v>43501</v>
      </c>
      <c r="M1149" s="8">
        <f>AVERAGEIFS(Kombiniert[CDU/CSU],Kombiniert[Date],"&gt;="&amp;Kombiniert[[#This Row],[Von]],Kombiniert[Date],"&lt;="&amp;Kombiniert[[#This Row],[Date]])</f>
        <v>0.29833333333333328</v>
      </c>
      <c r="N1149" s="3">
        <f>AVERAGEIFS(Kombiniert[SPD],Kombiniert[Date],"&gt;="&amp;Kombiniert[[#This Row],[Von]],Kombiniert[Date],"&lt;="&amp;Kombiniert[[#This Row],[Date]])</f>
        <v>0.16555555555555557</v>
      </c>
      <c r="O1149" s="8">
        <f>AVERAGEIFS(Kombiniert[GRÜNE],Kombiniert[Date],"&gt;="&amp;Kombiniert[[#This Row],[Von]],Kombiniert[Date],"&lt;="&amp;Kombiniert[[#This Row],[Date]])</f>
        <v>0.18111111111111111</v>
      </c>
      <c r="P1149" s="8">
        <f>AVERAGEIFS(Kombiniert[FDP],Kombiniert[Date],"&gt;="&amp;Kombiniert[[#This Row],[Von]],Kombiniert[Date],"&lt;="&amp;Kombiniert[[#This Row],[Date]])</f>
        <v>8.8888888888888878E-2</v>
      </c>
      <c r="Q1149" s="8">
        <f>AVERAGEIFS(Kombiniert[LINKE],Kombiniert[Date],"&gt;="&amp;Kombiniert[[#This Row],[Von]],Kombiniert[Date],"&lt;="&amp;Kombiniert[[#This Row],[Date]])</f>
        <v>8.9444444444444438E-2</v>
      </c>
      <c r="R1149" s="8">
        <f>AVERAGEIFS(Kombiniert[AfD],Kombiniert[Date],"&gt;="&amp;Kombiniert[[#This Row],[Von]],Kombiniert[Date],"&lt;="&amp;Kombiniert[[#This Row],[Date]])</f>
        <v>0.13</v>
      </c>
      <c r="S1149" s="8">
        <f>AVERAGEIFS(Kombiniert[Sonstige],Kombiniert[Date],"&gt;="&amp;Kombiniert[[#This Row],[Von]],Kombiniert[Date],"&lt;="&amp;Kombiniert[[#This Row],[Date]])</f>
        <v>4.6666666666666662E-2</v>
      </c>
      <c r="T1149" s="4">
        <f>SUMIFS(Kombiniert[Befragte],Kombiniert[Date],"&gt;="&amp;Kombiniert[[#This Row],[Von]],Kombiniert[Date],"&lt;="&amp;Kombiniert[[#This Row],[Date]])</f>
        <v>17776</v>
      </c>
      <c r="U1149" s="2">
        <f>1/SUMIFS(Kombiniert[[#This Row],[CDU/CSU (14d)]:[AfD (14d)]],Kombiniert[[#This Row],[CDU/CSU (14d)]:[AfD (14d)]],"&gt;="&amp;0.05)</f>
        <v>1.048951048951049</v>
      </c>
      <c r="V1149" s="2">
        <f>1/(SUMIFS(Kombiniert[[#This Row],[CDU/CSU (14d)]:[AfD (14d)]],Kombiniert[[#This Row],[CDU/CSU (14d)]:[AfD (14d)]],"&gt;="&amp;0.05)-Kombiniert[[#This Row],[FDP (14d)]])</f>
        <v>1.1568123393316194</v>
      </c>
    </row>
    <row r="1150" spans="1:22" x14ac:dyDescent="0.35">
      <c r="A1150" s="1">
        <v>43507</v>
      </c>
      <c r="B1150" s="2">
        <v>0.29499999999999998</v>
      </c>
      <c r="C1150" s="2">
        <v>0.155</v>
      </c>
      <c r="D1150" s="2">
        <v>0.185</v>
      </c>
      <c r="E1150" s="2">
        <v>8.5000000000000006E-2</v>
      </c>
      <c r="F1150" s="2">
        <v>0.105</v>
      </c>
      <c r="G1150" s="2">
        <v>0.14000000000000001</v>
      </c>
      <c r="H1150" s="2">
        <v>3.5000000000000003E-2</v>
      </c>
      <c r="I1150" s="2">
        <v>2051</v>
      </c>
      <c r="J1150" s="2" t="s">
        <v>1014</v>
      </c>
      <c r="K1150" t="s">
        <v>939</v>
      </c>
      <c r="L1150" s="1">
        <f>Kombiniert[[#This Row],[Date]]-13</f>
        <v>43494</v>
      </c>
      <c r="M1150" s="8">
        <f>AVERAGEIFS(Kombiniert[CDU/CSU],Kombiniert[Date],"&gt;="&amp;Kombiniert[[#This Row],[Von]],Kombiniert[Date],"&lt;="&amp;Kombiniert[[#This Row],[Date]])</f>
        <v>0.30437499999999995</v>
      </c>
      <c r="N1150" s="3">
        <f>AVERAGEIFS(Kombiniert[SPD],Kombiniert[Date],"&gt;="&amp;Kombiniert[[#This Row],[Von]],Kombiniert[Date],"&lt;="&amp;Kombiniert[[#This Row],[Date]])</f>
        <v>0.155</v>
      </c>
      <c r="O1150" s="8">
        <f>AVERAGEIFS(Kombiniert[GRÜNE],Kombiniert[Date],"&gt;="&amp;Kombiniert[[#This Row],[Von]],Kombiniert[Date],"&lt;="&amp;Kombiniert[[#This Row],[Date]])</f>
        <v>0.185</v>
      </c>
      <c r="P1150" s="8">
        <f>AVERAGEIFS(Kombiniert[FDP],Kombiniert[Date],"&gt;="&amp;Kombiniert[[#This Row],[Von]],Kombiniert[Date],"&lt;="&amp;Kombiniert[[#This Row],[Date]])</f>
        <v>8.8749999999999996E-2</v>
      </c>
      <c r="Q1150" s="8">
        <f>AVERAGEIFS(Kombiniert[LINKE],Kombiniert[Date],"&gt;="&amp;Kombiniert[[#This Row],[Von]],Kombiniert[Date],"&lt;="&amp;Kombiniert[[#This Row],[Date]])</f>
        <v>0.09</v>
      </c>
      <c r="R1150" s="8">
        <f>AVERAGEIFS(Kombiniert[AfD],Kombiniert[Date],"&gt;="&amp;Kombiniert[[#This Row],[Von]],Kombiniert[Date],"&lt;="&amp;Kombiniert[[#This Row],[Date]])</f>
        <v>0.13250000000000001</v>
      </c>
      <c r="S1150" s="8">
        <f>AVERAGEIFS(Kombiniert[Sonstige],Kombiniert[Date],"&gt;="&amp;Kombiniert[[#This Row],[Von]],Kombiniert[Date],"&lt;="&amp;Kombiniert[[#This Row],[Date]])</f>
        <v>4.4374999999999998E-2</v>
      </c>
      <c r="T1150" s="4">
        <f>SUMIFS(Kombiniert[Befragte],Kombiniert[Date],"&gt;="&amp;Kombiniert[[#This Row],[Von]],Kombiniert[Date],"&lt;="&amp;Kombiniert[[#This Row],[Date]])</f>
        <v>15348</v>
      </c>
      <c r="U1150" s="2">
        <f>1/SUMIFS(Kombiniert[[#This Row],[CDU/CSU (14d)]:[AfD (14d)]],Kombiniert[[#This Row],[CDU/CSU (14d)]:[AfD (14d)]],"&gt;="&amp;0.05)</f>
        <v>1.0464355788096795</v>
      </c>
      <c r="V1150" s="2">
        <f>1/(SUMIFS(Kombiniert[[#This Row],[CDU/CSU (14d)]:[AfD (14d)]],Kombiniert[[#This Row],[CDU/CSU (14d)]:[AfD (14d)]],"&gt;="&amp;0.05)-Kombiniert[[#This Row],[FDP (14d)]])</f>
        <v>1.1535688536409519</v>
      </c>
    </row>
    <row r="1151" spans="1:22" x14ac:dyDescent="0.35">
      <c r="A1151" s="1">
        <v>43501</v>
      </c>
      <c r="B1151" s="2">
        <v>0.3</v>
      </c>
      <c r="C1151" s="2">
        <v>0.14499999999999999</v>
      </c>
      <c r="D1151" s="2">
        <v>0.185</v>
      </c>
      <c r="E1151" s="2">
        <v>8.5000000000000006E-2</v>
      </c>
      <c r="F1151" s="2">
        <v>0.105</v>
      </c>
      <c r="G1151" s="2">
        <v>0.14000000000000001</v>
      </c>
      <c r="H1151" s="2">
        <v>0.04</v>
      </c>
      <c r="I1151" s="2">
        <v>2034</v>
      </c>
      <c r="J1151" s="2" t="s">
        <v>1015</v>
      </c>
      <c r="K1151" t="s">
        <v>939</v>
      </c>
      <c r="L1151" s="1">
        <f>Kombiniert[[#This Row],[Date]]-13</f>
        <v>43488</v>
      </c>
      <c r="M1151" s="8">
        <f>AVERAGEIFS(Kombiniert[CDU/CSU],Kombiniert[Date],"&gt;="&amp;Kombiniert[[#This Row],[Von]],Kombiniert[Date],"&lt;="&amp;Kombiniert[[#This Row],[Date]])</f>
        <v>0.30499999999999999</v>
      </c>
      <c r="N1151" s="3">
        <f>AVERAGEIFS(Kombiniert[SPD],Kombiniert[Date],"&gt;="&amp;Kombiniert[[#This Row],[Von]],Kombiniert[Date],"&lt;="&amp;Kombiniert[[#This Row],[Date]])</f>
        <v>0.15</v>
      </c>
      <c r="O1151" s="8">
        <f>AVERAGEIFS(Kombiniert[GRÜNE],Kombiniert[Date],"&gt;="&amp;Kombiniert[[#This Row],[Von]],Kombiniert[Date],"&lt;="&amp;Kombiniert[[#This Row],[Date]])</f>
        <v>0.1886363636363636</v>
      </c>
      <c r="P1151" s="8">
        <f>AVERAGEIFS(Kombiniert[FDP],Kombiniert[Date],"&gt;="&amp;Kombiniert[[#This Row],[Von]],Kombiniert[Date],"&lt;="&amp;Kombiniert[[#This Row],[Date]])</f>
        <v>8.9090909090909068E-2</v>
      </c>
      <c r="Q1151" s="8">
        <f>AVERAGEIFS(Kombiniert[LINKE],Kombiniert[Date],"&gt;="&amp;Kombiniert[[#This Row],[Von]],Kombiniert[Date],"&lt;="&amp;Kombiniert[[#This Row],[Date]])</f>
        <v>8.9090909090909082E-2</v>
      </c>
      <c r="R1151" s="8">
        <f>AVERAGEIFS(Kombiniert[AfD],Kombiniert[Date],"&gt;="&amp;Kombiniert[[#This Row],[Von]],Kombiniert[Date],"&lt;="&amp;Kombiniert[[#This Row],[Date]])</f>
        <v>0.13454545454545458</v>
      </c>
      <c r="S1151" s="8">
        <f>AVERAGEIFS(Kombiniert[Sonstige],Kombiniert[Date],"&gt;="&amp;Kombiniert[[#This Row],[Von]],Kombiniert[Date],"&lt;="&amp;Kombiniert[[#This Row],[Date]])</f>
        <v>4.3636363636363626E-2</v>
      </c>
      <c r="T1151" s="4">
        <f>SUMIFS(Kombiniert[Befragte],Kombiniert[Date],"&gt;="&amp;Kombiniert[[#This Row],[Von]],Kombiniert[Date],"&lt;="&amp;Kombiniert[[#This Row],[Date]])</f>
        <v>18709</v>
      </c>
      <c r="U1151" s="2">
        <f>1/SUMIFS(Kombiniert[[#This Row],[CDU/CSU (14d)]:[AfD (14d)]],Kombiniert[[#This Row],[CDU/CSU (14d)]:[AfD (14d)]],"&gt;="&amp;0.05)</f>
        <v>1.0456273764258557</v>
      </c>
      <c r="V1151" s="2">
        <f>1/(SUMIFS(Kombiniert[[#This Row],[CDU/CSU (14d)]:[AfD (14d)]],Kombiniert[[#This Row],[CDU/CSU (14d)]:[AfD (14d)]],"&gt;="&amp;0.05)-Kombiniert[[#This Row],[FDP (14d)]])</f>
        <v>1.1530398322851154</v>
      </c>
    </row>
    <row r="1152" spans="1:22" x14ac:dyDescent="0.35">
      <c r="A1152" s="1">
        <v>43493</v>
      </c>
      <c r="B1152" s="2">
        <v>0.3</v>
      </c>
      <c r="C1152" s="2">
        <v>0.15</v>
      </c>
      <c r="D1152" s="2">
        <v>0.18</v>
      </c>
      <c r="E1152" s="2">
        <v>0.09</v>
      </c>
      <c r="F1152" s="2">
        <v>0.1</v>
      </c>
      <c r="G1152" s="2">
        <v>0.14000000000000001</v>
      </c>
      <c r="H1152" s="2">
        <v>0.04</v>
      </c>
      <c r="I1152" s="2">
        <v>2056</v>
      </c>
      <c r="J1152" s="2" t="s">
        <v>1016</v>
      </c>
      <c r="K1152" t="s">
        <v>939</v>
      </c>
      <c r="L1152" s="1">
        <f>Kombiniert[[#This Row],[Date]]-13</f>
        <v>43480</v>
      </c>
      <c r="M1152" s="8">
        <f>AVERAGEIFS(Kombiniert[CDU/CSU],Kombiniert[Date],"&gt;="&amp;Kombiniert[[#This Row],[Von]],Kombiniert[Date],"&lt;="&amp;Kombiniert[[#This Row],[Date]])</f>
        <v>0.30549999999999999</v>
      </c>
      <c r="N1152" s="3">
        <f>AVERAGEIFS(Kombiniert[SPD],Kombiniert[Date],"&gt;="&amp;Kombiniert[[#This Row],[Von]],Kombiniert[Date],"&lt;="&amp;Kombiniert[[#This Row],[Date]])</f>
        <v>0.14799999999999996</v>
      </c>
      <c r="O1152" s="8">
        <f>AVERAGEIFS(Kombiniert[GRÜNE],Kombiniert[Date],"&gt;="&amp;Kombiniert[[#This Row],[Von]],Kombiniert[Date],"&lt;="&amp;Kombiniert[[#This Row],[Date]])</f>
        <v>0.19049999999999997</v>
      </c>
      <c r="P1152" s="8">
        <f>AVERAGEIFS(Kombiniert[FDP],Kombiniert[Date],"&gt;="&amp;Kombiniert[[#This Row],[Von]],Kombiniert[Date],"&lt;="&amp;Kombiniert[[#This Row],[Date]])</f>
        <v>8.8999999999999982E-2</v>
      </c>
      <c r="Q1152" s="8">
        <f>AVERAGEIFS(Kombiniert[LINKE],Kombiniert[Date],"&gt;="&amp;Kombiniert[[#This Row],[Von]],Kombiniert[Date],"&lt;="&amp;Kombiniert[[#This Row],[Date]])</f>
        <v>8.8999999999999996E-2</v>
      </c>
      <c r="R1152" s="8">
        <f>AVERAGEIFS(Kombiniert[AfD],Kombiniert[Date],"&gt;="&amp;Kombiniert[[#This Row],[Von]],Kombiniert[Date],"&lt;="&amp;Kombiniert[[#This Row],[Date]])</f>
        <v>0.13199999999999998</v>
      </c>
      <c r="S1152" s="8">
        <f>AVERAGEIFS(Kombiniert[Sonstige],Kombiniert[Date],"&gt;="&amp;Kombiniert[[#This Row],[Von]],Kombiniert[Date],"&lt;="&amp;Kombiniert[[#This Row],[Date]])</f>
        <v>4.5999999999999992E-2</v>
      </c>
      <c r="T1152" s="4">
        <f>SUMIFS(Kombiniert[Befragte],Kombiniert[Date],"&gt;="&amp;Kombiniert[[#This Row],[Von]],Kombiniert[Date],"&lt;="&amp;Kombiniert[[#This Row],[Date]])</f>
        <v>17157</v>
      </c>
      <c r="U1152" s="2">
        <f>1/SUMIFS(Kombiniert[[#This Row],[CDU/CSU (14d)]:[AfD (14d)]],Kombiniert[[#This Row],[CDU/CSU (14d)]:[AfD (14d)]],"&gt;="&amp;0.05)</f>
        <v>1.0482180293501049</v>
      </c>
      <c r="V1152" s="2">
        <f>1/(SUMIFS(Kombiniert[[#This Row],[CDU/CSU (14d)]:[AfD (14d)]],Kombiniert[[#This Row],[CDU/CSU (14d)]:[AfD (14d)]],"&gt;="&amp;0.05)-Kombiniert[[#This Row],[FDP (14d)]])</f>
        <v>1.1560693641618498</v>
      </c>
    </row>
    <row r="1153" spans="1:22" x14ac:dyDescent="0.35">
      <c r="A1153" s="1">
        <v>43486</v>
      </c>
      <c r="B1153" s="2">
        <v>0.31</v>
      </c>
      <c r="C1153" s="2">
        <v>0.13500000000000001</v>
      </c>
      <c r="D1153" s="2">
        <v>0.19500000000000001</v>
      </c>
      <c r="E1153" s="2">
        <v>9.5000000000000001E-2</v>
      </c>
      <c r="F1153" s="2">
        <v>9.5000000000000001E-2</v>
      </c>
      <c r="G1153" s="2">
        <v>0.13</v>
      </c>
      <c r="H1153" s="2">
        <v>0.04</v>
      </c>
      <c r="I1153" s="2">
        <v>2044</v>
      </c>
      <c r="J1153" s="2" t="s">
        <v>1017</v>
      </c>
      <c r="K1153" t="s">
        <v>939</v>
      </c>
      <c r="L1153" s="1">
        <f>Kombiniert[[#This Row],[Date]]-13</f>
        <v>43473</v>
      </c>
      <c r="M1153" s="8">
        <f>AVERAGEIFS(Kombiniert[CDU/CSU],Kombiniert[Date],"&gt;="&amp;Kombiniert[[#This Row],[Von]],Kombiniert[Date],"&lt;="&amp;Kombiniert[[#This Row],[Date]])</f>
        <v>0.30333333333333334</v>
      </c>
      <c r="N1153" s="3">
        <f>AVERAGEIFS(Kombiniert[SPD],Kombiniert[Date],"&gt;="&amp;Kombiniert[[#This Row],[Von]],Kombiniert[Date],"&lt;="&amp;Kombiniert[[#This Row],[Date]])</f>
        <v>0.14666666666666664</v>
      </c>
      <c r="O1153" s="8">
        <f>AVERAGEIFS(Kombiniert[GRÜNE],Kombiniert[Date],"&gt;="&amp;Kombiniert[[#This Row],[Von]],Kombiniert[Date],"&lt;="&amp;Kombiniert[[#This Row],[Date]])</f>
        <v>0.18833333333333332</v>
      </c>
      <c r="P1153" s="8">
        <f>AVERAGEIFS(Kombiniert[FDP],Kombiniert[Date],"&gt;="&amp;Kombiniert[[#This Row],[Von]],Kombiniert[Date],"&lt;="&amp;Kombiniert[[#This Row],[Date]])</f>
        <v>8.8888888888888878E-2</v>
      </c>
      <c r="Q1153" s="8">
        <f>AVERAGEIFS(Kombiniert[LINKE],Kombiniert[Date],"&gt;="&amp;Kombiniert[[#This Row],[Von]],Kombiniert[Date],"&lt;="&amp;Kombiniert[[#This Row],[Date]])</f>
        <v>9.1111111111111101E-2</v>
      </c>
      <c r="R1153" s="8">
        <f>AVERAGEIFS(Kombiniert[AfD],Kombiniert[Date],"&gt;="&amp;Kombiniert[[#This Row],[Von]],Kombiniert[Date],"&lt;="&amp;Kombiniert[[#This Row],[Date]])</f>
        <v>0.1361111111111111</v>
      </c>
      <c r="S1153" s="8">
        <f>AVERAGEIFS(Kombiniert[Sonstige],Kombiniert[Date],"&gt;="&amp;Kombiniert[[#This Row],[Von]],Kombiniert[Date],"&lt;="&amp;Kombiniert[[#This Row],[Date]])</f>
        <v>4.5555555555555544E-2</v>
      </c>
      <c r="T1153" s="4">
        <f>SUMIFS(Kombiniert[Befragte],Kombiniert[Date],"&gt;="&amp;Kombiniert[[#This Row],[Von]],Kombiniert[Date],"&lt;="&amp;Kombiniert[[#This Row],[Date]])</f>
        <v>17319</v>
      </c>
      <c r="U1153" s="2">
        <f>1/SUMIFS(Kombiniert[[#This Row],[CDU/CSU (14d)]:[AfD (14d)]],Kombiniert[[#This Row],[CDU/CSU (14d)]:[AfD (14d)]],"&gt;="&amp;0.05)</f>
        <v>1.0477299185098952</v>
      </c>
      <c r="V1153" s="2">
        <f>1/(SUMIFS(Kombiniert[[#This Row],[CDU/CSU (14d)]:[AfD (14d)]],Kombiniert[[#This Row],[CDU/CSU (14d)]:[AfD (14d)]],"&gt;="&amp;0.05)-Kombiniert[[#This Row],[FDP (14d)]])</f>
        <v>1.1553273427471118</v>
      </c>
    </row>
    <row r="1154" spans="1:22" x14ac:dyDescent="0.35">
      <c r="A1154" s="1">
        <v>43479</v>
      </c>
      <c r="B1154" s="2">
        <v>0.28999999999999998</v>
      </c>
      <c r="C1154" s="2">
        <v>0.14499999999999999</v>
      </c>
      <c r="D1154" s="2">
        <v>0.18</v>
      </c>
      <c r="E1154" s="2">
        <v>9.5000000000000001E-2</v>
      </c>
      <c r="F1154" s="2">
        <v>0.105</v>
      </c>
      <c r="G1154" s="2">
        <v>0.14499999999999999</v>
      </c>
      <c r="H1154" s="2">
        <v>0.04</v>
      </c>
      <c r="I1154" s="2">
        <v>2028</v>
      </c>
      <c r="J1154" s="2" t="s">
        <v>1018</v>
      </c>
      <c r="K1154" t="s">
        <v>939</v>
      </c>
      <c r="L1154" s="1">
        <f>Kombiniert[[#This Row],[Date]]-13</f>
        <v>43466</v>
      </c>
      <c r="M1154" s="8">
        <f>AVERAGEIFS(Kombiniert[CDU/CSU],Kombiniert[Date],"&gt;="&amp;Kombiniert[[#This Row],[Von]],Kombiniert[Date],"&lt;="&amp;Kombiniert[[#This Row],[Date]])</f>
        <v>0.30125000000000002</v>
      </c>
      <c r="N1154" s="3">
        <f>AVERAGEIFS(Kombiniert[SPD],Kombiniert[Date],"&gt;="&amp;Kombiniert[[#This Row],[Von]],Kombiniert[Date],"&lt;="&amp;Kombiniert[[#This Row],[Date]])</f>
        <v>0.14812499999999998</v>
      </c>
      <c r="O1154" s="8">
        <f>AVERAGEIFS(Kombiniert[GRÜNE],Kombiniert[Date],"&gt;="&amp;Kombiniert[[#This Row],[Von]],Kombiniert[Date],"&lt;="&amp;Kombiniert[[#This Row],[Date]])</f>
        <v>0.18749999999999997</v>
      </c>
      <c r="P1154" s="8">
        <f>AVERAGEIFS(Kombiniert[FDP],Kombiniert[Date],"&gt;="&amp;Kombiniert[[#This Row],[Von]],Kombiniert[Date],"&lt;="&amp;Kombiniert[[#This Row],[Date]])</f>
        <v>8.9374999999999996E-2</v>
      </c>
      <c r="Q1154" s="8">
        <f>AVERAGEIFS(Kombiniert[LINKE],Kombiniert[Date],"&gt;="&amp;Kombiniert[[#This Row],[Von]],Kombiniert[Date],"&lt;="&amp;Kombiniert[[#This Row],[Date]])</f>
        <v>9.3124999999999986E-2</v>
      </c>
      <c r="R1154" s="8">
        <f>AVERAGEIFS(Kombiniert[AfD],Kombiniert[Date],"&gt;="&amp;Kombiniert[[#This Row],[Von]],Kombiniert[Date],"&lt;="&amp;Kombiniert[[#This Row],[Date]])</f>
        <v>0.13687500000000002</v>
      </c>
      <c r="S1154" s="8">
        <f>AVERAGEIFS(Kombiniert[Sonstige],Kombiniert[Date],"&gt;="&amp;Kombiniert[[#This Row],[Von]],Kombiniert[Date],"&lt;="&amp;Kombiniert[[#This Row],[Date]])</f>
        <v>4.3750000000000004E-2</v>
      </c>
      <c r="T1154" s="4">
        <f>SUMIFS(Kombiniert[Befragte],Kombiniert[Date],"&gt;="&amp;Kombiniert[[#This Row],[Von]],Kombiniert[Date],"&lt;="&amp;Kombiniert[[#This Row],[Date]])</f>
        <v>13853</v>
      </c>
      <c r="U1154" s="2">
        <f>1/SUMIFS(Kombiniert[[#This Row],[CDU/CSU (14d)]:[AfD (14d)]],Kombiniert[[#This Row],[CDU/CSU (14d)]:[AfD (14d)]],"&gt;="&amp;0.05)</f>
        <v>1.0457516339869282</v>
      </c>
      <c r="V1154" s="2">
        <f>1/(SUMIFS(Kombiniert[[#This Row],[CDU/CSU (14d)]:[AfD (14d)]],Kombiniert[[#This Row],[CDU/CSU (14d)]:[AfD (14d)]],"&gt;="&amp;0.05)-Kombiniert[[#This Row],[FDP (14d)]])</f>
        <v>1.1535688536409516</v>
      </c>
    </row>
    <row r="1155" spans="1:22" x14ac:dyDescent="0.35">
      <c r="A1155" s="1">
        <v>43473</v>
      </c>
      <c r="B1155" s="2">
        <v>0.3</v>
      </c>
      <c r="C1155" s="2">
        <v>0.15</v>
      </c>
      <c r="D1155" s="2">
        <v>0.17</v>
      </c>
      <c r="E1155" s="2">
        <v>0.1</v>
      </c>
      <c r="F1155" s="2">
        <v>0.1</v>
      </c>
      <c r="G1155" s="2">
        <v>0.15</v>
      </c>
      <c r="H1155" s="2">
        <v>0.03</v>
      </c>
      <c r="I1155" s="2">
        <v>2056</v>
      </c>
      <c r="J1155" s="2" t="s">
        <v>895</v>
      </c>
      <c r="K1155" t="s">
        <v>939</v>
      </c>
      <c r="L1155" s="1">
        <f>Kombiniert[[#This Row],[Date]]-13</f>
        <v>43460</v>
      </c>
      <c r="M1155" s="8">
        <f>AVERAGEIFS(Kombiniert[CDU/CSU],Kombiniert[Date],"&gt;="&amp;Kombiniert[[#This Row],[Von]],Kombiniert[Date],"&lt;="&amp;Kombiniert[[#This Row],[Date]])</f>
        <v>0.30249999999999999</v>
      </c>
      <c r="N1155" s="3">
        <f>AVERAGEIFS(Kombiniert[SPD],Kombiniert[Date],"&gt;="&amp;Kombiniert[[#This Row],[Von]],Kombiniert[Date],"&lt;="&amp;Kombiniert[[#This Row],[Date]])</f>
        <v>0.1525</v>
      </c>
      <c r="O1155" s="8">
        <f>AVERAGEIFS(Kombiniert[GRÜNE],Kombiniert[Date],"&gt;="&amp;Kombiniert[[#This Row],[Von]],Kombiniert[Date],"&lt;="&amp;Kombiniert[[#This Row],[Date]])</f>
        <v>0.18</v>
      </c>
      <c r="P1155" s="8">
        <f>AVERAGEIFS(Kombiniert[FDP],Kombiniert[Date],"&gt;="&amp;Kombiniert[[#This Row],[Von]],Kombiniert[Date],"&lt;="&amp;Kombiniert[[#This Row],[Date]])</f>
        <v>9.0000000000000011E-2</v>
      </c>
      <c r="Q1155" s="8">
        <f>AVERAGEIFS(Kombiniert[LINKE],Kombiniert[Date],"&gt;="&amp;Kombiniert[[#This Row],[Von]],Kombiniert[Date],"&lt;="&amp;Kombiniert[[#This Row],[Date]])</f>
        <v>9.7500000000000003E-2</v>
      </c>
      <c r="R1155" s="8">
        <f>AVERAGEIFS(Kombiniert[AfD],Kombiniert[Date],"&gt;="&amp;Kombiniert[[#This Row],[Von]],Kombiniert[Date],"&lt;="&amp;Kombiniert[[#This Row],[Date]])</f>
        <v>0.13750000000000001</v>
      </c>
      <c r="S1155" s="8">
        <f>AVERAGEIFS(Kombiniert[Sonstige],Kombiniert[Date],"&gt;="&amp;Kombiniert[[#This Row],[Von]],Kombiniert[Date],"&lt;="&amp;Kombiniert[[#This Row],[Date]])</f>
        <v>0.04</v>
      </c>
      <c r="T1155" s="4">
        <f>SUMIFS(Kombiniert[Befragte],Kombiniert[Date],"&gt;="&amp;Kombiniert[[#This Row],[Von]],Kombiniert[Date],"&lt;="&amp;Kombiniert[[#This Row],[Date]])</f>
        <v>6250</v>
      </c>
      <c r="U1155" s="2">
        <f>1/SUMIFS(Kombiniert[[#This Row],[CDU/CSU (14d)]:[AfD (14d)]],Kombiniert[[#This Row],[CDU/CSU (14d)]:[AfD (14d)]],"&gt;="&amp;0.05)</f>
        <v>1.0416666666666667</v>
      </c>
      <c r="V1155" s="2">
        <f>1/(SUMIFS(Kombiniert[[#This Row],[CDU/CSU (14d)]:[AfD (14d)]],Kombiniert[[#This Row],[CDU/CSU (14d)]:[AfD (14d)]],"&gt;="&amp;0.05)-Kombiniert[[#This Row],[FDP (14d)]])</f>
        <v>1.1494252873563218</v>
      </c>
    </row>
    <row r="1156" spans="1:22" x14ac:dyDescent="0.35">
      <c r="A1156" s="1">
        <v>43469</v>
      </c>
      <c r="B1156" s="2">
        <v>0.28999999999999998</v>
      </c>
      <c r="C1156" s="2">
        <v>0.15</v>
      </c>
      <c r="D1156" s="2">
        <v>0.18</v>
      </c>
      <c r="E1156" s="2">
        <v>0.1</v>
      </c>
      <c r="F1156" s="2">
        <v>0.1</v>
      </c>
      <c r="G1156" s="2">
        <v>0.14000000000000001</v>
      </c>
      <c r="H1156" s="2">
        <v>0.04</v>
      </c>
      <c r="I1156" s="2">
        <v>1026</v>
      </c>
      <c r="J1156" s="2" t="s">
        <v>734</v>
      </c>
      <c r="K1156" t="s">
        <v>939</v>
      </c>
      <c r="L1156" s="1">
        <f>Kombiniert[[#This Row],[Date]]-13</f>
        <v>43456</v>
      </c>
      <c r="M1156" s="8">
        <f>AVERAGEIFS(Kombiniert[CDU/CSU],Kombiniert[Date],"&gt;="&amp;Kombiniert[[#This Row],[Von]],Kombiniert[Date],"&lt;="&amp;Kombiniert[[#This Row],[Date]])</f>
        <v>0.29599999999999999</v>
      </c>
      <c r="N1156" s="3">
        <f>AVERAGEIFS(Kombiniert[SPD],Kombiniert[Date],"&gt;="&amp;Kombiniert[[#This Row],[Von]],Kombiniert[Date],"&lt;="&amp;Kombiniert[[#This Row],[Date]])</f>
        <v>0.14800000000000002</v>
      </c>
      <c r="O1156" s="8">
        <f>AVERAGEIFS(Kombiniert[GRÜNE],Kombiniert[Date],"&gt;="&amp;Kombiniert[[#This Row],[Von]],Kombiniert[Date],"&lt;="&amp;Kombiniert[[#This Row],[Date]])</f>
        <v>0.188</v>
      </c>
      <c r="P1156" s="8">
        <f>AVERAGEIFS(Kombiniert[FDP],Kombiniert[Date],"&gt;="&amp;Kombiniert[[#This Row],[Von]],Kombiniert[Date],"&lt;="&amp;Kombiniert[[#This Row],[Date]])</f>
        <v>8.7999999999999995E-2</v>
      </c>
      <c r="Q1156" s="8">
        <f>AVERAGEIFS(Kombiniert[LINKE],Kombiniert[Date],"&gt;="&amp;Kombiniert[[#This Row],[Von]],Kombiniert[Date],"&lt;="&amp;Kombiniert[[#This Row],[Date]])</f>
        <v>9.1999999999999998E-2</v>
      </c>
      <c r="R1156" s="8">
        <f>AVERAGEIFS(Kombiniert[AfD],Kombiniert[Date],"&gt;="&amp;Kombiniert[[#This Row],[Von]],Kombiniert[Date],"&lt;="&amp;Kombiniert[[#This Row],[Date]])</f>
        <v>0.14000000000000001</v>
      </c>
      <c r="S1156" s="8">
        <f>AVERAGEIFS(Kombiniert[Sonstige],Kombiniert[Date],"&gt;="&amp;Kombiniert[[#This Row],[Von]],Kombiniert[Date],"&lt;="&amp;Kombiniert[[#This Row],[Date]])</f>
        <v>4.8000000000000001E-2</v>
      </c>
      <c r="T1156" s="4">
        <f>SUMIFS(Kombiniert[Befragte],Kombiniert[Date],"&gt;="&amp;Kombiniert[[#This Row],[Von]],Kombiniert[Date],"&lt;="&amp;Kombiniert[[#This Row],[Date]])</f>
        <v>8113</v>
      </c>
      <c r="U1156" s="2">
        <f>1/SUMIFS(Kombiniert[[#This Row],[CDU/CSU (14d)]:[AfD (14d)]],Kombiniert[[#This Row],[CDU/CSU (14d)]:[AfD (14d)]],"&gt;="&amp;0.05)</f>
        <v>1.0504201680672269</v>
      </c>
      <c r="V1156" s="2">
        <f>1/(SUMIFS(Kombiniert[[#This Row],[CDU/CSU (14d)]:[AfD (14d)]],Kombiniert[[#This Row],[CDU/CSU (14d)]:[AfD (14d)]],"&gt;="&amp;0.05)-Kombiniert[[#This Row],[FDP (14d)]])</f>
        <v>1.1574074074074074</v>
      </c>
    </row>
    <row r="1157" spans="1:22" x14ac:dyDescent="0.35">
      <c r="A1157" s="1">
        <v>43456</v>
      </c>
      <c r="B1157" s="2">
        <v>0.28999999999999998</v>
      </c>
      <c r="C1157" s="2">
        <v>0.14000000000000001</v>
      </c>
      <c r="D1157" s="2">
        <v>0.19</v>
      </c>
      <c r="E1157" s="2">
        <v>0.09</v>
      </c>
      <c r="F1157" s="2">
        <v>0.09</v>
      </c>
      <c r="G1157" s="2">
        <v>0.15</v>
      </c>
      <c r="H1157" s="2">
        <v>0.05</v>
      </c>
      <c r="I1157" s="2">
        <v>1029</v>
      </c>
      <c r="J1157" s="2" t="s">
        <v>1019</v>
      </c>
      <c r="K1157" t="s">
        <v>939</v>
      </c>
      <c r="L1157" s="1">
        <f>Kombiniert[[#This Row],[Date]]-13</f>
        <v>43443</v>
      </c>
      <c r="M1157" s="8">
        <f>AVERAGEIFS(Kombiniert[CDU/CSU],Kombiniert[Date],"&gt;="&amp;Kombiniert[[#This Row],[Von]],Kombiniert[Date],"&lt;="&amp;Kombiniert[[#This Row],[Date]])</f>
        <v>0.30083333333333334</v>
      </c>
      <c r="N1157" s="3">
        <f>AVERAGEIFS(Kombiniert[SPD],Kombiniert[Date],"&gt;="&amp;Kombiniert[[#This Row],[Von]],Kombiniert[Date],"&lt;="&amp;Kombiniert[[#This Row],[Date]])</f>
        <v>0.14791666666666667</v>
      </c>
      <c r="O1157" s="8">
        <f>AVERAGEIFS(Kombiniert[GRÜNE],Kombiniert[Date],"&gt;="&amp;Kombiniert[[#This Row],[Von]],Kombiniert[Date],"&lt;="&amp;Kombiniert[[#This Row],[Date]])</f>
        <v>0.18999999999999997</v>
      </c>
      <c r="P1157" s="8">
        <f>AVERAGEIFS(Kombiniert[FDP],Kombiniert[Date],"&gt;="&amp;Kombiniert[[#This Row],[Von]],Kombiniert[Date],"&lt;="&amp;Kombiniert[[#This Row],[Date]])</f>
        <v>8.5000000000000006E-2</v>
      </c>
      <c r="Q1157" s="8">
        <f>AVERAGEIFS(Kombiniert[LINKE],Kombiniert[Date],"&gt;="&amp;Kombiniert[[#This Row],[Von]],Kombiniert[Date],"&lt;="&amp;Kombiniert[[#This Row],[Date]])</f>
        <v>8.7083333333333332E-2</v>
      </c>
      <c r="R1157" s="8">
        <f>AVERAGEIFS(Kombiniert[AfD],Kombiniert[Date],"&gt;="&amp;Kombiniert[[#This Row],[Von]],Kombiniert[Date],"&lt;="&amp;Kombiniert[[#This Row],[Date]])</f>
        <v>0.13999999999999999</v>
      </c>
      <c r="S1157" s="8">
        <f>AVERAGEIFS(Kombiniert[Sonstige],Kombiniert[Date],"&gt;="&amp;Kombiniert[[#This Row],[Von]],Kombiniert[Date],"&lt;="&amp;Kombiniert[[#This Row],[Date]])</f>
        <v>4.9166666666666671E-2</v>
      </c>
      <c r="T1157" s="4">
        <f>SUMIFS(Kombiniert[Befragte],Kombiniert[Date],"&gt;="&amp;Kombiniert[[#This Row],[Von]],Kombiniert[Date],"&lt;="&amp;Kombiniert[[#This Row],[Date]])</f>
        <v>20172</v>
      </c>
      <c r="U1157" s="2">
        <f>1/SUMIFS(Kombiniert[[#This Row],[CDU/CSU (14d)]:[AfD (14d)]],Kombiniert[[#This Row],[CDU/CSU (14d)]:[AfD (14d)]],"&gt;="&amp;0.05)</f>
        <v>1.05170902716915</v>
      </c>
      <c r="V1157" s="2">
        <f>1/(SUMIFS(Kombiniert[[#This Row],[CDU/CSU (14d)]:[AfD (14d)]],Kombiniert[[#This Row],[CDU/CSU (14d)]:[AfD (14d)]],"&gt;="&amp;0.05)-Kombiniert[[#This Row],[FDP (14d)]])</f>
        <v>1.1549566891241581</v>
      </c>
    </row>
    <row r="1158" spans="1:22" x14ac:dyDescent="0.35">
      <c r="A1158" s="1">
        <v>43452</v>
      </c>
      <c r="B1158" s="2">
        <v>0.28999999999999998</v>
      </c>
      <c r="C1158" s="2">
        <v>0.15</v>
      </c>
      <c r="D1158" s="2">
        <v>0.18</v>
      </c>
      <c r="E1158" s="2">
        <v>9.5000000000000001E-2</v>
      </c>
      <c r="F1158" s="2">
        <v>9.5000000000000001E-2</v>
      </c>
      <c r="G1158" s="2">
        <v>0.15</v>
      </c>
      <c r="H1158" s="2">
        <v>0.04</v>
      </c>
      <c r="I1158" s="2">
        <v>2077</v>
      </c>
      <c r="J1158" s="2" t="s">
        <v>1020</v>
      </c>
      <c r="K1158" t="s">
        <v>939</v>
      </c>
      <c r="L1158" s="1">
        <f>Kombiniert[[#This Row],[Date]]-13</f>
        <v>43439</v>
      </c>
      <c r="M1158" s="8">
        <f>AVERAGEIFS(Kombiniert[CDU/CSU],Kombiniert[Date],"&gt;="&amp;Kombiniert[[#This Row],[Von]],Kombiniert[Date],"&lt;="&amp;Kombiniert[[#This Row],[Date]])</f>
        <v>0.3009090909090909</v>
      </c>
      <c r="N1158" s="3">
        <f>AVERAGEIFS(Kombiniert[SPD],Kombiniert[Date],"&gt;="&amp;Kombiniert[[#This Row],[Von]],Kombiniert[Date],"&lt;="&amp;Kombiniert[[#This Row],[Date]])</f>
        <v>0.14636363636363636</v>
      </c>
      <c r="O1158" s="8">
        <f>AVERAGEIFS(Kombiniert[GRÜNE],Kombiniert[Date],"&gt;="&amp;Kombiniert[[#This Row],[Von]],Kombiniert[Date],"&lt;="&amp;Kombiniert[[#This Row],[Date]])</f>
        <v>0.19272727272727269</v>
      </c>
      <c r="P1158" s="8">
        <f>AVERAGEIFS(Kombiniert[FDP],Kombiniert[Date],"&gt;="&amp;Kombiniert[[#This Row],[Von]],Kombiniert[Date],"&lt;="&amp;Kombiniert[[#This Row],[Date]])</f>
        <v>8.4090909090909091E-2</v>
      </c>
      <c r="Q1158" s="8">
        <f>AVERAGEIFS(Kombiniert[LINKE],Kombiniert[Date],"&gt;="&amp;Kombiniert[[#This Row],[Von]],Kombiniert[Date],"&lt;="&amp;Kombiniert[[#This Row],[Date]])</f>
        <v>8.5909090909090893E-2</v>
      </c>
      <c r="R1158" s="8">
        <f>AVERAGEIFS(Kombiniert[AfD],Kombiniert[Date],"&gt;="&amp;Kombiniert[[#This Row],[Von]],Kombiniert[Date],"&lt;="&amp;Kombiniert[[#This Row],[Date]])</f>
        <v>0.13909090909090907</v>
      </c>
      <c r="S1158" s="8">
        <f>AVERAGEIFS(Kombiniert[Sonstige],Kombiniert[Date],"&gt;="&amp;Kombiniert[[#This Row],[Von]],Kombiniert[Date],"&lt;="&amp;Kombiniert[[#This Row],[Date]])</f>
        <v>5.0909090909090911E-2</v>
      </c>
      <c r="T1158" s="4">
        <f>SUMIFS(Kombiniert[Befragte],Kombiniert[Date],"&gt;="&amp;Kombiniert[[#This Row],[Von]],Kombiniert[Date],"&lt;="&amp;Kombiniert[[#This Row],[Date]])</f>
        <v>19432</v>
      </c>
      <c r="U1158" s="2">
        <f>1/SUMIFS(Kombiniert[[#This Row],[CDU/CSU (14d)]:[AfD (14d)]],Kombiniert[[#This Row],[CDU/CSU (14d)]:[AfD (14d)]],"&gt;="&amp;0.05)</f>
        <v>1.053639846743295</v>
      </c>
      <c r="V1158" s="2">
        <f>1/(SUMIFS(Kombiniert[[#This Row],[CDU/CSU (14d)]:[AfD (14d)]],Kombiniert[[#This Row],[CDU/CSU (14d)]:[AfD (14d)]],"&gt;="&amp;0.05)-Kombiniert[[#This Row],[FDP (14d)]])</f>
        <v>1.1560693641618498</v>
      </c>
    </row>
    <row r="1159" spans="1:22" x14ac:dyDescent="0.35">
      <c r="A1159" s="1">
        <v>43444</v>
      </c>
      <c r="B1159" s="2">
        <v>0.28999999999999998</v>
      </c>
      <c r="C1159" s="2">
        <v>0.15</v>
      </c>
      <c r="D1159" s="2">
        <v>0.17</v>
      </c>
      <c r="E1159" s="2">
        <v>0.1</v>
      </c>
      <c r="F1159" s="2">
        <v>0.1</v>
      </c>
      <c r="G1159" s="2">
        <v>0.15</v>
      </c>
      <c r="H1159" s="2">
        <v>0.04</v>
      </c>
      <c r="I1159" s="2">
        <v>2047</v>
      </c>
      <c r="J1159" s="2" t="s">
        <v>1021</v>
      </c>
      <c r="K1159" t="s">
        <v>939</v>
      </c>
      <c r="L1159" s="1">
        <f>Kombiniert[[#This Row],[Date]]-13</f>
        <v>43431</v>
      </c>
      <c r="M1159" s="8">
        <f>AVERAGEIFS(Kombiniert[CDU/CSU],Kombiniert[Date],"&gt;="&amp;Kombiniert[[#This Row],[Von]],Kombiniert[Date],"&lt;="&amp;Kombiniert[[#This Row],[Date]])</f>
        <v>0.28590909090909095</v>
      </c>
      <c r="N1159" s="3">
        <f>AVERAGEIFS(Kombiniert[SPD],Kombiniert[Date],"&gt;="&amp;Kombiniert[[#This Row],[Von]],Kombiniert[Date],"&lt;="&amp;Kombiniert[[#This Row],[Date]])</f>
        <v>0.14590909090909088</v>
      </c>
      <c r="O1159" s="8">
        <f>AVERAGEIFS(Kombiniert[GRÜNE],Kombiniert[Date],"&gt;="&amp;Kombiniert[[#This Row],[Von]],Kombiniert[Date],"&lt;="&amp;Kombiniert[[#This Row],[Date]])</f>
        <v>0.19727272727272727</v>
      </c>
      <c r="P1159" s="8">
        <f>AVERAGEIFS(Kombiniert[FDP],Kombiniert[Date],"&gt;="&amp;Kombiniert[[#This Row],[Von]],Kombiniert[Date],"&lt;="&amp;Kombiniert[[#This Row],[Date]])</f>
        <v>8.9090909090909082E-2</v>
      </c>
      <c r="Q1159" s="8">
        <f>AVERAGEIFS(Kombiniert[LINKE],Kombiniert[Date],"&gt;="&amp;Kombiniert[[#This Row],[Von]],Kombiniert[Date],"&lt;="&amp;Kombiniert[[#This Row],[Date]])</f>
        <v>8.9090909090909082E-2</v>
      </c>
      <c r="R1159" s="8">
        <f>AVERAGEIFS(Kombiniert[AfD],Kombiniert[Date],"&gt;="&amp;Kombiniert[[#This Row],[Von]],Kombiniert[Date],"&lt;="&amp;Kombiniert[[#This Row],[Date]])</f>
        <v>0.14227272727272727</v>
      </c>
      <c r="S1159" s="8">
        <f>AVERAGEIFS(Kombiniert[Sonstige],Kombiniert[Date],"&gt;="&amp;Kombiniert[[#This Row],[Von]],Kombiniert[Date],"&lt;="&amp;Kombiniert[[#This Row],[Date]])</f>
        <v>5.045454545454546E-2</v>
      </c>
      <c r="T1159" s="4">
        <f>SUMIFS(Kombiniert[Befragte],Kombiniert[Date],"&gt;="&amp;Kombiniert[[#This Row],[Von]],Kombiniert[Date],"&lt;="&amp;Kombiniert[[#This Row],[Date]])</f>
        <v>19509</v>
      </c>
      <c r="U1159" s="2">
        <f>1/SUMIFS(Kombiniert[[#This Row],[CDU/CSU (14d)]:[AfD (14d)]],Kombiniert[[#This Row],[CDU/CSU (14d)]:[AfD (14d)]],"&gt;="&amp;0.05)</f>
        <v>1.0531354715174723</v>
      </c>
      <c r="V1159" s="2">
        <f>1/(SUMIFS(Kombiniert[[#This Row],[CDU/CSU (14d)]:[AfD (14d)]],Kombiniert[[#This Row],[CDU/CSU (14d)]:[AfD (14d)]],"&gt;="&amp;0.05)-Kombiniert[[#This Row],[FDP (14d)]])</f>
        <v>1.1621764395139988</v>
      </c>
    </row>
    <row r="1160" spans="1:22" x14ac:dyDescent="0.35">
      <c r="A1160" s="1">
        <v>43437</v>
      </c>
      <c r="B1160" s="2">
        <v>0.27500000000000002</v>
      </c>
      <c r="C1160" s="2">
        <v>0.13500000000000001</v>
      </c>
      <c r="D1160" s="2">
        <v>0.18</v>
      </c>
      <c r="E1160" s="2">
        <v>9.5000000000000001E-2</v>
      </c>
      <c r="F1160" s="2">
        <v>0.11</v>
      </c>
      <c r="G1160" s="2">
        <v>0.16</v>
      </c>
      <c r="H1160" s="2">
        <v>4.4999999999999998E-2</v>
      </c>
      <c r="I1160" s="2">
        <v>2069</v>
      </c>
      <c r="J1160" s="2" t="s">
        <v>1022</v>
      </c>
      <c r="K1160" t="s">
        <v>939</v>
      </c>
      <c r="L1160" s="1">
        <f>Kombiniert[[#This Row],[Date]]-13</f>
        <v>43424</v>
      </c>
      <c r="M1160" s="8">
        <f>AVERAGEIFS(Kombiniert[CDU/CSU],Kombiniert[Date],"&gt;="&amp;Kombiniert[[#This Row],[Von]],Kombiniert[Date],"&lt;="&amp;Kombiniert[[#This Row],[Date]])</f>
        <v>0.27300000000000002</v>
      </c>
      <c r="N1160" s="3">
        <f>AVERAGEIFS(Kombiniert[SPD],Kombiniert[Date],"&gt;="&amp;Kombiniert[[#This Row],[Von]],Kombiniert[Date],"&lt;="&amp;Kombiniert[[#This Row],[Date]])</f>
        <v>0.14550000000000002</v>
      </c>
      <c r="O1160" s="8">
        <f>AVERAGEIFS(Kombiniert[GRÜNE],Kombiniert[Date],"&gt;="&amp;Kombiniert[[#This Row],[Von]],Kombiniert[Date],"&lt;="&amp;Kombiniert[[#This Row],[Date]])</f>
        <v>0.20499999999999999</v>
      </c>
      <c r="P1160" s="8">
        <f>AVERAGEIFS(Kombiniert[FDP],Kombiniert[Date],"&gt;="&amp;Kombiniert[[#This Row],[Von]],Kombiniert[Date],"&lt;="&amp;Kombiniert[[#This Row],[Date]])</f>
        <v>8.9499999999999982E-2</v>
      </c>
      <c r="Q1160" s="8">
        <f>AVERAGEIFS(Kombiniert[LINKE],Kombiniert[Date],"&gt;="&amp;Kombiniert[[#This Row],[Von]],Kombiniert[Date],"&lt;="&amp;Kombiniert[[#This Row],[Date]])</f>
        <v>9.0999999999999998E-2</v>
      </c>
      <c r="R1160" s="8">
        <f>AVERAGEIFS(Kombiniert[AfD],Kombiniert[Date],"&gt;="&amp;Kombiniert[[#This Row],[Von]],Kombiniert[Date],"&lt;="&amp;Kombiniert[[#This Row],[Date]])</f>
        <v>0.14849999999999999</v>
      </c>
      <c r="S1160" s="8">
        <f>AVERAGEIFS(Kombiniert[Sonstige],Kombiniert[Date],"&gt;="&amp;Kombiniert[[#This Row],[Von]],Kombiniert[Date],"&lt;="&amp;Kombiniert[[#This Row],[Date]])</f>
        <v>4.7499999999999994E-2</v>
      </c>
      <c r="T1160" s="4">
        <f>SUMIFS(Kombiniert[Befragte],Kombiniert[Date],"&gt;="&amp;Kombiniert[[#This Row],[Von]],Kombiniert[Date],"&lt;="&amp;Kombiniert[[#This Row],[Date]])</f>
        <v>18245</v>
      </c>
      <c r="U1160" s="2">
        <f>1/SUMIFS(Kombiniert[[#This Row],[CDU/CSU (14d)]:[AfD (14d)]],Kombiniert[[#This Row],[CDU/CSU (14d)]:[AfD (14d)]],"&gt;="&amp;0.05)</f>
        <v>1.0498687664041995</v>
      </c>
      <c r="V1160" s="2">
        <f>1/(SUMIFS(Kombiniert[[#This Row],[CDU/CSU (14d)]:[AfD (14d)]],Kombiniert[[#This Row],[CDU/CSU (14d)]:[AfD (14d)]],"&gt;="&amp;0.05)-Kombiniert[[#This Row],[FDP (14d)]])</f>
        <v>1.1587485515643106</v>
      </c>
    </row>
    <row r="1161" spans="1:22" x14ac:dyDescent="0.35">
      <c r="A1161" s="1">
        <v>43430</v>
      </c>
      <c r="B1161" s="2">
        <v>0.27500000000000002</v>
      </c>
      <c r="C1161" s="2">
        <v>0.14000000000000001</v>
      </c>
      <c r="D1161" s="2">
        <v>0.19</v>
      </c>
      <c r="E1161" s="2">
        <v>8.5000000000000006E-2</v>
      </c>
      <c r="F1161" s="2">
        <v>0.1</v>
      </c>
      <c r="G1161" s="2">
        <v>0.16</v>
      </c>
      <c r="H1161" s="2">
        <v>0.05</v>
      </c>
      <c r="I1161" s="2">
        <v>2062</v>
      </c>
      <c r="J1161" s="2" t="s">
        <v>1023</v>
      </c>
      <c r="K1161" t="s">
        <v>939</v>
      </c>
      <c r="L1161" s="1">
        <f>Kombiniert[[#This Row],[Date]]-13</f>
        <v>43417</v>
      </c>
      <c r="M1161" s="8">
        <f>AVERAGEIFS(Kombiniert[CDU/CSU],Kombiniert[Date],"&gt;="&amp;Kombiniert[[#This Row],[Von]],Kombiniert[Date],"&lt;="&amp;Kombiniert[[#This Row],[Date]])</f>
        <v>0.26624999999999999</v>
      </c>
      <c r="N1161" s="3">
        <f>AVERAGEIFS(Kombiniert[SPD],Kombiniert[Date],"&gt;="&amp;Kombiniert[[#This Row],[Von]],Kombiniert[Date],"&lt;="&amp;Kombiniert[[#This Row],[Date]])</f>
        <v>0.143125</v>
      </c>
      <c r="O1161" s="8">
        <f>AVERAGEIFS(Kombiniert[GRÜNE],Kombiniert[Date],"&gt;="&amp;Kombiniert[[#This Row],[Von]],Kombiniert[Date],"&lt;="&amp;Kombiniert[[#This Row],[Date]])</f>
        <v>0.215</v>
      </c>
      <c r="P1161" s="8">
        <f>AVERAGEIFS(Kombiniert[FDP],Kombiniert[Date],"&gt;="&amp;Kombiniert[[#This Row],[Von]],Kombiniert[Date],"&lt;="&amp;Kombiniert[[#This Row],[Date]])</f>
        <v>8.6249999999999993E-2</v>
      </c>
      <c r="Q1161" s="8">
        <f>AVERAGEIFS(Kombiniert[LINKE],Kombiniert[Date],"&gt;="&amp;Kombiniert[[#This Row],[Von]],Kombiniert[Date],"&lt;="&amp;Kombiniert[[#This Row],[Date]])</f>
        <v>9.1249999999999984E-2</v>
      </c>
      <c r="R1161" s="8">
        <f>AVERAGEIFS(Kombiniert[AfD],Kombiniert[Date],"&gt;="&amp;Kombiniert[[#This Row],[Von]],Kombiniert[Date],"&lt;="&amp;Kombiniert[[#This Row],[Date]])</f>
        <v>0.14687500000000001</v>
      </c>
      <c r="S1161" s="8">
        <f>AVERAGEIFS(Kombiniert[Sonstige],Kombiniert[Date],"&gt;="&amp;Kombiniert[[#This Row],[Von]],Kombiniert[Date],"&lt;="&amp;Kombiniert[[#This Row],[Date]])</f>
        <v>5.1249999999999997E-2</v>
      </c>
      <c r="T1161" s="4">
        <f>SUMIFS(Kombiniert[Befragte],Kombiniert[Date],"&gt;="&amp;Kombiniert[[#This Row],[Von]],Kombiniert[Date],"&lt;="&amp;Kombiniert[[#This Row],[Date]])</f>
        <v>16309</v>
      </c>
      <c r="U1161" s="2">
        <f>1/SUMIFS(Kombiniert[[#This Row],[CDU/CSU (14d)]:[AfD (14d)]],Kombiniert[[#This Row],[CDU/CSU (14d)]:[AfD (14d)]],"&gt;="&amp;0.05)</f>
        <v>1.0540184453227932</v>
      </c>
      <c r="V1161" s="2">
        <f>1/(SUMIFS(Kombiniert[[#This Row],[CDU/CSU (14d)]:[AfD (14d)]],Kombiniert[[#This Row],[CDU/CSU (14d)]:[AfD (14d)]],"&gt;="&amp;0.05)-Kombiniert[[#This Row],[FDP (14d)]])</f>
        <v>1.1594202898550725</v>
      </c>
    </row>
    <row r="1162" spans="1:22" x14ac:dyDescent="0.35">
      <c r="A1162" s="1">
        <v>43423</v>
      </c>
      <c r="B1162" s="2">
        <v>0.255</v>
      </c>
      <c r="C1162" s="2">
        <v>0.14499999999999999</v>
      </c>
      <c r="D1162" s="2">
        <v>0.2</v>
      </c>
      <c r="E1162" s="2">
        <v>9.5000000000000001E-2</v>
      </c>
      <c r="F1162" s="2">
        <v>0.1</v>
      </c>
      <c r="G1162" s="2">
        <v>0.155</v>
      </c>
      <c r="H1162" s="2">
        <v>0.05</v>
      </c>
      <c r="I1162" s="2">
        <v>2047</v>
      </c>
      <c r="J1162" s="2" t="s">
        <v>898</v>
      </c>
      <c r="K1162" t="s">
        <v>939</v>
      </c>
      <c r="L1162" s="1">
        <f>Kombiniert[[#This Row],[Date]]-13</f>
        <v>43410</v>
      </c>
      <c r="M1162" s="8">
        <f>AVERAGEIFS(Kombiniert[CDU/CSU],Kombiniert[Date],"&gt;="&amp;Kombiniert[[#This Row],[Von]],Kombiniert[Date],"&lt;="&amp;Kombiniert[[#This Row],[Date]])</f>
        <v>0.26111111111111113</v>
      </c>
      <c r="N1162" s="3">
        <f>AVERAGEIFS(Kombiniert[SPD],Kombiniert[Date],"&gt;="&amp;Kombiniert[[#This Row],[Von]],Kombiniert[Date],"&lt;="&amp;Kombiniert[[#This Row],[Date]])</f>
        <v>0.14277777777777778</v>
      </c>
      <c r="O1162" s="8">
        <f>AVERAGEIFS(Kombiniert[GRÜNE],Kombiniert[Date],"&gt;="&amp;Kombiniert[[#This Row],[Von]],Kombiniert[Date],"&lt;="&amp;Kombiniert[[#This Row],[Date]])</f>
        <v>0.21666666666666667</v>
      </c>
      <c r="P1162" s="8">
        <f>AVERAGEIFS(Kombiniert[FDP],Kombiniert[Date],"&gt;="&amp;Kombiniert[[#This Row],[Von]],Kombiniert[Date],"&lt;="&amp;Kombiniert[[#This Row],[Date]])</f>
        <v>8.8333333333333319E-2</v>
      </c>
      <c r="Q1162" s="8">
        <f>AVERAGEIFS(Kombiniert[LINKE],Kombiniert[Date],"&gt;="&amp;Kombiniert[[#This Row],[Von]],Kombiniert[Date],"&lt;="&amp;Kombiniert[[#This Row],[Date]])</f>
        <v>9.3333333333333324E-2</v>
      </c>
      <c r="R1162" s="8">
        <f>AVERAGEIFS(Kombiniert[AfD],Kombiniert[Date],"&gt;="&amp;Kombiniert[[#This Row],[Von]],Kombiniert[Date],"&lt;="&amp;Kombiniert[[#This Row],[Date]])</f>
        <v>0.14555555555555555</v>
      </c>
      <c r="S1162" s="8">
        <f>AVERAGEIFS(Kombiniert[Sonstige],Kombiniert[Date],"&gt;="&amp;Kombiniert[[#This Row],[Von]],Kombiniert[Date],"&lt;="&amp;Kombiniert[[#This Row],[Date]])</f>
        <v>5.2222222222222212E-2</v>
      </c>
      <c r="T1162" s="4">
        <f>SUMIFS(Kombiniert[Befragte],Kombiniert[Date],"&gt;="&amp;Kombiniert[[#This Row],[Von]],Kombiniert[Date],"&lt;="&amp;Kombiniert[[#This Row],[Date]])</f>
        <v>16877</v>
      </c>
      <c r="U1162" s="2">
        <f>1/SUMIFS(Kombiniert[[#This Row],[CDU/CSU (14d)]:[AfD (14d)]],Kombiniert[[#This Row],[CDU/CSU (14d)]:[AfD (14d)]],"&gt;="&amp;0.05)</f>
        <v>1.0550996483001174</v>
      </c>
      <c r="V1162" s="2">
        <f>1/(SUMIFS(Kombiniert[[#This Row],[CDU/CSU (14d)]:[AfD (14d)]],Kombiniert[[#This Row],[CDU/CSU (14d)]:[AfD (14d)]],"&gt;="&amp;0.05)-Kombiniert[[#This Row],[FDP (14d)]])</f>
        <v>1.1635423400129283</v>
      </c>
    </row>
    <row r="1163" spans="1:22" x14ac:dyDescent="0.35">
      <c r="A1163" s="1">
        <v>43416</v>
      </c>
      <c r="B1163" s="2">
        <v>0.255</v>
      </c>
      <c r="C1163" s="2">
        <v>0.14000000000000001</v>
      </c>
      <c r="D1163" s="2">
        <v>0.2</v>
      </c>
      <c r="E1163" s="2">
        <v>0.09</v>
      </c>
      <c r="F1163" s="2">
        <v>0.1</v>
      </c>
      <c r="G1163" s="2">
        <v>0.16500000000000001</v>
      </c>
      <c r="H1163" s="2">
        <v>0.05</v>
      </c>
      <c r="I1163" s="2">
        <v>2070</v>
      </c>
      <c r="J1163" s="2" t="s">
        <v>1024</v>
      </c>
      <c r="K1163" t="s">
        <v>939</v>
      </c>
      <c r="L1163" s="1">
        <f>Kombiniert[[#This Row],[Date]]-13</f>
        <v>43403</v>
      </c>
      <c r="M1163" s="8">
        <f>AVERAGEIFS(Kombiniert[CDU/CSU],Kombiniert[Date],"&gt;="&amp;Kombiniert[[#This Row],[Von]],Kombiniert[Date],"&lt;="&amp;Kombiniert[[#This Row],[Date]])</f>
        <v>0.25750000000000001</v>
      </c>
      <c r="N1163" s="3">
        <f>AVERAGEIFS(Kombiniert[SPD],Kombiniert[Date],"&gt;="&amp;Kombiniert[[#This Row],[Von]],Kombiniert[Date],"&lt;="&amp;Kombiniert[[#This Row],[Date]])</f>
        <v>0.13937500000000003</v>
      </c>
      <c r="O1163" s="8">
        <f>AVERAGEIFS(Kombiniert[GRÜNE],Kombiniert[Date],"&gt;="&amp;Kombiniert[[#This Row],[Von]],Kombiniert[Date],"&lt;="&amp;Kombiniert[[#This Row],[Date]])</f>
        <v>0.215</v>
      </c>
      <c r="P1163" s="8">
        <f>AVERAGEIFS(Kombiniert[FDP],Kombiniert[Date],"&gt;="&amp;Kombiniert[[#This Row],[Von]],Kombiniert[Date],"&lt;="&amp;Kombiniert[[#This Row],[Date]])</f>
        <v>9.1249999999999984E-2</v>
      </c>
      <c r="Q1163" s="8">
        <f>AVERAGEIFS(Kombiniert[LINKE],Kombiniert[Date],"&gt;="&amp;Kombiniert[[#This Row],[Von]],Kombiniert[Date],"&lt;="&amp;Kombiniert[[#This Row],[Date]])</f>
        <v>9.6249999999999988E-2</v>
      </c>
      <c r="R1163" s="8">
        <f>AVERAGEIFS(Kombiniert[AfD],Kombiniert[Date],"&gt;="&amp;Kombiniert[[#This Row],[Von]],Kombiniert[Date],"&lt;="&amp;Kombiniert[[#This Row],[Date]])</f>
        <v>0.14874999999999999</v>
      </c>
      <c r="S1163" s="8">
        <f>AVERAGEIFS(Kombiniert[Sonstige],Kombiniert[Date],"&gt;="&amp;Kombiniert[[#This Row],[Von]],Kombiniert[Date],"&lt;="&amp;Kombiniert[[#This Row],[Date]])</f>
        <v>5.1874999999999991E-2</v>
      </c>
      <c r="T1163" s="4">
        <f>SUMIFS(Kombiniert[Befragte],Kombiniert[Date],"&gt;="&amp;Kombiniert[[#This Row],[Von]],Kombiniert[Date],"&lt;="&amp;Kombiniert[[#This Row],[Date]])</f>
        <v>16334</v>
      </c>
      <c r="U1163" s="2">
        <f>1/SUMIFS(Kombiniert[[#This Row],[CDU/CSU (14d)]:[AfD (14d)]],Kombiniert[[#This Row],[CDU/CSU (14d)]:[AfD (14d)]],"&gt;="&amp;0.05)</f>
        <v>1.0547132498352012</v>
      </c>
      <c r="V1163" s="2">
        <f>1/(SUMIFS(Kombiniert[[#This Row],[CDU/CSU (14d)]:[AfD (14d)]],Kombiniert[[#This Row],[CDU/CSU (14d)]:[AfD (14d)]],"&gt;="&amp;0.05)-Kombiniert[[#This Row],[FDP (14d)]])</f>
        <v>1.1670313639679066</v>
      </c>
    </row>
    <row r="1164" spans="1:22" x14ac:dyDescent="0.35">
      <c r="A1164" s="1">
        <v>43409</v>
      </c>
      <c r="B1164" s="2">
        <v>0.245</v>
      </c>
      <c r="C1164" s="2">
        <v>0.13500000000000001</v>
      </c>
      <c r="D1164" s="2">
        <v>0.19</v>
      </c>
      <c r="E1164" s="2">
        <v>0.1</v>
      </c>
      <c r="F1164" s="2">
        <v>0.11</v>
      </c>
      <c r="G1164" s="2">
        <v>0.16500000000000001</v>
      </c>
      <c r="H1164" s="2">
        <v>5.5E-2</v>
      </c>
      <c r="I1164" s="2">
        <v>3183</v>
      </c>
      <c r="J1164" s="2" t="s">
        <v>1025</v>
      </c>
      <c r="K1164" t="s">
        <v>939</v>
      </c>
      <c r="L1164" s="1">
        <f>Kombiniert[[#This Row],[Date]]-13</f>
        <v>43396</v>
      </c>
      <c r="M1164" s="8">
        <f>AVERAGEIFS(Kombiniert[CDU/CSU],Kombiniert[Date],"&gt;="&amp;Kombiniert[[#This Row],[Von]],Kombiniert[Date],"&lt;="&amp;Kombiniert[[#This Row],[Date]])</f>
        <v>0.25357142857142861</v>
      </c>
      <c r="N1164" s="3">
        <f>AVERAGEIFS(Kombiniert[SPD],Kombiniert[Date],"&gt;="&amp;Kombiniert[[#This Row],[Von]],Kombiniert[Date],"&lt;="&amp;Kombiniert[[#This Row],[Date]])</f>
        <v>0.14071428571428574</v>
      </c>
      <c r="O1164" s="8">
        <f>AVERAGEIFS(Kombiniert[GRÜNE],Kombiniert[Date],"&gt;="&amp;Kombiniert[[#This Row],[Von]],Kombiniert[Date],"&lt;="&amp;Kombiniert[[#This Row],[Date]])</f>
        <v>0.20571428571428571</v>
      </c>
      <c r="P1164" s="8">
        <f>AVERAGEIFS(Kombiniert[FDP],Kombiniert[Date],"&gt;="&amp;Kombiniert[[#This Row],[Von]],Kombiniert[Date],"&lt;="&amp;Kombiniert[[#This Row],[Date]])</f>
        <v>9.3571428571428555E-2</v>
      </c>
      <c r="Q1164" s="8">
        <f>AVERAGEIFS(Kombiniert[LINKE],Kombiniert[Date],"&gt;="&amp;Kombiniert[[#This Row],[Von]],Kombiniert[Date],"&lt;="&amp;Kombiniert[[#This Row],[Date]])</f>
        <v>0.10214285714285713</v>
      </c>
      <c r="R1164" s="8">
        <f>AVERAGEIFS(Kombiniert[AfD],Kombiniert[Date],"&gt;="&amp;Kombiniert[[#This Row],[Von]],Kombiniert[Date],"&lt;="&amp;Kombiniert[[#This Row],[Date]])</f>
        <v>0.1542857142857143</v>
      </c>
      <c r="S1164" s="8">
        <f>AVERAGEIFS(Kombiniert[Sonstige],Kombiniert[Date],"&gt;="&amp;Kombiniert[[#This Row],[Von]],Kombiniert[Date],"&lt;="&amp;Kombiniert[[#This Row],[Date]])</f>
        <v>4.9999999999999996E-2</v>
      </c>
      <c r="T1164" s="4">
        <f>SUMIFS(Kombiniert[Befragte],Kombiniert[Date],"&gt;="&amp;Kombiniert[[#This Row],[Von]],Kombiniert[Date],"&lt;="&amp;Kombiniert[[#This Row],[Date]])</f>
        <v>16027</v>
      </c>
      <c r="U1164" s="2">
        <f>1/SUMIFS(Kombiniert[[#This Row],[CDU/CSU (14d)]:[AfD (14d)]],Kombiniert[[#This Row],[CDU/CSU (14d)]:[AfD (14d)]],"&gt;="&amp;0.05)</f>
        <v>1.0526315789473684</v>
      </c>
      <c r="V1164" s="2">
        <f>1/(SUMIFS(Kombiniert[[#This Row],[CDU/CSU (14d)]:[AfD (14d)]],Kombiniert[[#This Row],[CDU/CSU (14d)]:[AfD (14d)]],"&gt;="&amp;0.05)-Kombiniert[[#This Row],[FDP (14d)]])</f>
        <v>1.1676396997497915</v>
      </c>
    </row>
    <row r="1165" spans="1:22" x14ac:dyDescent="0.35">
      <c r="A1165" s="1">
        <v>43402</v>
      </c>
      <c r="B1165" s="2">
        <v>0.25</v>
      </c>
      <c r="C1165" s="2">
        <v>0.14000000000000001</v>
      </c>
      <c r="D1165" s="2">
        <v>0.2</v>
      </c>
      <c r="E1165" s="2">
        <v>9.5000000000000001E-2</v>
      </c>
      <c r="F1165" s="2">
        <v>0.11</v>
      </c>
      <c r="G1165" s="2">
        <v>0.16500000000000001</v>
      </c>
      <c r="H1165" s="2">
        <v>0.04</v>
      </c>
      <c r="I1165" s="2">
        <v>2052</v>
      </c>
      <c r="J1165" s="2" t="s">
        <v>1026</v>
      </c>
      <c r="K1165" t="s">
        <v>939</v>
      </c>
      <c r="L1165" s="1">
        <f>Kombiniert[[#This Row],[Date]]-13</f>
        <v>43389</v>
      </c>
      <c r="M1165" s="8">
        <f>AVERAGEIFS(Kombiniert[CDU/CSU],Kombiniert[Date],"&gt;="&amp;Kombiniert[[#This Row],[Von]],Kombiniert[Date],"&lt;="&amp;Kombiniert[[#This Row],[Date]])</f>
        <v>0.26050000000000001</v>
      </c>
      <c r="N1165" s="3">
        <f>AVERAGEIFS(Kombiniert[SPD],Kombiniert[Date],"&gt;="&amp;Kombiniert[[#This Row],[Von]],Kombiniert[Date],"&lt;="&amp;Kombiniert[[#This Row],[Date]])</f>
        <v>0.14899999999999997</v>
      </c>
      <c r="O1165" s="8">
        <f>AVERAGEIFS(Kombiniert[GRÜNE],Kombiniert[Date],"&gt;="&amp;Kombiniert[[#This Row],[Von]],Kombiniert[Date],"&lt;="&amp;Kombiniert[[#This Row],[Date]])</f>
        <v>0.19099999999999998</v>
      </c>
      <c r="P1165" s="8">
        <f>AVERAGEIFS(Kombiniert[FDP],Kombiniert[Date],"&gt;="&amp;Kombiniert[[#This Row],[Von]],Kombiniert[Date],"&lt;="&amp;Kombiniert[[#This Row],[Date]])</f>
        <v>9.3499999999999986E-2</v>
      </c>
      <c r="Q1165" s="8">
        <f>AVERAGEIFS(Kombiniert[LINKE],Kombiniert[Date],"&gt;="&amp;Kombiniert[[#This Row],[Von]],Kombiniert[Date],"&lt;="&amp;Kombiniert[[#This Row],[Date]])</f>
        <v>9.8999999999999991E-2</v>
      </c>
      <c r="R1165" s="8">
        <f>AVERAGEIFS(Kombiniert[AfD],Kombiniert[Date],"&gt;="&amp;Kombiniert[[#This Row],[Von]],Kombiniert[Date],"&lt;="&amp;Kombiniert[[#This Row],[Date]])</f>
        <v>0.1585</v>
      </c>
      <c r="S1165" s="8">
        <f>AVERAGEIFS(Kombiniert[Sonstige],Kombiniert[Date],"&gt;="&amp;Kombiniert[[#This Row],[Von]],Kombiniert[Date],"&lt;="&amp;Kombiniert[[#This Row],[Date]])</f>
        <v>4.8500000000000001E-2</v>
      </c>
      <c r="T1165" s="4">
        <f>SUMIFS(Kombiniert[Befragte],Kombiniert[Date],"&gt;="&amp;Kombiniert[[#This Row],[Von]],Kombiniert[Date],"&lt;="&amp;Kombiniert[[#This Row],[Date]])</f>
        <v>18115</v>
      </c>
      <c r="U1165" s="2">
        <f>1/SUMIFS(Kombiniert[[#This Row],[CDU/CSU (14d)]:[AfD (14d)]],Kombiniert[[#This Row],[CDU/CSU (14d)]:[AfD (14d)]],"&gt;="&amp;0.05)</f>
        <v>1.0509721492380453</v>
      </c>
      <c r="V1165" s="2">
        <f>1/(SUMIFS(Kombiniert[[#This Row],[CDU/CSU (14d)]:[AfD (14d)]],Kombiniert[[#This Row],[CDU/CSU (14d)]:[AfD (14d)]],"&gt;="&amp;0.05)-Kombiniert[[#This Row],[FDP (14d)]])</f>
        <v>1.1655011655011658</v>
      </c>
    </row>
    <row r="1166" spans="1:22" x14ac:dyDescent="0.35">
      <c r="A1166" s="1">
        <v>43396</v>
      </c>
      <c r="B1166" s="2">
        <v>0.26</v>
      </c>
      <c r="C1166" s="2">
        <v>0.15</v>
      </c>
      <c r="D1166" s="2">
        <v>0.19</v>
      </c>
      <c r="E1166" s="2">
        <v>0.09</v>
      </c>
      <c r="F1166" s="2">
        <v>0.105</v>
      </c>
      <c r="G1166" s="2">
        <v>0.17</v>
      </c>
      <c r="H1166" s="2">
        <v>3.5000000000000003E-2</v>
      </c>
      <c r="I1166" s="2">
        <v>2061</v>
      </c>
      <c r="J1166" s="2" t="s">
        <v>1027</v>
      </c>
      <c r="K1166" t="s">
        <v>939</v>
      </c>
      <c r="L1166" s="1">
        <f>Kombiniert[[#This Row],[Date]]-13</f>
        <v>43383</v>
      </c>
      <c r="M1166" s="8">
        <f>AVERAGEIFS(Kombiniert[CDU/CSU],Kombiniert[Date],"&gt;="&amp;Kombiniert[[#This Row],[Von]],Kombiniert[Date],"&lt;="&amp;Kombiniert[[#This Row],[Date]])</f>
        <v>0.26590909090909093</v>
      </c>
      <c r="N1166" s="3">
        <f>AVERAGEIFS(Kombiniert[SPD],Kombiniert[Date],"&gt;="&amp;Kombiniert[[#This Row],[Von]],Kombiniert[Date],"&lt;="&amp;Kombiniert[[#This Row],[Date]])</f>
        <v>0.15363636363636363</v>
      </c>
      <c r="O1166" s="8">
        <f>AVERAGEIFS(Kombiniert[GRÜNE],Kombiniert[Date],"&gt;="&amp;Kombiniert[[#This Row],[Von]],Kombiniert[Date],"&lt;="&amp;Kombiniert[[#This Row],[Date]])</f>
        <v>0.18090909090909088</v>
      </c>
      <c r="P1166" s="8">
        <f>AVERAGEIFS(Kombiniert[FDP],Kombiniert[Date],"&gt;="&amp;Kombiniert[[#This Row],[Von]],Kombiniert[Date],"&lt;="&amp;Kombiniert[[#This Row],[Date]])</f>
        <v>9.3636363636363615E-2</v>
      </c>
      <c r="Q1166" s="8">
        <f>AVERAGEIFS(Kombiniert[LINKE],Kombiniert[Date],"&gt;="&amp;Kombiniert[[#This Row],[Von]],Kombiniert[Date],"&lt;="&amp;Kombiniert[[#This Row],[Date]])</f>
        <v>9.8181818181818162E-2</v>
      </c>
      <c r="R1166" s="8">
        <f>AVERAGEIFS(Kombiniert[AfD],Kombiniert[Date],"&gt;="&amp;Kombiniert[[#This Row],[Von]],Kombiniert[Date],"&lt;="&amp;Kombiniert[[#This Row],[Date]])</f>
        <v>0.15909090909090906</v>
      </c>
      <c r="S1166" s="8">
        <f>AVERAGEIFS(Kombiniert[Sonstige],Kombiniert[Date],"&gt;="&amp;Kombiniert[[#This Row],[Von]],Kombiniert[Date],"&lt;="&amp;Kombiniert[[#This Row],[Date]])</f>
        <v>4.8636363636363637E-2</v>
      </c>
      <c r="T1166" s="4">
        <f>SUMIFS(Kombiniert[Befragte],Kombiniert[Date],"&gt;="&amp;Kombiniert[[#This Row],[Von]],Kombiniert[Date],"&lt;="&amp;Kombiniert[[#This Row],[Date]])</f>
        <v>18567</v>
      </c>
      <c r="U1166" s="2">
        <f>1/SUMIFS(Kombiniert[[#This Row],[CDU/CSU (14d)]:[AfD (14d)]],Kombiniert[[#This Row],[CDU/CSU (14d)]:[AfD (14d)]],"&gt;="&amp;0.05)</f>
        <v>1.0511227902532252</v>
      </c>
      <c r="V1166" s="2">
        <f>1/(SUMIFS(Kombiniert[[#This Row],[CDU/CSU (14d)]:[AfD (14d)]],Kombiniert[[#This Row],[CDU/CSU (14d)]:[AfD (14d)]],"&gt;="&amp;0.05)-Kombiniert[[#This Row],[FDP (14d)]])</f>
        <v>1.1658717541070482</v>
      </c>
    </row>
    <row r="1167" spans="1:22" x14ac:dyDescent="0.35">
      <c r="A1167" s="1">
        <v>43389</v>
      </c>
      <c r="B1167" s="2">
        <v>0.26500000000000001</v>
      </c>
      <c r="C1167" s="2">
        <v>0.15</v>
      </c>
      <c r="D1167" s="2">
        <v>0.17</v>
      </c>
      <c r="E1167" s="2">
        <v>9.5000000000000001E-2</v>
      </c>
      <c r="F1167" s="2">
        <v>0.105</v>
      </c>
      <c r="G1167" s="2">
        <v>0.18</v>
      </c>
      <c r="H1167" s="2">
        <v>3.5000000000000003E-2</v>
      </c>
      <c r="I1167" s="2">
        <v>2061</v>
      </c>
      <c r="J1167" s="2" t="s">
        <v>1028</v>
      </c>
      <c r="K1167" t="s">
        <v>939</v>
      </c>
      <c r="L1167" s="1">
        <f>Kombiniert[[#This Row],[Date]]-13</f>
        <v>43376</v>
      </c>
      <c r="M1167" s="8">
        <f>AVERAGEIFS(Kombiniert[CDU/CSU],Kombiniert[Date],"&gt;="&amp;Kombiniert[[#This Row],[Von]],Kombiniert[Date],"&lt;="&amp;Kombiniert[[#This Row],[Date]])</f>
        <v>0.26812500000000006</v>
      </c>
      <c r="N1167" s="3">
        <f>AVERAGEIFS(Kombiniert[SPD],Kombiniert[Date],"&gt;="&amp;Kombiniert[[#This Row],[Von]],Kombiniert[Date],"&lt;="&amp;Kombiniert[[#This Row],[Date]])</f>
        <v>0.15875</v>
      </c>
      <c r="O1167" s="8">
        <f>AVERAGEIFS(Kombiniert[GRÜNE],Kombiniert[Date],"&gt;="&amp;Kombiniert[[#This Row],[Von]],Kombiniert[Date],"&lt;="&amp;Kombiniert[[#This Row],[Date]])</f>
        <v>0.16874999999999998</v>
      </c>
      <c r="P1167" s="8">
        <f>AVERAGEIFS(Kombiniert[FDP],Kombiniert[Date],"&gt;="&amp;Kombiniert[[#This Row],[Von]],Kombiniert[Date],"&lt;="&amp;Kombiniert[[#This Row],[Date]])</f>
        <v>9.4374999999999987E-2</v>
      </c>
      <c r="Q1167" s="8">
        <f>AVERAGEIFS(Kombiniert[LINKE],Kombiniert[Date],"&gt;="&amp;Kombiniert[[#This Row],[Von]],Kombiniert[Date],"&lt;="&amp;Kombiniert[[#This Row],[Date]])</f>
        <v>0.10187499999999999</v>
      </c>
      <c r="R1167" s="8">
        <f>AVERAGEIFS(Kombiniert[AfD],Kombiniert[Date],"&gt;="&amp;Kombiniert[[#This Row],[Von]],Kombiniert[Date],"&lt;="&amp;Kombiniert[[#This Row],[Date]])</f>
        <v>0.16125</v>
      </c>
      <c r="S1167" s="8">
        <f>AVERAGEIFS(Kombiniert[Sonstige],Kombiniert[Date],"&gt;="&amp;Kombiniert[[#This Row],[Von]],Kombiniert[Date],"&lt;="&amp;Kombiniert[[#This Row],[Date]])</f>
        <v>4.6875000000000007E-2</v>
      </c>
      <c r="T1167" s="4">
        <f>SUMIFS(Kombiniert[Befragte],Kombiniert[Date],"&gt;="&amp;Kombiniert[[#This Row],[Von]],Kombiniert[Date],"&lt;="&amp;Kombiniert[[#This Row],[Date]])</f>
        <v>14550</v>
      </c>
      <c r="U1167" s="2">
        <f>1/SUMIFS(Kombiniert[[#This Row],[CDU/CSU (14d)]:[AfD (14d)]],Kombiniert[[#This Row],[CDU/CSU (14d)]:[AfD (14d)]],"&gt;="&amp;0.05)</f>
        <v>1.0491803278688523</v>
      </c>
      <c r="V1167" s="2">
        <f>1/(SUMIFS(Kombiniert[[#This Row],[CDU/CSU (14d)]:[AfD (14d)]],Kombiniert[[#This Row],[CDU/CSU (14d)]:[AfD (14d)]],"&gt;="&amp;0.05)-Kombiniert[[#This Row],[FDP (14d)]])</f>
        <v>1.1644832605531295</v>
      </c>
    </row>
    <row r="1168" spans="1:22" x14ac:dyDescent="0.35">
      <c r="A1168" s="1">
        <v>43382</v>
      </c>
      <c r="B1168" s="2">
        <v>0.26</v>
      </c>
      <c r="C1168" s="2">
        <v>0.16</v>
      </c>
      <c r="D1168" s="2">
        <v>0.15</v>
      </c>
      <c r="E1168" s="2">
        <v>0.1</v>
      </c>
      <c r="F1168" s="2">
        <v>0.11</v>
      </c>
      <c r="G1168" s="2">
        <v>0.18</v>
      </c>
      <c r="H1168" s="2">
        <v>0.04</v>
      </c>
      <c r="I1168" s="2">
        <v>2054</v>
      </c>
      <c r="J1168" s="2" t="s">
        <v>1029</v>
      </c>
      <c r="K1168" t="s">
        <v>939</v>
      </c>
      <c r="L1168" s="1">
        <f>Kombiniert[[#This Row],[Date]]-13</f>
        <v>43369</v>
      </c>
      <c r="M1168" s="8">
        <f>AVERAGEIFS(Kombiniert[CDU/CSU],Kombiniert[Date],"&gt;="&amp;Kombiniert[[#This Row],[Von]],Kombiniert[Date],"&lt;="&amp;Kombiniert[[#This Row],[Date]])</f>
        <v>0.27111111111111108</v>
      </c>
      <c r="N1168" s="3">
        <f>AVERAGEIFS(Kombiniert[SPD],Kombiniert[Date],"&gt;="&amp;Kombiniert[[#This Row],[Von]],Kombiniert[Date],"&lt;="&amp;Kombiniert[[#This Row],[Date]])</f>
        <v>0.16333333333333333</v>
      </c>
      <c r="O1168" s="8">
        <f>AVERAGEIFS(Kombiniert[GRÜNE],Kombiniert[Date],"&gt;="&amp;Kombiniert[[#This Row],[Von]],Kombiniert[Date],"&lt;="&amp;Kombiniert[[#This Row],[Date]])</f>
        <v>0.15722222222222224</v>
      </c>
      <c r="P1168" s="8">
        <f>AVERAGEIFS(Kombiniert[FDP],Kombiniert[Date],"&gt;="&amp;Kombiniert[[#This Row],[Von]],Kombiniert[Date],"&lt;="&amp;Kombiniert[[#This Row],[Date]])</f>
        <v>9.2222222222222219E-2</v>
      </c>
      <c r="Q1168" s="8">
        <f>AVERAGEIFS(Kombiniert[LINKE],Kombiniert[Date],"&gt;="&amp;Kombiniert[[#This Row],[Von]],Kombiniert[Date],"&lt;="&amp;Kombiniert[[#This Row],[Date]])</f>
        <v>0.105</v>
      </c>
      <c r="R1168" s="8">
        <f>AVERAGEIFS(Kombiniert[AfD],Kombiniert[Date],"&gt;="&amp;Kombiniert[[#This Row],[Von]],Kombiniert[Date],"&lt;="&amp;Kombiniert[[#This Row],[Date]])</f>
        <v>0.16722222222222222</v>
      </c>
      <c r="S1168" s="8">
        <f>AVERAGEIFS(Kombiniert[Sonstige],Kombiniert[Date],"&gt;="&amp;Kombiniert[[#This Row],[Von]],Kombiniert[Date],"&lt;="&amp;Kombiniert[[#This Row],[Date]])</f>
        <v>4.3888888888888887E-2</v>
      </c>
      <c r="T1168" s="4">
        <f>SUMIFS(Kombiniert[Befragte],Kombiniert[Date],"&gt;="&amp;Kombiniert[[#This Row],[Von]],Kombiniert[Date],"&lt;="&amp;Kombiniert[[#This Row],[Date]])</f>
        <v>15784</v>
      </c>
      <c r="U1168" s="2">
        <f>1/SUMIFS(Kombiniert[[#This Row],[CDU/CSU (14d)]:[AfD (14d)]],Kombiniert[[#This Row],[CDU/CSU (14d)]:[AfD (14d)]],"&gt;="&amp;0.05)</f>
        <v>1.0459035444509006</v>
      </c>
      <c r="V1168" s="2">
        <f>1/(SUMIFS(Kombiniert[[#This Row],[CDU/CSU (14d)]:[AfD (14d)]],Kombiniert[[#This Row],[CDU/CSU (14d)]:[AfD (14d)]],"&gt;="&amp;0.05)-Kombiniert[[#This Row],[FDP (14d)]])</f>
        <v>1.157556270096463</v>
      </c>
    </row>
    <row r="1169" spans="1:22" x14ac:dyDescent="0.35">
      <c r="A1169" s="1">
        <v>43374</v>
      </c>
      <c r="B1169" s="2">
        <v>0.26</v>
      </c>
      <c r="C1169" s="2">
        <v>0.16</v>
      </c>
      <c r="D1169" s="2">
        <v>0.14499999999999999</v>
      </c>
      <c r="E1169" s="2">
        <v>0.1</v>
      </c>
      <c r="F1169" s="2">
        <v>0.115</v>
      </c>
      <c r="G1169" s="2">
        <v>0.185</v>
      </c>
      <c r="H1169" s="2">
        <v>3.5000000000000003E-2</v>
      </c>
      <c r="I1169" s="2">
        <v>2041</v>
      </c>
      <c r="J1169" s="2" t="s">
        <v>1030</v>
      </c>
      <c r="K1169" t="s">
        <v>939</v>
      </c>
      <c r="L1169" s="1">
        <f>Kombiniert[[#This Row],[Date]]-13</f>
        <v>43361</v>
      </c>
      <c r="M1169" s="8">
        <f>AVERAGEIFS(Kombiniert[CDU/CSU],Kombiniert[Date],"&gt;="&amp;Kombiniert[[#This Row],[Von]],Kombiniert[Date],"&lt;="&amp;Kombiniert[[#This Row],[Date]])</f>
        <v>0.27749999999999997</v>
      </c>
      <c r="N1169" s="3">
        <f>AVERAGEIFS(Kombiniert[SPD],Kombiniert[Date],"&gt;="&amp;Kombiniert[[#This Row],[Von]],Kombiniert[Date],"&lt;="&amp;Kombiniert[[#This Row],[Date]])</f>
        <v>0.16749999999999998</v>
      </c>
      <c r="O1169" s="8">
        <f>AVERAGEIFS(Kombiniert[GRÜNE],Kombiniert[Date],"&gt;="&amp;Kombiniert[[#This Row],[Von]],Kombiniert[Date],"&lt;="&amp;Kombiniert[[#This Row],[Date]])</f>
        <v>0.14916666666666667</v>
      </c>
      <c r="P1169" s="8">
        <f>AVERAGEIFS(Kombiniert[FDP],Kombiniert[Date],"&gt;="&amp;Kombiniert[[#This Row],[Von]],Kombiniert[Date],"&lt;="&amp;Kombiniert[[#This Row],[Date]])</f>
        <v>9.2083333333333336E-2</v>
      </c>
      <c r="Q1169" s="8">
        <f>AVERAGEIFS(Kombiniert[LINKE],Kombiniert[Date],"&gt;="&amp;Kombiniert[[#This Row],[Von]],Kombiniert[Date],"&lt;="&amp;Kombiniert[[#This Row],[Date]])</f>
        <v>0.10500000000000002</v>
      </c>
      <c r="R1169" s="8">
        <f>AVERAGEIFS(Kombiniert[AfD],Kombiniert[Date],"&gt;="&amp;Kombiniert[[#This Row],[Von]],Kombiniert[Date],"&lt;="&amp;Kombiniert[[#This Row],[Date]])</f>
        <v>0.16833333333333333</v>
      </c>
      <c r="S1169" s="8">
        <f>AVERAGEIFS(Kombiniert[Sonstige],Kombiniert[Date],"&gt;="&amp;Kombiniert[[#This Row],[Von]],Kombiniert[Date],"&lt;="&amp;Kombiniert[[#This Row],[Date]])</f>
        <v>4.041666666666667E-2</v>
      </c>
      <c r="T1169" s="4">
        <f>SUMIFS(Kombiniert[Befragte],Kombiniert[Date],"&gt;="&amp;Kombiniert[[#This Row],[Von]],Kombiniert[Date],"&lt;="&amp;Kombiniert[[#This Row],[Date]])</f>
        <v>20467</v>
      </c>
      <c r="U1169" s="2">
        <f>1/SUMIFS(Kombiniert[[#This Row],[CDU/CSU (14d)]:[AfD (14d)]],Kombiniert[[#This Row],[CDU/CSU (14d)]:[AfD (14d)]],"&gt;="&amp;0.05)</f>
        <v>1.0421189752496745</v>
      </c>
      <c r="V1169" s="2">
        <f>1/(SUMIFS(Kombiniert[[#This Row],[CDU/CSU (14d)]:[AfD (14d)]],Kombiniert[[#This Row],[CDU/CSU (14d)]:[AfD (14d)]],"&gt;="&amp;0.05)-Kombiniert[[#This Row],[FDP (14d)]])</f>
        <v>1.1527377521613833</v>
      </c>
    </row>
    <row r="1170" spans="1:22" x14ac:dyDescent="0.35">
      <c r="A1170" s="1">
        <v>43367</v>
      </c>
      <c r="B1170" s="2">
        <v>0.27</v>
      </c>
      <c r="C1170" s="2">
        <v>0.16</v>
      </c>
      <c r="D1170" s="2">
        <v>0.14499999999999999</v>
      </c>
      <c r="E1170" s="2">
        <v>0.1</v>
      </c>
      <c r="F1170" s="2">
        <v>0.115</v>
      </c>
      <c r="G1170" s="2">
        <v>0.18</v>
      </c>
      <c r="H1170" s="2">
        <v>0.03</v>
      </c>
      <c r="I1170" s="2">
        <v>2051</v>
      </c>
      <c r="J1170" s="2" t="s">
        <v>1031</v>
      </c>
      <c r="K1170" t="s">
        <v>939</v>
      </c>
      <c r="L1170" s="1">
        <f>Kombiniert[[#This Row],[Date]]-13</f>
        <v>43354</v>
      </c>
      <c r="M1170" s="8">
        <f>AVERAGEIFS(Kombiniert[CDU/CSU],Kombiniert[Date],"&gt;="&amp;Kombiniert[[#This Row],[Von]],Kombiniert[Date],"&lt;="&amp;Kombiniert[[#This Row],[Date]])</f>
        <v>0.28791666666666665</v>
      </c>
      <c r="N1170" s="3">
        <f>AVERAGEIFS(Kombiniert[SPD],Kombiniert[Date],"&gt;="&amp;Kombiniert[[#This Row],[Von]],Kombiniert[Date],"&lt;="&amp;Kombiniert[[#This Row],[Date]])</f>
        <v>0.17499999999999996</v>
      </c>
      <c r="O1170" s="8">
        <f>AVERAGEIFS(Kombiniert[GRÜNE],Kombiniert[Date],"&gt;="&amp;Kombiniert[[#This Row],[Von]],Kombiniert[Date],"&lt;="&amp;Kombiniert[[#This Row],[Date]])</f>
        <v>0.14333333333333334</v>
      </c>
      <c r="P1170" s="8">
        <f>AVERAGEIFS(Kombiniert[FDP],Kombiniert[Date],"&gt;="&amp;Kombiniert[[#This Row],[Von]],Kombiniert[Date],"&lt;="&amp;Kombiniert[[#This Row],[Date]])</f>
        <v>8.8749999999999996E-2</v>
      </c>
      <c r="Q1170" s="8">
        <f>AVERAGEIFS(Kombiniert[LINKE],Kombiniert[Date],"&gt;="&amp;Kombiniert[[#This Row],[Von]],Kombiniert[Date],"&lt;="&amp;Kombiniert[[#This Row],[Date]])</f>
        <v>0.10041666666666665</v>
      </c>
      <c r="R1170" s="8">
        <f>AVERAGEIFS(Kombiniert[AfD],Kombiniert[Date],"&gt;="&amp;Kombiniert[[#This Row],[Von]],Kombiniert[Date],"&lt;="&amp;Kombiniert[[#This Row],[Date]])</f>
        <v>0.16125</v>
      </c>
      <c r="S1170" s="8">
        <f>AVERAGEIFS(Kombiniert[Sonstige],Kombiniert[Date],"&gt;="&amp;Kombiniert[[#This Row],[Von]],Kombiniert[Date],"&lt;="&amp;Kombiniert[[#This Row],[Date]])</f>
        <v>4.3333333333333335E-2</v>
      </c>
      <c r="T1170" s="4">
        <f>SUMIFS(Kombiniert[Befragte],Kombiniert[Date],"&gt;="&amp;Kombiniert[[#This Row],[Von]],Kombiniert[Date],"&lt;="&amp;Kombiniert[[#This Row],[Date]])</f>
        <v>21177</v>
      </c>
      <c r="U1170" s="2">
        <f>1/SUMIFS(Kombiniert[[#This Row],[CDU/CSU (14d)]:[AfD (14d)]],Kombiniert[[#This Row],[CDU/CSU (14d)]:[AfD (14d)]],"&gt;="&amp;0.05)</f>
        <v>1.0452961672473868</v>
      </c>
      <c r="V1170" s="2">
        <f>1/(SUMIFS(Kombiniert[[#This Row],[CDU/CSU (14d)]:[AfD (14d)]],Kombiniert[[#This Row],[CDU/CSU (14d)]:[AfD (14d)]],"&gt;="&amp;0.05)-Kombiniert[[#This Row],[FDP (14d)]])</f>
        <v>1.1521843494959194</v>
      </c>
    </row>
    <row r="1171" spans="1:22" x14ac:dyDescent="0.35">
      <c r="A1171" s="1">
        <v>43364</v>
      </c>
      <c r="B1171" s="2">
        <v>0.27500000000000002</v>
      </c>
      <c r="C1171" s="2">
        <v>0.16500000000000001</v>
      </c>
      <c r="D1171" s="2">
        <v>0.14499999999999999</v>
      </c>
      <c r="E1171" s="2">
        <v>0.1</v>
      </c>
      <c r="F1171" s="2">
        <v>0.11</v>
      </c>
      <c r="G1171" s="2">
        <v>0.17499999999999999</v>
      </c>
      <c r="H1171" s="2">
        <v>0.03</v>
      </c>
      <c r="I1171" s="2">
        <v>1040</v>
      </c>
      <c r="J1171" s="2" t="s">
        <v>1032</v>
      </c>
      <c r="K1171" t="s">
        <v>939</v>
      </c>
      <c r="L1171" s="1">
        <f>Kombiniert[[#This Row],[Date]]-13</f>
        <v>43351</v>
      </c>
      <c r="M1171" s="8">
        <f>AVERAGEIFS(Kombiniert[CDU/CSU],Kombiniert[Date],"&gt;="&amp;Kombiniert[[#This Row],[Von]],Kombiniert[Date],"&lt;="&amp;Kombiniert[[#This Row],[Date]])</f>
        <v>0.29318181818181815</v>
      </c>
      <c r="N1171" s="3">
        <f>AVERAGEIFS(Kombiniert[SPD],Kombiniert[Date],"&gt;="&amp;Kombiniert[[#This Row],[Von]],Kombiniert[Date],"&lt;="&amp;Kombiniert[[#This Row],[Date]])</f>
        <v>0.17545454545454545</v>
      </c>
      <c r="O1171" s="8">
        <f>AVERAGEIFS(Kombiniert[GRÜNE],Kombiniert[Date],"&gt;="&amp;Kombiniert[[#This Row],[Von]],Kombiniert[Date],"&lt;="&amp;Kombiniert[[#This Row],[Date]])</f>
        <v>0.1422727272727273</v>
      </c>
      <c r="P1171" s="8">
        <f>AVERAGEIFS(Kombiniert[FDP],Kombiniert[Date],"&gt;="&amp;Kombiniert[[#This Row],[Von]],Kombiniert[Date],"&lt;="&amp;Kombiniert[[#This Row],[Date]])</f>
        <v>8.7727272727272723E-2</v>
      </c>
      <c r="Q1171" s="8">
        <f>AVERAGEIFS(Kombiniert[LINKE],Kombiniert[Date],"&gt;="&amp;Kombiniert[[#This Row],[Von]],Kombiniert[Date],"&lt;="&amp;Kombiniert[[#This Row],[Date]])</f>
        <v>9.8181818181818162E-2</v>
      </c>
      <c r="R1171" s="8">
        <f>AVERAGEIFS(Kombiniert[AfD],Kombiniert[Date],"&gt;="&amp;Kombiniert[[#This Row],[Von]],Kombiniert[Date],"&lt;="&amp;Kombiniert[[#This Row],[Date]])</f>
        <v>0.15772727272727274</v>
      </c>
      <c r="S1171" s="8">
        <f>AVERAGEIFS(Kombiniert[Sonstige],Kombiniert[Date],"&gt;="&amp;Kombiniert[[#This Row],[Von]],Kombiniert[Date],"&lt;="&amp;Kombiniert[[#This Row],[Date]])</f>
        <v>4.5454545454545456E-2</v>
      </c>
      <c r="T1171" s="4">
        <f>SUMIFS(Kombiniert[Befragte],Kombiniert[Date],"&gt;="&amp;Kombiniert[[#This Row],[Von]],Kombiniert[Date],"&lt;="&amp;Kombiniert[[#This Row],[Date]])</f>
        <v>19235</v>
      </c>
      <c r="U1171" s="2">
        <f>1/SUMIFS(Kombiniert[[#This Row],[CDU/CSU (14d)]:[AfD (14d)]],Kombiniert[[#This Row],[CDU/CSU (14d)]:[AfD (14d)]],"&gt;="&amp;0.05)</f>
        <v>1.0476190476190477</v>
      </c>
      <c r="V1171" s="2">
        <f>1/(SUMIFS(Kombiniert[[#This Row],[CDU/CSU (14d)]:[AfD (14d)]],Kombiniert[[#This Row],[CDU/CSU (14d)]:[AfD (14d)]],"&gt;="&amp;0.05)-Kombiniert[[#This Row],[FDP (14d)]])</f>
        <v>1.1536444677503932</v>
      </c>
    </row>
    <row r="1172" spans="1:22" x14ac:dyDescent="0.35">
      <c r="A1172" s="1">
        <v>43360</v>
      </c>
      <c r="B1172" s="2">
        <v>0.28499999999999998</v>
      </c>
      <c r="C1172" s="2">
        <v>0.17</v>
      </c>
      <c r="D1172" s="2">
        <v>0.13</v>
      </c>
      <c r="E1172" s="2">
        <v>0.09</v>
      </c>
      <c r="F1172" s="2">
        <v>0.105</v>
      </c>
      <c r="G1172" s="2">
        <v>0.17499999999999999</v>
      </c>
      <c r="H1172" s="2">
        <v>4.4999999999999998E-2</v>
      </c>
      <c r="I1172" s="2">
        <v>2054</v>
      </c>
      <c r="J1172" s="2" t="s">
        <v>1033</v>
      </c>
      <c r="K1172" t="s">
        <v>939</v>
      </c>
      <c r="L1172" s="1">
        <f>Kombiniert[[#This Row],[Date]]-13</f>
        <v>43347</v>
      </c>
      <c r="M1172" s="8">
        <f>AVERAGEIFS(Kombiniert[CDU/CSU],Kombiniert[Date],"&gt;="&amp;Kombiniert[[#This Row],[Von]],Kombiniert[Date],"&lt;="&amp;Kombiniert[[#This Row],[Date]])</f>
        <v>0.29388888888888892</v>
      </c>
      <c r="N1172" s="3">
        <f>AVERAGEIFS(Kombiniert[SPD],Kombiniert[Date],"&gt;="&amp;Kombiniert[[#This Row],[Von]],Kombiniert[Date],"&lt;="&amp;Kombiniert[[#This Row],[Date]])</f>
        <v>0.17555555555555555</v>
      </c>
      <c r="O1172" s="8">
        <f>AVERAGEIFS(Kombiniert[GRÜNE],Kombiniert[Date],"&gt;="&amp;Kombiniert[[#This Row],[Von]],Kombiniert[Date],"&lt;="&amp;Kombiniert[[#This Row],[Date]])</f>
        <v>0.14277777777777778</v>
      </c>
      <c r="P1172" s="8">
        <f>AVERAGEIFS(Kombiniert[FDP],Kombiniert[Date],"&gt;="&amp;Kombiniert[[#This Row],[Von]],Kombiniert[Date],"&lt;="&amp;Kombiniert[[#This Row],[Date]])</f>
        <v>8.5555555555555551E-2</v>
      </c>
      <c r="Q1172" s="8">
        <f>AVERAGEIFS(Kombiniert[LINKE],Kombiniert[Date],"&gt;="&amp;Kombiniert[[#This Row],[Von]],Kombiniert[Date],"&lt;="&amp;Kombiniert[[#This Row],[Date]])</f>
        <v>9.7777777777777783E-2</v>
      </c>
      <c r="R1172" s="8">
        <f>AVERAGEIFS(Kombiniert[AfD],Kombiniert[Date],"&gt;="&amp;Kombiniert[[#This Row],[Von]],Kombiniert[Date],"&lt;="&amp;Kombiniert[[#This Row],[Date]])</f>
        <v>0.15444444444444447</v>
      </c>
      <c r="S1172" s="8">
        <f>AVERAGEIFS(Kombiniert[Sonstige],Kombiniert[Date],"&gt;="&amp;Kombiniert[[#This Row],[Von]],Kombiniert[Date],"&lt;="&amp;Kombiniert[[#This Row],[Date]])</f>
        <v>4.9999999999999996E-2</v>
      </c>
      <c r="T1172" s="4">
        <f>SUMIFS(Kombiniert[Befragte],Kombiniert[Date],"&gt;="&amp;Kombiniert[[#This Row],[Von]],Kombiniert[Date],"&lt;="&amp;Kombiniert[[#This Row],[Date]])</f>
        <v>17404</v>
      </c>
      <c r="U1172" s="2">
        <f>1/SUMIFS(Kombiniert[[#This Row],[CDU/CSU (14d)]:[AfD (14d)]],Kombiniert[[#This Row],[CDU/CSU (14d)]:[AfD (14d)]],"&gt;="&amp;0.05)</f>
        <v>1.0526315789473684</v>
      </c>
      <c r="V1172" s="2">
        <f>1/(SUMIFS(Kombiniert[[#This Row],[CDU/CSU (14d)]:[AfD (14d)]],Kombiniert[[#This Row],[CDU/CSU (14d)]:[AfD (14d)]],"&gt;="&amp;0.05)-Kombiniert[[#This Row],[FDP (14d)]])</f>
        <v>1.1568123393316194</v>
      </c>
    </row>
    <row r="1173" spans="1:22" x14ac:dyDescent="0.35">
      <c r="A1173" s="1">
        <v>43354</v>
      </c>
      <c r="B1173" s="2">
        <v>0.28000000000000003</v>
      </c>
      <c r="C1173" s="2">
        <v>0.17</v>
      </c>
      <c r="D1173" s="2">
        <v>0.13500000000000001</v>
      </c>
      <c r="E1173" s="2">
        <v>0.09</v>
      </c>
      <c r="F1173" s="2">
        <v>0.105</v>
      </c>
      <c r="G1173" s="2">
        <v>0.17499999999999999</v>
      </c>
      <c r="H1173" s="2">
        <v>4.4999999999999998E-2</v>
      </c>
      <c r="I1173" s="2">
        <v>2042</v>
      </c>
      <c r="J1173" s="2" t="s">
        <v>1034</v>
      </c>
      <c r="K1173" t="s">
        <v>939</v>
      </c>
      <c r="L1173" s="1">
        <f>Kombiniert[[#This Row],[Date]]-13</f>
        <v>43341</v>
      </c>
      <c r="M1173" s="8">
        <f>AVERAGEIFS(Kombiniert[CDU/CSU],Kombiniert[Date],"&gt;="&amp;Kombiniert[[#This Row],[Von]],Kombiniert[Date],"&lt;="&amp;Kombiniert[[#This Row],[Date]])</f>
        <v>0.29350000000000004</v>
      </c>
      <c r="N1173" s="3">
        <f>AVERAGEIFS(Kombiniert[SPD],Kombiniert[Date],"&gt;="&amp;Kombiniert[[#This Row],[Von]],Kombiniert[Date],"&lt;="&amp;Kombiniert[[#This Row],[Date]])</f>
        <v>0.17199999999999999</v>
      </c>
      <c r="O1173" s="8">
        <f>AVERAGEIFS(Kombiniert[GRÜNE],Kombiniert[Date],"&gt;="&amp;Kombiniert[[#This Row],[Von]],Kombiniert[Date],"&lt;="&amp;Kombiniert[[#This Row],[Date]])</f>
        <v>0.14100000000000001</v>
      </c>
      <c r="P1173" s="8">
        <f>AVERAGEIFS(Kombiniert[FDP],Kombiniert[Date],"&gt;="&amp;Kombiniert[[#This Row],[Von]],Kombiniert[Date],"&lt;="&amp;Kombiniert[[#This Row],[Date]])</f>
        <v>8.7499999999999994E-2</v>
      </c>
      <c r="Q1173" s="8">
        <f>AVERAGEIFS(Kombiniert[LINKE],Kombiniert[Date],"&gt;="&amp;Kombiniert[[#This Row],[Von]],Kombiniert[Date],"&lt;="&amp;Kombiniert[[#This Row],[Date]])</f>
        <v>9.5500000000000002E-2</v>
      </c>
      <c r="R1173" s="8">
        <f>AVERAGEIFS(Kombiniert[AfD],Kombiniert[Date],"&gt;="&amp;Kombiniert[[#This Row],[Von]],Kombiniert[Date],"&lt;="&amp;Kombiniert[[#This Row],[Date]])</f>
        <v>0.1605</v>
      </c>
      <c r="S1173" s="8">
        <f>AVERAGEIFS(Kombiniert[Sonstige],Kombiniert[Date],"&gt;="&amp;Kombiniert[[#This Row],[Von]],Kombiniert[Date],"&lt;="&amp;Kombiniert[[#This Row],[Date]])</f>
        <v>0.05</v>
      </c>
      <c r="T1173" s="4">
        <f>SUMIFS(Kombiniert[Befragte],Kombiniert[Date],"&gt;="&amp;Kombiniert[[#This Row],[Von]],Kombiniert[Date],"&lt;="&amp;Kombiniert[[#This Row],[Date]])</f>
        <v>19242</v>
      </c>
      <c r="U1173" s="2">
        <f>1/SUMIFS(Kombiniert[[#This Row],[CDU/CSU (14d)]:[AfD (14d)]],Kombiniert[[#This Row],[CDU/CSU (14d)]:[AfD (14d)]],"&gt;="&amp;0.05)</f>
        <v>1.0526315789473684</v>
      </c>
      <c r="V1173" s="2">
        <f>1/(SUMIFS(Kombiniert[[#This Row],[CDU/CSU (14d)]:[AfD (14d)]],Kombiniert[[#This Row],[CDU/CSU (14d)]:[AfD (14d)]],"&gt;="&amp;0.05)-Kombiniert[[#This Row],[FDP (14d)]])</f>
        <v>1.1594202898550725</v>
      </c>
    </row>
    <row r="1174" spans="1:22" x14ac:dyDescent="0.35">
      <c r="A1174" s="1">
        <v>43346</v>
      </c>
      <c r="B1174" s="2">
        <v>0.28499999999999998</v>
      </c>
      <c r="C1174" s="2">
        <v>0.16</v>
      </c>
      <c r="D1174" s="2">
        <v>0.13500000000000001</v>
      </c>
      <c r="E1174" s="2">
        <v>9.5000000000000001E-2</v>
      </c>
      <c r="F1174" s="2">
        <v>0.1</v>
      </c>
      <c r="G1174" s="2">
        <v>0.17</v>
      </c>
      <c r="H1174" s="2">
        <v>5.5E-2</v>
      </c>
      <c r="I1174" s="2">
        <v>2069</v>
      </c>
      <c r="J1174" s="2" t="s">
        <v>1035</v>
      </c>
      <c r="K1174" t="s">
        <v>939</v>
      </c>
      <c r="L1174" s="1">
        <f>Kombiniert[[#This Row],[Date]]-13</f>
        <v>43333</v>
      </c>
      <c r="M1174" s="8">
        <f>AVERAGEIFS(Kombiniert[CDU/CSU],Kombiniert[Date],"&gt;="&amp;Kombiniert[[#This Row],[Von]],Kombiniert[Date],"&lt;="&amp;Kombiniert[[#This Row],[Date]])</f>
        <v>0.29250000000000009</v>
      </c>
      <c r="N1174" s="3">
        <f>AVERAGEIFS(Kombiniert[SPD],Kombiniert[Date],"&gt;="&amp;Kombiniert[[#This Row],[Von]],Kombiniert[Date],"&lt;="&amp;Kombiniert[[#This Row],[Date]])</f>
        <v>0.17399999999999999</v>
      </c>
      <c r="O1174" s="8">
        <f>AVERAGEIFS(Kombiniert[GRÜNE],Kombiniert[Date],"&gt;="&amp;Kombiniert[[#This Row],[Von]],Kombiniert[Date],"&lt;="&amp;Kombiniert[[#This Row],[Date]])</f>
        <v>0.14150000000000001</v>
      </c>
      <c r="P1174" s="8">
        <f>AVERAGEIFS(Kombiniert[FDP],Kombiniert[Date],"&gt;="&amp;Kombiniert[[#This Row],[Von]],Kombiniert[Date],"&lt;="&amp;Kombiniert[[#This Row],[Date]])</f>
        <v>8.8499999999999995E-2</v>
      </c>
      <c r="Q1174" s="8">
        <f>AVERAGEIFS(Kombiniert[LINKE],Kombiniert[Date],"&gt;="&amp;Kombiniert[[#This Row],[Von]],Kombiniert[Date],"&lt;="&amp;Kombiniert[[#This Row],[Date]])</f>
        <v>9.6500000000000002E-2</v>
      </c>
      <c r="R1174" s="8">
        <f>AVERAGEIFS(Kombiniert[AfD],Kombiniert[Date],"&gt;="&amp;Kombiniert[[#This Row],[Von]],Kombiniert[Date],"&lt;="&amp;Kombiniert[[#This Row],[Date]])</f>
        <v>0.1595</v>
      </c>
      <c r="S1174" s="8">
        <f>AVERAGEIFS(Kombiniert[Sonstige],Kombiniert[Date],"&gt;="&amp;Kombiniert[[#This Row],[Von]],Kombiniert[Date],"&lt;="&amp;Kombiniert[[#This Row],[Date]])</f>
        <v>4.7500000000000001E-2</v>
      </c>
      <c r="T1174" s="4">
        <f>SUMIFS(Kombiniert[Befragte],Kombiniert[Date],"&gt;="&amp;Kombiniert[[#This Row],[Von]],Kombiniert[Date],"&lt;="&amp;Kombiniert[[#This Row],[Date]])</f>
        <v>20364</v>
      </c>
      <c r="U1174" s="2">
        <f>1/SUMIFS(Kombiniert[[#This Row],[CDU/CSU (14d)]:[AfD (14d)]],Kombiniert[[#This Row],[CDU/CSU (14d)]:[AfD (14d)]],"&gt;="&amp;0.05)</f>
        <v>1.0498687664041992</v>
      </c>
      <c r="V1174" s="2">
        <f>1/(SUMIFS(Kombiniert[[#This Row],[CDU/CSU (14d)]:[AfD (14d)]],Kombiniert[[#This Row],[CDU/CSU (14d)]:[AfD (14d)]],"&gt;="&amp;0.05)-Kombiniert[[#This Row],[FDP (14d)]])</f>
        <v>1.1574074074074072</v>
      </c>
    </row>
    <row r="1175" spans="1:22" x14ac:dyDescent="0.35">
      <c r="A1175" s="1">
        <v>43340</v>
      </c>
      <c r="B1175" s="2">
        <v>0.28000000000000003</v>
      </c>
      <c r="C1175" s="2">
        <v>0.16500000000000001</v>
      </c>
      <c r="D1175" s="2">
        <v>0.13500000000000001</v>
      </c>
      <c r="E1175" s="2">
        <v>0.1</v>
      </c>
      <c r="F1175" s="2">
        <v>0.105</v>
      </c>
      <c r="G1175" s="2">
        <v>0.16500000000000001</v>
      </c>
      <c r="H1175" s="2">
        <v>0.05</v>
      </c>
      <c r="I1175" s="2">
        <v>2079</v>
      </c>
      <c r="J1175" s="2" t="s">
        <v>1036</v>
      </c>
      <c r="K1175" t="s">
        <v>939</v>
      </c>
      <c r="L1175" s="1">
        <f>Kombiniert[[#This Row],[Date]]-13</f>
        <v>43327</v>
      </c>
      <c r="M1175" s="8">
        <f>AVERAGEIFS(Kombiniert[CDU/CSU],Kombiniert[Date],"&gt;="&amp;Kombiniert[[#This Row],[Von]],Kombiniert[Date],"&lt;="&amp;Kombiniert[[#This Row],[Date]])</f>
        <v>0.29500000000000004</v>
      </c>
      <c r="N1175" s="3">
        <f>AVERAGEIFS(Kombiniert[SPD],Kombiniert[Date],"&gt;="&amp;Kombiniert[[#This Row],[Von]],Kombiniert[Date],"&lt;="&amp;Kombiniert[[#This Row],[Date]])</f>
        <v>0.17749999999999999</v>
      </c>
      <c r="O1175" s="8">
        <f>AVERAGEIFS(Kombiniert[GRÜNE],Kombiniert[Date],"&gt;="&amp;Kombiniert[[#This Row],[Von]],Kombiniert[Date],"&lt;="&amp;Kombiniert[[#This Row],[Date]])</f>
        <v>0.141875</v>
      </c>
      <c r="P1175" s="8">
        <f>AVERAGEIFS(Kombiniert[FDP],Kombiniert[Date],"&gt;="&amp;Kombiniert[[#This Row],[Von]],Kombiniert[Date],"&lt;="&amp;Kombiniert[[#This Row],[Date]])</f>
        <v>0.09</v>
      </c>
      <c r="Q1175" s="8">
        <f>AVERAGEIFS(Kombiniert[LINKE],Kombiniert[Date],"&gt;="&amp;Kombiniert[[#This Row],[Von]],Kombiniert[Date],"&lt;="&amp;Kombiniert[[#This Row],[Date]])</f>
        <v>9.812499999999999E-2</v>
      </c>
      <c r="R1175" s="8">
        <f>AVERAGEIFS(Kombiniert[AfD],Kombiniert[Date],"&gt;="&amp;Kombiniert[[#This Row],[Von]],Kombiniert[Date],"&lt;="&amp;Kombiniert[[#This Row],[Date]])</f>
        <v>0.15125</v>
      </c>
      <c r="S1175" s="8">
        <f>AVERAGEIFS(Kombiniert[Sonstige],Kombiniert[Date],"&gt;="&amp;Kombiniert[[#This Row],[Von]],Kombiniert[Date],"&lt;="&amp;Kombiniert[[#This Row],[Date]])</f>
        <v>4.6249999999999999E-2</v>
      </c>
      <c r="T1175" s="4">
        <f>SUMIFS(Kombiniert[Befragte],Kombiniert[Date],"&gt;="&amp;Kombiniert[[#This Row],[Von]],Kombiniert[Date],"&lt;="&amp;Kombiniert[[#This Row],[Date]])</f>
        <v>17388</v>
      </c>
      <c r="U1175" s="2">
        <f>1/SUMIFS(Kombiniert[[#This Row],[CDU/CSU (14d)]:[AfD (14d)]],Kombiniert[[#This Row],[CDU/CSU (14d)]:[AfD (14d)]],"&gt;="&amp;0.05)</f>
        <v>1.0484927916120577</v>
      </c>
      <c r="V1175" s="2">
        <f>1/(SUMIFS(Kombiniert[[#This Row],[CDU/CSU (14d)]:[AfD (14d)]],Kombiniert[[#This Row],[CDU/CSU (14d)]:[AfD (14d)]],"&gt;="&amp;0.05)-Kombiniert[[#This Row],[FDP (14d)]])</f>
        <v>1.1577424023154848</v>
      </c>
    </row>
    <row r="1176" spans="1:22" x14ac:dyDescent="0.35">
      <c r="A1176" s="1">
        <v>43333</v>
      </c>
      <c r="B1176" s="2">
        <v>0.28000000000000003</v>
      </c>
      <c r="C1176" s="2">
        <v>0.16500000000000001</v>
      </c>
      <c r="D1176" s="2">
        <v>0.13500000000000001</v>
      </c>
      <c r="E1176" s="2">
        <v>0.1</v>
      </c>
      <c r="F1176" s="2">
        <v>0.12</v>
      </c>
      <c r="G1176" s="2">
        <v>0.16</v>
      </c>
      <c r="H1176" s="2">
        <v>0.04</v>
      </c>
      <c r="I1176" s="2">
        <v>3129</v>
      </c>
      <c r="J1176" s="2" t="s">
        <v>1037</v>
      </c>
      <c r="K1176" t="s">
        <v>939</v>
      </c>
      <c r="L1176" s="1">
        <f>Kombiniert[[#This Row],[Date]]-13</f>
        <v>43320</v>
      </c>
      <c r="M1176" s="8">
        <f>AVERAGEIFS(Kombiniert[CDU/CSU],Kombiniert[Date],"&gt;="&amp;Kombiniert[[#This Row],[Von]],Kombiniert[Date],"&lt;="&amp;Kombiniert[[#This Row],[Date]])</f>
        <v>0.30000000000000004</v>
      </c>
      <c r="N1176" s="3">
        <f>AVERAGEIFS(Kombiniert[SPD],Kombiniert[Date],"&gt;="&amp;Kombiniert[[#This Row],[Von]],Kombiniert[Date],"&lt;="&amp;Kombiniert[[#This Row],[Date]])</f>
        <v>0.17749999999999999</v>
      </c>
      <c r="O1176" s="8">
        <f>AVERAGEIFS(Kombiniert[GRÜNE],Kombiniert[Date],"&gt;="&amp;Kombiniert[[#This Row],[Von]],Kombiniert[Date],"&lt;="&amp;Kombiniert[[#This Row],[Date]])</f>
        <v>0.14187500000000003</v>
      </c>
      <c r="P1176" s="8">
        <f>AVERAGEIFS(Kombiniert[FDP],Kombiniert[Date],"&gt;="&amp;Kombiniert[[#This Row],[Von]],Kombiniert[Date],"&lt;="&amp;Kombiniert[[#This Row],[Date]])</f>
        <v>9.0624999999999983E-2</v>
      </c>
      <c r="Q1176" s="8">
        <f>AVERAGEIFS(Kombiniert[LINKE],Kombiniert[Date],"&gt;="&amp;Kombiniert[[#This Row],[Von]],Kombiniert[Date],"&lt;="&amp;Kombiniert[[#This Row],[Date]])</f>
        <v>9.8749999999999991E-2</v>
      </c>
      <c r="R1176" s="8">
        <f>AVERAGEIFS(Kombiniert[AfD],Kombiniert[Date],"&gt;="&amp;Kombiniert[[#This Row],[Von]],Kombiniert[Date],"&lt;="&amp;Kombiniert[[#This Row],[Date]])</f>
        <v>0.15062499999999998</v>
      </c>
      <c r="S1176" s="8">
        <f>AVERAGEIFS(Kombiniert[Sonstige],Kombiniert[Date],"&gt;="&amp;Kombiniert[[#This Row],[Von]],Kombiniert[Date],"&lt;="&amp;Kombiniert[[#This Row],[Date]])</f>
        <v>4.0624999999999994E-2</v>
      </c>
      <c r="T1176" s="4">
        <f>SUMIFS(Kombiniert[Befragte],Kombiniert[Date],"&gt;="&amp;Kombiniert[[#This Row],[Von]],Kombiniert[Date],"&lt;="&amp;Kombiniert[[#This Row],[Date]])</f>
        <v>18204</v>
      </c>
      <c r="U1176" s="2">
        <f>1/SUMIFS(Kombiniert[[#This Row],[CDU/CSU (14d)]:[AfD (14d)]],Kombiniert[[#This Row],[CDU/CSU (14d)]:[AfD (14d)]],"&gt;="&amp;0.05)</f>
        <v>1.0423452768729642</v>
      </c>
      <c r="V1176" s="2">
        <f>1/(SUMIFS(Kombiniert[[#This Row],[CDU/CSU (14d)]:[AfD (14d)]],Kombiniert[[#This Row],[CDU/CSU (14d)]:[AfD (14d)]],"&gt;="&amp;0.05)-Kombiniert[[#This Row],[FDP (14d)]])</f>
        <v>1.1510791366906474</v>
      </c>
    </row>
    <row r="1177" spans="1:22" x14ac:dyDescent="0.35">
      <c r="A1177" s="1">
        <v>43326</v>
      </c>
      <c r="B1177" s="2">
        <v>0.28999999999999998</v>
      </c>
      <c r="C1177" s="2">
        <v>0.17499999999999999</v>
      </c>
      <c r="D1177" s="2">
        <v>0.125</v>
      </c>
      <c r="E1177" s="2">
        <v>9.5000000000000001E-2</v>
      </c>
      <c r="F1177" s="2">
        <v>0.11</v>
      </c>
      <c r="G1177" s="2">
        <v>0.17</v>
      </c>
      <c r="H1177" s="2">
        <v>3.5000000000000003E-2</v>
      </c>
      <c r="I1177" s="2">
        <v>2034</v>
      </c>
      <c r="J1177" s="2" t="s">
        <v>1038</v>
      </c>
      <c r="K1177" t="s">
        <v>939</v>
      </c>
      <c r="L1177" s="1">
        <f>Kombiniert[[#This Row],[Date]]-13</f>
        <v>43313</v>
      </c>
      <c r="M1177" s="8">
        <f>AVERAGEIFS(Kombiniert[CDU/CSU],Kombiniert[Date],"&gt;="&amp;Kombiniert[[#This Row],[Von]],Kombiniert[Date],"&lt;="&amp;Kombiniert[[#This Row],[Date]])</f>
        <v>0.30111111111111111</v>
      </c>
      <c r="N1177" s="3">
        <f>AVERAGEIFS(Kombiniert[SPD],Kombiniert[Date],"&gt;="&amp;Kombiniert[[#This Row],[Von]],Kombiniert[Date],"&lt;="&amp;Kombiniert[[#This Row],[Date]])</f>
        <v>0.17611111111111108</v>
      </c>
      <c r="O1177" s="8">
        <f>AVERAGEIFS(Kombiniert[GRÜNE],Kombiniert[Date],"&gt;="&amp;Kombiniert[[#This Row],[Von]],Kombiniert[Date],"&lt;="&amp;Kombiniert[[#This Row],[Date]])</f>
        <v>0.14000000000000001</v>
      </c>
      <c r="P1177" s="8">
        <f>AVERAGEIFS(Kombiniert[FDP],Kombiniert[Date],"&gt;="&amp;Kombiniert[[#This Row],[Von]],Kombiniert[Date],"&lt;="&amp;Kombiniert[[#This Row],[Date]])</f>
        <v>8.7777777777777788E-2</v>
      </c>
      <c r="Q1177" s="8">
        <f>AVERAGEIFS(Kombiniert[LINKE],Kombiniert[Date],"&gt;="&amp;Kombiniert[[#This Row],[Von]],Kombiniert[Date],"&lt;="&amp;Kombiniert[[#This Row],[Date]])</f>
        <v>9.6666666666666651E-2</v>
      </c>
      <c r="R1177" s="8">
        <f>AVERAGEIFS(Kombiniert[AfD],Kombiniert[Date],"&gt;="&amp;Kombiniert[[#This Row],[Von]],Kombiniert[Date],"&lt;="&amp;Kombiniert[[#This Row],[Date]])</f>
        <v>0.15555555555555556</v>
      </c>
      <c r="S1177" s="8">
        <f>AVERAGEIFS(Kombiniert[Sonstige],Kombiniert[Date],"&gt;="&amp;Kombiniert[[#This Row],[Von]],Kombiniert[Date],"&lt;="&amp;Kombiniert[[#This Row],[Date]])</f>
        <v>4.2777777777777776E-2</v>
      </c>
      <c r="T1177" s="4">
        <f>SUMIFS(Kombiniert[Befragte],Kombiniert[Date],"&gt;="&amp;Kombiniert[[#This Row],[Von]],Kombiniert[Date],"&lt;="&amp;Kombiniert[[#This Row],[Date]])</f>
        <v>17930</v>
      </c>
      <c r="U1177" s="2">
        <f>1/SUMIFS(Kombiniert[[#This Row],[CDU/CSU (14d)]:[AfD (14d)]],Kombiniert[[#This Row],[CDU/CSU (14d)]:[AfD (14d)]],"&gt;="&amp;0.05)</f>
        <v>1.044689495066744</v>
      </c>
      <c r="V1177" s="2">
        <f>1/(SUMIFS(Kombiniert[[#This Row],[CDU/CSU (14d)]:[AfD (14d)]],Kombiniert[[#This Row],[CDU/CSU (14d)]:[AfD (14d)]],"&gt;="&amp;0.05)-Kombiniert[[#This Row],[FDP (14d)]])</f>
        <v>1.1501597444089458</v>
      </c>
    </row>
    <row r="1178" spans="1:22" x14ac:dyDescent="0.35">
      <c r="A1178" s="1">
        <v>43319</v>
      </c>
      <c r="B1178" s="2">
        <v>0.3</v>
      </c>
      <c r="C1178" s="2">
        <v>0.17</v>
      </c>
      <c r="D1178" s="2">
        <v>0.125</v>
      </c>
      <c r="E1178" s="2">
        <v>8.5000000000000006E-2</v>
      </c>
      <c r="F1178" s="2">
        <v>0.11</v>
      </c>
      <c r="G1178" s="2">
        <v>0.17</v>
      </c>
      <c r="H1178" s="2">
        <v>0.04</v>
      </c>
      <c r="I1178" s="2">
        <v>2096</v>
      </c>
      <c r="J1178" s="2" t="s">
        <v>1039</v>
      </c>
      <c r="K1178" t="s">
        <v>939</v>
      </c>
      <c r="L1178" s="1">
        <f>Kombiniert[[#This Row],[Date]]-13</f>
        <v>43306</v>
      </c>
      <c r="M1178" s="8">
        <f>AVERAGEIFS(Kombiniert[CDU/CSU],Kombiniert[Date],"&gt;="&amp;Kombiniert[[#This Row],[Von]],Kombiniert[Date],"&lt;="&amp;Kombiniert[[#This Row],[Date]])</f>
        <v>0.29999999999999993</v>
      </c>
      <c r="N1178" s="3">
        <f>AVERAGEIFS(Kombiniert[SPD],Kombiniert[Date],"&gt;="&amp;Kombiniert[[#This Row],[Von]],Kombiniert[Date],"&lt;="&amp;Kombiniert[[#This Row],[Date]])</f>
        <v>0.17699999999999999</v>
      </c>
      <c r="O1178" s="8">
        <f>AVERAGEIFS(Kombiniert[GRÜNE],Kombiniert[Date],"&gt;="&amp;Kombiniert[[#This Row],[Von]],Kombiniert[Date],"&lt;="&amp;Kombiniert[[#This Row],[Date]])</f>
        <v>0.13450000000000001</v>
      </c>
      <c r="P1178" s="8">
        <f>AVERAGEIFS(Kombiniert[FDP],Kombiniert[Date],"&gt;="&amp;Kombiniert[[#This Row],[Von]],Kombiniert[Date],"&lt;="&amp;Kombiniert[[#This Row],[Date]])</f>
        <v>8.7499999999999994E-2</v>
      </c>
      <c r="Q1178" s="8">
        <f>AVERAGEIFS(Kombiniert[LINKE],Kombiniert[Date],"&gt;="&amp;Kombiniert[[#This Row],[Von]],Kombiniert[Date],"&lt;="&amp;Kombiniert[[#This Row],[Date]])</f>
        <v>9.6499999999999989E-2</v>
      </c>
      <c r="R1178" s="8">
        <f>AVERAGEIFS(Kombiniert[AfD],Kombiniert[Date],"&gt;="&amp;Kombiniert[[#This Row],[Von]],Kombiniert[Date],"&lt;="&amp;Kombiniert[[#This Row],[Date]])</f>
        <v>0.1585</v>
      </c>
      <c r="S1178" s="8">
        <f>AVERAGEIFS(Kombiniert[Sonstige],Kombiniert[Date],"&gt;="&amp;Kombiniert[[#This Row],[Von]],Kombiniert[Date],"&lt;="&amp;Kombiniert[[#This Row],[Date]])</f>
        <v>4.5999999999999999E-2</v>
      </c>
      <c r="T1178" s="4">
        <f>SUMIFS(Kombiniert[Befragte],Kombiniert[Date],"&gt;="&amp;Kombiniert[[#This Row],[Von]],Kombiniert[Date],"&lt;="&amp;Kombiniert[[#This Row],[Date]])</f>
        <v>18742</v>
      </c>
      <c r="U1178" s="2">
        <f>1/SUMIFS(Kombiniert[[#This Row],[CDU/CSU (14d)]:[AfD (14d)]],Kombiniert[[#This Row],[CDU/CSU (14d)]:[AfD (14d)]],"&gt;="&amp;0.05)</f>
        <v>1.0482180293501049</v>
      </c>
      <c r="V1178" s="2">
        <f>1/(SUMIFS(Kombiniert[[#This Row],[CDU/CSU (14d)]:[AfD (14d)]],Kombiniert[[#This Row],[CDU/CSU (14d)]:[AfD (14d)]],"&gt;="&amp;0.05)-Kombiniert[[#This Row],[FDP (14d)]])</f>
        <v>1.154068090017311</v>
      </c>
    </row>
    <row r="1179" spans="1:22" x14ac:dyDescent="0.35">
      <c r="A1179" s="1">
        <v>43312</v>
      </c>
      <c r="B1179" s="2">
        <v>0.28999999999999998</v>
      </c>
      <c r="C1179" s="2">
        <v>0.18</v>
      </c>
      <c r="D1179" s="2">
        <v>0.12</v>
      </c>
      <c r="E1179" s="2">
        <v>0.09</v>
      </c>
      <c r="F1179" s="2">
        <v>0.105</v>
      </c>
      <c r="G1179" s="2">
        <v>0.17499999999999999</v>
      </c>
      <c r="H1179" s="2">
        <v>0.04</v>
      </c>
      <c r="I1179" s="2">
        <v>2074</v>
      </c>
      <c r="J1179" s="2" t="s">
        <v>1040</v>
      </c>
      <c r="K1179" t="s">
        <v>939</v>
      </c>
      <c r="L1179" s="1">
        <f>Kombiniert[[#This Row],[Date]]-13</f>
        <v>43299</v>
      </c>
      <c r="M1179" s="8">
        <f>AVERAGEIFS(Kombiniert[CDU/CSU],Kombiniert[Date],"&gt;="&amp;Kombiniert[[#This Row],[Von]],Kombiniert[Date],"&lt;="&amp;Kombiniert[[#This Row],[Date]])</f>
        <v>0.3</v>
      </c>
      <c r="N1179" s="3">
        <f>AVERAGEIFS(Kombiniert[SPD],Kombiniert[Date],"&gt;="&amp;Kombiniert[[#This Row],[Von]],Kombiniert[Date],"&lt;="&amp;Kombiniert[[#This Row],[Date]])</f>
        <v>0.17999999999999997</v>
      </c>
      <c r="O1179" s="8">
        <f>AVERAGEIFS(Kombiniert[GRÜNE],Kombiniert[Date],"&gt;="&amp;Kombiniert[[#This Row],[Von]],Kombiniert[Date],"&lt;="&amp;Kombiniert[[#This Row],[Date]])</f>
        <v>0.12875</v>
      </c>
      <c r="P1179" s="8">
        <f>AVERAGEIFS(Kombiniert[FDP],Kombiniert[Date],"&gt;="&amp;Kombiniert[[#This Row],[Von]],Kombiniert[Date],"&lt;="&amp;Kombiniert[[#This Row],[Date]])</f>
        <v>8.7499999999999994E-2</v>
      </c>
      <c r="Q1179" s="8">
        <f>AVERAGEIFS(Kombiniert[LINKE],Kombiniert[Date],"&gt;="&amp;Kombiniert[[#This Row],[Von]],Kombiniert[Date],"&lt;="&amp;Kombiniert[[#This Row],[Date]])</f>
        <v>9.8750000000000004E-2</v>
      </c>
      <c r="R1179" s="8">
        <f>AVERAGEIFS(Kombiniert[AfD],Kombiniert[Date],"&gt;="&amp;Kombiniert[[#This Row],[Von]],Kombiniert[Date],"&lt;="&amp;Kombiniert[[#This Row],[Date]])</f>
        <v>0.15875</v>
      </c>
      <c r="S1179" s="8">
        <f>AVERAGEIFS(Kombiniert[Sonstige],Kombiniert[Date],"&gt;="&amp;Kombiniert[[#This Row],[Von]],Kombiniert[Date],"&lt;="&amp;Kombiniert[[#This Row],[Date]])</f>
        <v>4.6249999999999993E-2</v>
      </c>
      <c r="T1179" s="4">
        <f>SUMIFS(Kombiniert[Befragte],Kombiniert[Date],"&gt;="&amp;Kombiniert[[#This Row],[Von]],Kombiniert[Date],"&lt;="&amp;Kombiniert[[#This Row],[Date]])</f>
        <v>16184</v>
      </c>
      <c r="U1179" s="2">
        <f>1/SUMIFS(Kombiniert[[#This Row],[CDU/CSU (14d)]:[AfD (14d)]],Kombiniert[[#This Row],[CDU/CSU (14d)]:[AfD (14d)]],"&gt;="&amp;0.05)</f>
        <v>1.0484927916120577</v>
      </c>
      <c r="V1179" s="2">
        <f>1/(SUMIFS(Kombiniert[[#This Row],[CDU/CSU (14d)]:[AfD (14d)]],Kombiniert[[#This Row],[CDU/CSU (14d)]:[AfD (14d)]],"&gt;="&amp;0.05)-Kombiniert[[#This Row],[FDP (14d)]])</f>
        <v>1.1544011544011543</v>
      </c>
    </row>
    <row r="1180" spans="1:22" x14ac:dyDescent="0.35">
      <c r="A1180" s="1">
        <v>43305</v>
      </c>
      <c r="B1180" s="2">
        <v>0.28999999999999998</v>
      </c>
      <c r="C1180" s="2">
        <v>0.18</v>
      </c>
      <c r="D1180" s="2">
        <v>0.12</v>
      </c>
      <c r="E1180" s="2">
        <v>0.09</v>
      </c>
      <c r="F1180" s="2">
        <v>0.105</v>
      </c>
      <c r="G1180" s="2">
        <v>0.17499999999999999</v>
      </c>
      <c r="H1180" s="2">
        <v>0.04</v>
      </c>
      <c r="I1180" s="2">
        <v>2056</v>
      </c>
      <c r="J1180" s="2" t="s">
        <v>1041</v>
      </c>
      <c r="K1180" t="s">
        <v>939</v>
      </c>
      <c r="L1180" s="1">
        <f>Kombiniert[[#This Row],[Date]]-13</f>
        <v>43292</v>
      </c>
      <c r="M1180" s="8">
        <f>AVERAGEIFS(Kombiniert[CDU/CSU],Kombiniert[Date],"&gt;="&amp;Kombiniert[[#This Row],[Von]],Kombiniert[Date],"&lt;="&amp;Kombiniert[[#This Row],[Date]])</f>
        <v>0.30166666666666669</v>
      </c>
      <c r="N1180" s="3">
        <f>AVERAGEIFS(Kombiniert[SPD],Kombiniert[Date],"&gt;="&amp;Kombiniert[[#This Row],[Von]],Kombiniert[Date],"&lt;="&amp;Kombiniert[[#This Row],[Date]])</f>
        <v>0.18</v>
      </c>
      <c r="O1180" s="8">
        <f>AVERAGEIFS(Kombiniert[GRÜNE],Kombiniert[Date],"&gt;="&amp;Kombiniert[[#This Row],[Von]],Kombiniert[Date],"&lt;="&amp;Kombiniert[[#This Row],[Date]])</f>
        <v>0.12555555555555553</v>
      </c>
      <c r="P1180" s="8">
        <f>AVERAGEIFS(Kombiniert[FDP],Kombiniert[Date],"&gt;="&amp;Kombiniert[[#This Row],[Von]],Kombiniert[Date],"&lt;="&amp;Kombiniert[[#This Row],[Date]])</f>
        <v>8.7777777777777788E-2</v>
      </c>
      <c r="Q1180" s="8">
        <f>AVERAGEIFS(Kombiniert[LINKE],Kombiniert[Date],"&gt;="&amp;Kombiniert[[#This Row],[Von]],Kombiniert[Date],"&lt;="&amp;Kombiniert[[#This Row],[Date]])</f>
        <v>9.9444444444444433E-2</v>
      </c>
      <c r="R1180" s="8">
        <f>AVERAGEIFS(Kombiniert[AfD],Kombiniert[Date],"&gt;="&amp;Kombiniert[[#This Row],[Von]],Kombiniert[Date],"&lt;="&amp;Kombiniert[[#This Row],[Date]])</f>
        <v>0.16000000000000003</v>
      </c>
      <c r="S1180" s="8">
        <f>AVERAGEIFS(Kombiniert[Sonstige],Kombiniert[Date],"&gt;="&amp;Kombiniert[[#This Row],[Von]],Kombiniert[Date],"&lt;="&amp;Kombiniert[[#This Row],[Date]])</f>
        <v>4.5555555555555544E-2</v>
      </c>
      <c r="T1180" s="4">
        <f>SUMIFS(Kombiniert[Befragte],Kombiniert[Date],"&gt;="&amp;Kombiniert[[#This Row],[Von]],Kombiniert[Date],"&lt;="&amp;Kombiniert[[#This Row],[Date]])</f>
        <v>17635</v>
      </c>
      <c r="U1180" s="2">
        <f>1/SUMIFS(Kombiniert[[#This Row],[CDU/CSU (14d)]:[AfD (14d)]],Kombiniert[[#This Row],[CDU/CSU (14d)]:[AfD (14d)]],"&gt;="&amp;0.05)</f>
        <v>1.0477299185098952</v>
      </c>
      <c r="V1180" s="2">
        <f>1/(SUMIFS(Kombiniert[[#This Row],[CDU/CSU (14d)]:[AfD (14d)]],Kombiniert[[#This Row],[CDU/CSU (14d)]:[AfD (14d)]],"&gt;="&amp;0.05)-Kombiniert[[#This Row],[FDP (14d)]])</f>
        <v>1.1538461538461537</v>
      </c>
    </row>
    <row r="1181" spans="1:22" x14ac:dyDescent="0.35">
      <c r="A1181" s="1">
        <v>43297</v>
      </c>
      <c r="B1181" s="2">
        <v>0.28999999999999998</v>
      </c>
      <c r="C1181" s="2">
        <v>0.17</v>
      </c>
      <c r="D1181" s="2">
        <v>0.13</v>
      </c>
      <c r="E1181" s="2">
        <v>9.5000000000000001E-2</v>
      </c>
      <c r="F1181" s="2">
        <v>0.1</v>
      </c>
      <c r="G1181" s="2">
        <v>0.17499999999999999</v>
      </c>
      <c r="H1181" s="2">
        <v>0.04</v>
      </c>
      <c r="I1181" s="2">
        <v>2084</v>
      </c>
      <c r="J1181" s="2" t="s">
        <v>424</v>
      </c>
      <c r="K1181" t="s">
        <v>939</v>
      </c>
      <c r="L1181" s="1">
        <f>Kombiniert[[#This Row],[Date]]-13</f>
        <v>43284</v>
      </c>
      <c r="M1181" s="8">
        <f>AVERAGEIFS(Kombiniert[CDU/CSU],Kombiniert[Date],"&gt;="&amp;Kombiniert[[#This Row],[Von]],Kombiniert[Date],"&lt;="&amp;Kombiniert[[#This Row],[Date]])</f>
        <v>0.29900000000000004</v>
      </c>
      <c r="N1181" s="3">
        <f>AVERAGEIFS(Kombiniert[SPD],Kombiniert[Date],"&gt;="&amp;Kombiniert[[#This Row],[Von]],Kombiniert[Date],"&lt;="&amp;Kombiniert[[#This Row],[Date]])</f>
        <v>0.17499999999999999</v>
      </c>
      <c r="O1181" s="8">
        <f>AVERAGEIFS(Kombiniert[GRÜNE],Kombiniert[Date],"&gt;="&amp;Kombiniert[[#This Row],[Von]],Kombiniert[Date],"&lt;="&amp;Kombiniert[[#This Row],[Date]])</f>
        <v>0.127</v>
      </c>
      <c r="P1181" s="8">
        <f>AVERAGEIFS(Kombiniert[FDP],Kombiniert[Date],"&gt;="&amp;Kombiniert[[#This Row],[Von]],Kombiniert[Date],"&lt;="&amp;Kombiniert[[#This Row],[Date]])</f>
        <v>8.8999999999999996E-2</v>
      </c>
      <c r="Q1181" s="8">
        <f>AVERAGEIFS(Kombiniert[LINKE],Kombiniert[Date],"&gt;="&amp;Kombiniert[[#This Row],[Von]],Kombiniert[Date],"&lt;="&amp;Kombiniert[[#This Row],[Date]])</f>
        <v>9.8999999999999991E-2</v>
      </c>
      <c r="R1181" s="8">
        <f>AVERAGEIFS(Kombiniert[AfD],Kombiniert[Date],"&gt;="&amp;Kombiniert[[#This Row],[Von]],Kombiniert[Date],"&lt;="&amp;Kombiniert[[#This Row],[Date]])</f>
        <v>0.16450000000000004</v>
      </c>
      <c r="S1181" s="8">
        <f>AVERAGEIFS(Kombiniert[Sonstige],Kombiniert[Date],"&gt;="&amp;Kombiniert[[#This Row],[Von]],Kombiniert[Date],"&lt;="&amp;Kombiniert[[#This Row],[Date]])</f>
        <v>4.65E-2</v>
      </c>
      <c r="T1181" s="4">
        <f>SUMIFS(Kombiniert[Befragte],Kombiniert[Date],"&gt;="&amp;Kombiniert[[#This Row],[Von]],Kombiniert[Date],"&lt;="&amp;Kombiniert[[#This Row],[Date]])</f>
        <v>19354</v>
      </c>
      <c r="U1181" s="2">
        <f>1/SUMIFS(Kombiniert[[#This Row],[CDU/CSU (14d)]:[AfD (14d)]],Kombiniert[[#This Row],[CDU/CSU (14d)]:[AfD (14d)]],"&gt;="&amp;0.05)</f>
        <v>1.048767697954903</v>
      </c>
      <c r="V1181" s="2">
        <f>1/(SUMIFS(Kombiniert[[#This Row],[CDU/CSU (14d)]:[AfD (14d)]],Kombiniert[[#This Row],[CDU/CSU (14d)]:[AfD (14d)]],"&gt;="&amp;0.05)-Kombiniert[[#This Row],[FDP (14d)]])</f>
        <v>1.156737998843262</v>
      </c>
    </row>
    <row r="1182" spans="1:22" x14ac:dyDescent="0.35">
      <c r="A1182" s="1">
        <v>43290</v>
      </c>
      <c r="B1182" s="2">
        <v>0.28999999999999998</v>
      </c>
      <c r="C1182" s="2">
        <v>0.17</v>
      </c>
      <c r="D1182" s="2">
        <v>0.12</v>
      </c>
      <c r="E1182" s="2">
        <v>9.5000000000000001E-2</v>
      </c>
      <c r="F1182" s="2">
        <v>0.11</v>
      </c>
      <c r="G1182" s="2">
        <v>0.17499999999999999</v>
      </c>
      <c r="H1182" s="2">
        <v>0.04</v>
      </c>
      <c r="I1182" s="2">
        <v>2061</v>
      </c>
      <c r="J1182" s="2" t="s">
        <v>1042</v>
      </c>
      <c r="K1182" t="s">
        <v>939</v>
      </c>
      <c r="L1182" s="1">
        <f>Kombiniert[[#This Row],[Date]]-13</f>
        <v>43277</v>
      </c>
      <c r="M1182" s="8">
        <f>AVERAGEIFS(Kombiniert[CDU/CSU],Kombiniert[Date],"&gt;="&amp;Kombiniert[[#This Row],[Von]],Kombiniert[Date],"&lt;="&amp;Kombiniert[[#This Row],[Date]])</f>
        <v>0.30363636363636365</v>
      </c>
      <c r="N1182" s="3">
        <f>AVERAGEIFS(Kombiniert[SPD],Kombiniert[Date],"&gt;="&amp;Kombiniert[[#This Row],[Von]],Kombiniert[Date],"&lt;="&amp;Kombiniert[[#This Row],[Date]])</f>
        <v>0.17954545454545454</v>
      </c>
      <c r="O1182" s="8">
        <f>AVERAGEIFS(Kombiniert[GRÜNE],Kombiniert[Date],"&gt;="&amp;Kombiniert[[#This Row],[Von]],Kombiniert[Date],"&lt;="&amp;Kombiniert[[#This Row],[Date]])</f>
        <v>0.12454545454545456</v>
      </c>
      <c r="P1182" s="8">
        <f>AVERAGEIFS(Kombiniert[FDP],Kombiniert[Date],"&gt;="&amp;Kombiniert[[#This Row],[Von]],Kombiniert[Date],"&lt;="&amp;Kombiniert[[#This Row],[Date]])</f>
        <v>9.1363636363636355E-2</v>
      </c>
      <c r="Q1182" s="8">
        <f>AVERAGEIFS(Kombiniert[LINKE],Kombiniert[Date],"&gt;="&amp;Kombiniert[[#This Row],[Von]],Kombiniert[Date],"&lt;="&amp;Kombiniert[[#This Row],[Date]])</f>
        <v>9.9090909090909077E-2</v>
      </c>
      <c r="R1182" s="8">
        <f>AVERAGEIFS(Kombiniert[AfD],Kombiniert[Date],"&gt;="&amp;Kombiniert[[#This Row],[Von]],Kombiniert[Date],"&lt;="&amp;Kombiniert[[#This Row],[Date]])</f>
        <v>0.15636363636363637</v>
      </c>
      <c r="S1182" s="8">
        <f>AVERAGEIFS(Kombiniert[Sonstige],Kombiniert[Date],"&gt;="&amp;Kombiniert[[#This Row],[Von]],Kombiniert[Date],"&lt;="&amp;Kombiniert[[#This Row],[Date]])</f>
        <v>4.5454545454545456E-2</v>
      </c>
      <c r="T1182" s="4">
        <f>SUMIFS(Kombiniert[Befragte],Kombiniert[Date],"&gt;="&amp;Kombiniert[[#This Row],[Von]],Kombiniert[Date],"&lt;="&amp;Kombiniert[[#This Row],[Date]])</f>
        <v>20389</v>
      </c>
      <c r="U1182" s="2">
        <f>1/SUMIFS(Kombiniert[[#This Row],[CDU/CSU (14d)]:[AfD (14d)]],Kombiniert[[#This Row],[CDU/CSU (14d)]:[AfD (14d)]],"&gt;="&amp;0.05)</f>
        <v>1.0476190476190477</v>
      </c>
      <c r="V1182" s="2">
        <f>1/(SUMIFS(Kombiniert[[#This Row],[CDU/CSU (14d)]:[AfD (14d)]],Kombiniert[[#This Row],[CDU/CSU (14d)]:[AfD (14d)]],"&gt;="&amp;0.05)-Kombiniert[[#This Row],[FDP (14d)]])</f>
        <v>1.1585044760400212</v>
      </c>
    </row>
    <row r="1183" spans="1:22" x14ac:dyDescent="0.35">
      <c r="A1183" s="1">
        <v>43284</v>
      </c>
      <c r="B1183" s="2">
        <v>0.28999999999999998</v>
      </c>
      <c r="C1183" s="2">
        <v>0.19</v>
      </c>
      <c r="D1183" s="2">
        <v>0.12</v>
      </c>
      <c r="E1183" s="2">
        <v>0.09</v>
      </c>
      <c r="F1183" s="2">
        <v>0.11</v>
      </c>
      <c r="G1183" s="2">
        <v>0.16500000000000001</v>
      </c>
      <c r="H1183" s="2">
        <v>3.5000000000000003E-2</v>
      </c>
      <c r="I1183" s="2">
        <v>2089</v>
      </c>
      <c r="J1183" s="2" t="s">
        <v>1043</v>
      </c>
      <c r="K1183" t="s">
        <v>939</v>
      </c>
      <c r="L1183" s="1">
        <f>Kombiniert[[#This Row],[Date]]-13</f>
        <v>43271</v>
      </c>
      <c r="M1183" s="8">
        <f>AVERAGEIFS(Kombiniert[CDU/CSU],Kombiniert[Date],"&gt;="&amp;Kombiniert[[#This Row],[Von]],Kombiniert[Date],"&lt;="&amp;Kombiniert[[#This Row],[Date]])</f>
        <v>0.309</v>
      </c>
      <c r="N1183" s="3">
        <f>AVERAGEIFS(Kombiniert[SPD],Kombiniert[Date],"&gt;="&amp;Kombiniert[[#This Row],[Von]],Kombiniert[Date],"&lt;="&amp;Kombiniert[[#This Row],[Date]])</f>
        <v>0.1845</v>
      </c>
      <c r="O1183" s="8">
        <f>AVERAGEIFS(Kombiniert[GRÜNE],Kombiniert[Date],"&gt;="&amp;Kombiniert[[#This Row],[Von]],Kombiniert[Date],"&lt;="&amp;Kombiniert[[#This Row],[Date]])</f>
        <v>0.12200000000000003</v>
      </c>
      <c r="P1183" s="8">
        <f>AVERAGEIFS(Kombiniert[FDP],Kombiniert[Date],"&gt;="&amp;Kombiniert[[#This Row],[Von]],Kombiniert[Date],"&lt;="&amp;Kombiniert[[#This Row],[Date]])</f>
        <v>9.1499999999999984E-2</v>
      </c>
      <c r="Q1183" s="8">
        <f>AVERAGEIFS(Kombiniert[LINKE],Kombiniert[Date],"&gt;="&amp;Kombiniert[[#This Row],[Von]],Kombiniert[Date],"&lt;="&amp;Kombiniert[[#This Row],[Date]])</f>
        <v>0.10049999999999999</v>
      </c>
      <c r="R1183" s="8">
        <f>AVERAGEIFS(Kombiniert[AfD],Kombiniert[Date],"&gt;="&amp;Kombiniert[[#This Row],[Von]],Kombiniert[Date],"&lt;="&amp;Kombiniert[[#This Row],[Date]])</f>
        <v>0.14950000000000002</v>
      </c>
      <c r="S1183" s="8">
        <f>AVERAGEIFS(Kombiniert[Sonstige],Kombiniert[Date],"&gt;="&amp;Kombiniert[[#This Row],[Von]],Kombiniert[Date],"&lt;="&amp;Kombiniert[[#This Row],[Date]])</f>
        <v>4.2999999999999997E-2</v>
      </c>
      <c r="T1183" s="4">
        <f>SUMIFS(Kombiniert[Befragte],Kombiniert[Date],"&gt;="&amp;Kombiniert[[#This Row],[Von]],Kombiniert[Date],"&lt;="&amp;Kombiniert[[#This Row],[Date]])</f>
        <v>18545</v>
      </c>
      <c r="U1183" s="2">
        <f>1/SUMIFS(Kombiniert[[#This Row],[CDU/CSU (14d)]:[AfD (14d)]],Kombiniert[[#This Row],[CDU/CSU (14d)]:[AfD (14d)]],"&gt;="&amp;0.05)</f>
        <v>1.044932079414838</v>
      </c>
      <c r="V1183" s="2">
        <f>1/(SUMIFS(Kombiniert[[#This Row],[CDU/CSU (14d)]:[AfD (14d)]],Kombiniert[[#This Row],[CDU/CSU (14d)]:[AfD (14d)]],"&gt;="&amp;0.05)-Kombiniert[[#This Row],[FDP (14d)]])</f>
        <v>1.1554015020219526</v>
      </c>
    </row>
    <row r="1184" spans="1:22" x14ac:dyDescent="0.35">
      <c r="A1184" s="1">
        <v>43277</v>
      </c>
      <c r="B1184" s="2">
        <v>0.28999999999999998</v>
      </c>
      <c r="C1184" s="2">
        <v>0.19500000000000001</v>
      </c>
      <c r="D1184" s="2">
        <v>0.11</v>
      </c>
      <c r="E1184" s="2">
        <v>0.09</v>
      </c>
      <c r="F1184" s="2">
        <v>0.11</v>
      </c>
      <c r="G1184" s="2">
        <v>0.16</v>
      </c>
      <c r="H1184" s="2">
        <v>4.4999999999999998E-2</v>
      </c>
      <c r="I1184" s="2">
        <v>2036</v>
      </c>
      <c r="J1184" s="2" t="s">
        <v>1044</v>
      </c>
      <c r="K1184" t="s">
        <v>939</v>
      </c>
      <c r="L1184" s="1">
        <f>Kombiniert[[#This Row],[Date]]-13</f>
        <v>43264</v>
      </c>
      <c r="M1184" s="8">
        <f>AVERAGEIFS(Kombiniert[CDU/CSU],Kombiniert[Date],"&gt;="&amp;Kombiniert[[#This Row],[Von]],Kombiniert[Date],"&lt;="&amp;Kombiniert[[#This Row],[Date]])</f>
        <v>0.31111111111111112</v>
      </c>
      <c r="N1184" s="3">
        <f>AVERAGEIFS(Kombiniert[SPD],Kombiniert[Date],"&gt;="&amp;Kombiniert[[#This Row],[Von]],Kombiniert[Date],"&lt;="&amp;Kombiniert[[#This Row],[Date]])</f>
        <v>0.18277777777777779</v>
      </c>
      <c r="O1184" s="8">
        <f>AVERAGEIFS(Kombiniert[GRÜNE],Kombiniert[Date],"&gt;="&amp;Kombiniert[[#This Row],[Von]],Kombiniert[Date],"&lt;="&amp;Kombiniert[[#This Row],[Date]])</f>
        <v>0.12000000000000001</v>
      </c>
      <c r="P1184" s="8">
        <f>AVERAGEIFS(Kombiniert[FDP],Kombiniert[Date],"&gt;="&amp;Kombiniert[[#This Row],[Von]],Kombiniert[Date],"&lt;="&amp;Kombiniert[[#This Row],[Date]])</f>
        <v>8.8333333333333319E-2</v>
      </c>
      <c r="Q1184" s="8">
        <f>AVERAGEIFS(Kombiniert[LINKE],Kombiniert[Date],"&gt;="&amp;Kombiniert[[#This Row],[Von]],Kombiniert[Date],"&lt;="&amp;Kombiniert[[#This Row],[Date]])</f>
        <v>0.10055555555555555</v>
      </c>
      <c r="R1184" s="8">
        <f>AVERAGEIFS(Kombiniert[AfD],Kombiniert[Date],"&gt;="&amp;Kombiniert[[#This Row],[Von]],Kombiniert[Date],"&lt;="&amp;Kombiniert[[#This Row],[Date]])</f>
        <v>0.14888888888888888</v>
      </c>
      <c r="S1184" s="8">
        <f>AVERAGEIFS(Kombiniert[Sonstige],Kombiniert[Date],"&gt;="&amp;Kombiniert[[#This Row],[Von]],Kombiniert[Date],"&lt;="&amp;Kombiniert[[#This Row],[Date]])</f>
        <v>4.8333333333333332E-2</v>
      </c>
      <c r="T1184" s="4">
        <f>SUMIFS(Kombiniert[Befragte],Kombiniert[Date],"&gt;="&amp;Kombiniert[[#This Row],[Von]],Kombiniert[Date],"&lt;="&amp;Kombiniert[[#This Row],[Date]])</f>
        <v>16532</v>
      </c>
      <c r="U1184" s="2">
        <f>1/SUMIFS(Kombiniert[[#This Row],[CDU/CSU (14d)]:[AfD (14d)]],Kombiniert[[#This Row],[CDU/CSU (14d)]:[AfD (14d)]],"&gt;="&amp;0.05)</f>
        <v>1.0507880910683012</v>
      </c>
      <c r="V1184" s="2">
        <f>1/(SUMIFS(Kombiniert[[#This Row],[CDU/CSU (14d)]:[AfD (14d)]],Kombiniert[[#This Row],[CDU/CSU (14d)]:[AfD (14d)]],"&gt;="&amp;0.05)-Kombiniert[[#This Row],[FDP (14d)]])</f>
        <v>1.1583011583011584</v>
      </c>
    </row>
    <row r="1185" spans="1:22" x14ac:dyDescent="0.35">
      <c r="A1185" s="1">
        <v>43270</v>
      </c>
      <c r="B1185" s="2">
        <v>0.28999999999999998</v>
      </c>
      <c r="C1185" s="2">
        <v>0.19</v>
      </c>
      <c r="D1185" s="2">
        <v>0.11</v>
      </c>
      <c r="E1185" s="2">
        <v>0.08</v>
      </c>
      <c r="F1185" s="2">
        <v>0.12</v>
      </c>
      <c r="G1185" s="2">
        <v>0.16</v>
      </c>
      <c r="H1185" s="2">
        <v>0.05</v>
      </c>
      <c r="I1185" s="2">
        <v>2060</v>
      </c>
      <c r="J1185" s="2" t="s">
        <v>1045</v>
      </c>
      <c r="K1185" t="s">
        <v>939</v>
      </c>
      <c r="L1185" s="1">
        <f>Kombiniert[[#This Row],[Date]]-13</f>
        <v>43257</v>
      </c>
      <c r="M1185" s="8">
        <f>AVERAGEIFS(Kombiniert[CDU/CSU],Kombiniert[Date],"&gt;="&amp;Kombiniert[[#This Row],[Von]],Kombiniert[Date],"&lt;="&amp;Kombiniert[[#This Row],[Date]])</f>
        <v>0.31777777777777783</v>
      </c>
      <c r="N1185" s="3">
        <f>AVERAGEIFS(Kombiniert[SPD],Kombiniert[Date],"&gt;="&amp;Kombiniert[[#This Row],[Von]],Kombiniert[Date],"&lt;="&amp;Kombiniert[[#This Row],[Date]])</f>
        <v>0.18111111111111108</v>
      </c>
      <c r="O1185" s="8">
        <f>AVERAGEIFS(Kombiniert[GRÜNE],Kombiniert[Date],"&gt;="&amp;Kombiniert[[#This Row],[Von]],Kombiniert[Date],"&lt;="&amp;Kombiniert[[#This Row],[Date]])</f>
        <v>0.12111111111111111</v>
      </c>
      <c r="P1185" s="8">
        <f>AVERAGEIFS(Kombiniert[FDP],Kombiniert[Date],"&gt;="&amp;Kombiniert[[#This Row],[Von]],Kombiniert[Date],"&lt;="&amp;Kombiniert[[#This Row],[Date]])</f>
        <v>8.4444444444444419E-2</v>
      </c>
      <c r="Q1185" s="8">
        <f>AVERAGEIFS(Kombiniert[LINKE],Kombiniert[Date],"&gt;="&amp;Kombiniert[[#This Row],[Von]],Kombiniert[Date],"&lt;="&amp;Kombiniert[[#This Row],[Date]])</f>
        <v>0.10333333333333333</v>
      </c>
      <c r="R1185" s="8">
        <f>AVERAGEIFS(Kombiniert[AfD],Kombiniert[Date],"&gt;="&amp;Kombiniert[[#This Row],[Von]],Kombiniert[Date],"&lt;="&amp;Kombiniert[[#This Row],[Date]])</f>
        <v>0.14444444444444446</v>
      </c>
      <c r="S1185" s="8">
        <f>AVERAGEIFS(Kombiniert[Sonstige],Kombiniert[Date],"&gt;="&amp;Kombiniert[[#This Row],[Von]],Kombiniert[Date],"&lt;="&amp;Kombiniert[[#This Row],[Date]])</f>
        <v>4.777777777777778E-2</v>
      </c>
      <c r="T1185" s="4">
        <f>SUMIFS(Kombiniert[Befragte],Kombiniert[Date],"&gt;="&amp;Kombiniert[[#This Row],[Von]],Kombiniert[Date],"&lt;="&amp;Kombiniert[[#This Row],[Date]])</f>
        <v>16154</v>
      </c>
      <c r="U1185" s="2">
        <f>1/SUMIFS(Kombiniert[[#This Row],[CDU/CSU (14d)]:[AfD (14d)]],Kombiniert[[#This Row],[CDU/CSU (14d)]:[AfD (14d)]],"&gt;="&amp;0.05)</f>
        <v>1.0501750291715284</v>
      </c>
      <c r="V1185" s="2">
        <f>1/(SUMIFS(Kombiniert[[#This Row],[CDU/CSU (14d)]:[AfD (14d)]],Kombiniert[[#This Row],[CDU/CSU (14d)]:[AfD (14d)]],"&gt;="&amp;0.05)-Kombiniert[[#This Row],[FDP (14d)]])</f>
        <v>1.1523687580025606</v>
      </c>
    </row>
    <row r="1186" spans="1:22" x14ac:dyDescent="0.35">
      <c r="A1186" s="1">
        <v>43263</v>
      </c>
      <c r="B1186" s="2">
        <v>0.31</v>
      </c>
      <c r="C1186" s="2">
        <v>0.17</v>
      </c>
      <c r="D1186" s="2">
        <v>0.11</v>
      </c>
      <c r="E1186" s="2">
        <v>0.08</v>
      </c>
      <c r="F1186" s="2">
        <v>0.12</v>
      </c>
      <c r="G1186" s="2">
        <v>0.16</v>
      </c>
      <c r="H1186" s="2">
        <v>0.05</v>
      </c>
      <c r="I1186" s="2">
        <v>2038</v>
      </c>
      <c r="J1186" s="2" t="s">
        <v>1046</v>
      </c>
      <c r="K1186" t="s">
        <v>939</v>
      </c>
      <c r="L1186" s="1">
        <f>Kombiniert[[#This Row],[Date]]-13</f>
        <v>43250</v>
      </c>
      <c r="M1186" s="8">
        <f>AVERAGEIFS(Kombiniert[CDU/CSU],Kombiniert[Date],"&gt;="&amp;Kombiniert[[#This Row],[Von]],Kombiniert[Date],"&lt;="&amp;Kombiniert[[#This Row],[Date]])</f>
        <v>0.32500000000000001</v>
      </c>
      <c r="N1186" s="3">
        <f>AVERAGEIFS(Kombiniert[SPD],Kombiniert[Date],"&gt;="&amp;Kombiniert[[#This Row],[Von]],Kombiniert[Date],"&lt;="&amp;Kombiniert[[#This Row],[Date]])</f>
        <v>0.17999999999999997</v>
      </c>
      <c r="O1186" s="8">
        <f>AVERAGEIFS(Kombiniert[GRÜNE],Kombiniert[Date],"&gt;="&amp;Kombiniert[[#This Row],[Von]],Kombiniert[Date],"&lt;="&amp;Kombiniert[[#This Row],[Date]])</f>
        <v>0.11874999999999999</v>
      </c>
      <c r="P1186" s="8">
        <f>AVERAGEIFS(Kombiniert[FDP],Kombiniert[Date],"&gt;="&amp;Kombiniert[[#This Row],[Von]],Kombiniert[Date],"&lt;="&amp;Kombiniert[[#This Row],[Date]])</f>
        <v>8.1250000000000003E-2</v>
      </c>
      <c r="Q1186" s="8">
        <f>AVERAGEIFS(Kombiniert[LINKE],Kombiniert[Date],"&gt;="&amp;Kombiniert[[#This Row],[Von]],Kombiniert[Date],"&lt;="&amp;Kombiniert[[#This Row],[Date]])</f>
        <v>0.108125</v>
      </c>
      <c r="R1186" s="8">
        <f>AVERAGEIFS(Kombiniert[AfD],Kombiniert[Date],"&gt;="&amp;Kombiniert[[#This Row],[Von]],Kombiniert[Date],"&lt;="&amp;Kombiniert[[#This Row],[Date]])</f>
        <v>0.14499999999999999</v>
      </c>
      <c r="S1186" s="8">
        <f>AVERAGEIFS(Kombiniert[Sonstige],Kombiniert[Date],"&gt;="&amp;Kombiniert[[#This Row],[Von]],Kombiniert[Date],"&lt;="&amp;Kombiniert[[#This Row],[Date]])</f>
        <v>4.1874999999999996E-2</v>
      </c>
      <c r="T1186" s="4">
        <f>SUMIFS(Kombiniert[Befragte],Kombiniert[Date],"&gt;="&amp;Kombiniert[[#This Row],[Von]],Kombiniert[Date],"&lt;="&amp;Kombiniert[[#This Row],[Date]])</f>
        <v>15302</v>
      </c>
      <c r="U1186" s="2">
        <f>1/SUMIFS(Kombiniert[[#This Row],[CDU/CSU (14d)]:[AfD (14d)]],Kombiniert[[#This Row],[CDU/CSU (14d)]:[AfD (14d)]],"&gt;="&amp;0.05)</f>
        <v>1.0437051532941943</v>
      </c>
      <c r="V1186" s="2">
        <f>1/(SUMIFS(Kombiniert[[#This Row],[CDU/CSU (14d)]:[AfD (14d)]],Kombiniert[[#This Row],[CDU/CSU (14d)]:[AfD (14d)]],"&gt;="&amp;0.05)-Kombiniert[[#This Row],[FDP (14d)]])</f>
        <v>1.1404133998574482</v>
      </c>
    </row>
    <row r="1187" spans="1:22" x14ac:dyDescent="0.35">
      <c r="A1187" s="1">
        <v>43255</v>
      </c>
      <c r="B1187" s="2">
        <v>0.32</v>
      </c>
      <c r="C1187" s="2">
        <v>0.17</v>
      </c>
      <c r="D1187" s="2">
        <v>0.11</v>
      </c>
      <c r="E1187" s="2">
        <v>0.08</v>
      </c>
      <c r="F1187" s="2">
        <v>0.115</v>
      </c>
      <c r="G1187" s="2">
        <v>0.16</v>
      </c>
      <c r="H1187" s="2">
        <v>4.4999999999999998E-2</v>
      </c>
      <c r="I1187" s="2">
        <v>2067</v>
      </c>
      <c r="J1187" s="2" t="s">
        <v>1047</v>
      </c>
      <c r="K1187" t="s">
        <v>939</v>
      </c>
      <c r="L1187" s="1">
        <f>Kombiniert[[#This Row],[Date]]-13</f>
        <v>43242</v>
      </c>
      <c r="M1187" s="8">
        <f>AVERAGEIFS(Kombiniert[CDU/CSU],Kombiniert[Date],"&gt;="&amp;Kombiniert[[#This Row],[Von]],Kombiniert[Date],"&lt;="&amp;Kombiniert[[#This Row],[Date]])</f>
        <v>0.32687500000000003</v>
      </c>
      <c r="N1187" s="3">
        <f>AVERAGEIFS(Kombiniert[SPD],Kombiniert[Date],"&gt;="&amp;Kombiniert[[#This Row],[Von]],Kombiniert[Date],"&lt;="&amp;Kombiniert[[#This Row],[Date]])</f>
        <v>0.173125</v>
      </c>
      <c r="O1187" s="8">
        <f>AVERAGEIFS(Kombiniert[GRÜNE],Kombiniert[Date],"&gt;="&amp;Kombiniert[[#This Row],[Von]],Kombiniert[Date],"&lt;="&amp;Kombiniert[[#This Row],[Date]])</f>
        <v>0.12</v>
      </c>
      <c r="P1187" s="8">
        <f>AVERAGEIFS(Kombiniert[FDP],Kombiniert[Date],"&gt;="&amp;Kombiniert[[#This Row],[Von]],Kombiniert[Date],"&lt;="&amp;Kombiniert[[#This Row],[Date]])</f>
        <v>0.08</v>
      </c>
      <c r="Q1187" s="8">
        <f>AVERAGEIFS(Kombiniert[LINKE],Kombiniert[Date],"&gt;="&amp;Kombiniert[[#This Row],[Von]],Kombiniert[Date],"&lt;="&amp;Kombiniert[[#This Row],[Date]])</f>
        <v>0.109375</v>
      </c>
      <c r="R1187" s="8">
        <f>AVERAGEIFS(Kombiniert[AfD],Kombiniert[Date],"&gt;="&amp;Kombiniert[[#This Row],[Von]],Kombiniert[Date],"&lt;="&amp;Kombiniert[[#This Row],[Date]])</f>
        <v>0.14749999999999999</v>
      </c>
      <c r="S1187" s="8">
        <f>AVERAGEIFS(Kombiniert[Sonstige],Kombiniert[Date],"&gt;="&amp;Kombiniert[[#This Row],[Von]],Kombiniert[Date],"&lt;="&amp;Kombiniert[[#This Row],[Date]])</f>
        <v>4.3124999999999997E-2</v>
      </c>
      <c r="T1187" s="4">
        <f>SUMIFS(Kombiniert[Befragte],Kombiniert[Date],"&gt;="&amp;Kombiniert[[#This Row],[Von]],Kombiniert[Date],"&lt;="&amp;Kombiniert[[#This Row],[Date]])</f>
        <v>15580</v>
      </c>
      <c r="U1187" s="2">
        <f>1/SUMIFS(Kombiniert[[#This Row],[CDU/CSU (14d)]:[AfD (14d)]],Kombiniert[[#This Row],[CDU/CSU (14d)]:[AfD (14d)]],"&gt;="&amp;0.05)</f>
        <v>1.0450685826257349</v>
      </c>
      <c r="V1187" s="2">
        <f>1/(SUMIFS(Kombiniert[[#This Row],[CDU/CSU (14d)]:[AfD (14d)]],Kombiniert[[#This Row],[CDU/CSU (14d)]:[AfD (14d)]],"&gt;="&amp;0.05)-Kombiniert[[#This Row],[FDP (14d)]])</f>
        <v>1.1404133998574484</v>
      </c>
    </row>
    <row r="1188" spans="1:22" x14ac:dyDescent="0.35">
      <c r="A1188" s="1">
        <v>43249</v>
      </c>
      <c r="B1188" s="2">
        <v>0.32</v>
      </c>
      <c r="C1188" s="2">
        <v>0.17</v>
      </c>
      <c r="D1188" s="2">
        <v>0.115</v>
      </c>
      <c r="E1188" s="2">
        <v>0.08</v>
      </c>
      <c r="F1188" s="2">
        <v>0.12</v>
      </c>
      <c r="G1188" s="2">
        <v>0.155</v>
      </c>
      <c r="H1188" s="2">
        <v>0.04</v>
      </c>
      <c r="I1188" s="2">
        <v>2062</v>
      </c>
      <c r="J1188" s="2" t="s">
        <v>1048</v>
      </c>
      <c r="K1188" t="s">
        <v>939</v>
      </c>
      <c r="L1188" s="1">
        <f>Kombiniert[[#This Row],[Date]]-13</f>
        <v>43236</v>
      </c>
      <c r="M1188" s="8">
        <f>AVERAGEIFS(Kombiniert[CDU/CSU],Kombiniert[Date],"&gt;="&amp;Kombiniert[[#This Row],[Von]],Kombiniert[Date],"&lt;="&amp;Kombiniert[[#This Row],[Date]])</f>
        <v>0.33150000000000002</v>
      </c>
      <c r="N1188" s="3">
        <f>AVERAGEIFS(Kombiniert[SPD],Kombiniert[Date],"&gt;="&amp;Kombiniert[[#This Row],[Von]],Kombiniert[Date],"&lt;="&amp;Kombiniert[[#This Row],[Date]])</f>
        <v>0.17649999999999996</v>
      </c>
      <c r="O1188" s="8">
        <f>AVERAGEIFS(Kombiniert[GRÜNE],Kombiniert[Date],"&gt;="&amp;Kombiniert[[#This Row],[Von]],Kombiniert[Date],"&lt;="&amp;Kombiniert[[#This Row],[Date]])</f>
        <v>0.122</v>
      </c>
      <c r="P1188" s="8">
        <f>AVERAGEIFS(Kombiniert[FDP],Kombiniert[Date],"&gt;="&amp;Kombiniert[[#This Row],[Von]],Kombiniert[Date],"&lt;="&amp;Kombiniert[[#This Row],[Date]])</f>
        <v>8.3999999999999991E-2</v>
      </c>
      <c r="Q1188" s="8">
        <f>AVERAGEIFS(Kombiniert[LINKE],Kombiniert[Date],"&gt;="&amp;Kombiniert[[#This Row],[Von]],Kombiniert[Date],"&lt;="&amp;Kombiniert[[#This Row],[Date]])</f>
        <v>0.10200000000000001</v>
      </c>
      <c r="R1188" s="8">
        <f>AVERAGEIFS(Kombiniert[AfD],Kombiniert[Date],"&gt;="&amp;Kombiniert[[#This Row],[Von]],Kombiniert[Date],"&lt;="&amp;Kombiniert[[#This Row],[Date]])</f>
        <v>0.13850000000000001</v>
      </c>
      <c r="S1188" s="8">
        <f>AVERAGEIFS(Kombiniert[Sonstige],Kombiniert[Date],"&gt;="&amp;Kombiniert[[#This Row],[Von]],Kombiniert[Date],"&lt;="&amp;Kombiniert[[#This Row],[Date]])</f>
        <v>4.5499999999999999E-2</v>
      </c>
      <c r="T1188" s="4">
        <f>SUMIFS(Kombiniert[Befragte],Kombiniert[Date],"&gt;="&amp;Kombiniert[[#This Row],[Von]],Kombiniert[Date],"&lt;="&amp;Kombiniert[[#This Row],[Date]])</f>
        <v>17051</v>
      </c>
      <c r="U1188" s="2">
        <f>1/SUMIFS(Kombiniert[[#This Row],[CDU/CSU (14d)]:[AfD (14d)]],Kombiniert[[#This Row],[CDU/CSU (14d)]:[AfD (14d)]],"&gt;="&amp;0.05)</f>
        <v>1.0476689366160294</v>
      </c>
      <c r="V1188" s="2">
        <f>1/(SUMIFS(Kombiniert[[#This Row],[CDU/CSU (14d)]:[AfD (14d)]],Kombiniert[[#This Row],[CDU/CSU (14d)]:[AfD (14d)]],"&gt;="&amp;0.05)-Kombiniert[[#This Row],[FDP (14d)]])</f>
        <v>1.1487650775416429</v>
      </c>
    </row>
    <row r="1189" spans="1:22" x14ac:dyDescent="0.35">
      <c r="A1189" s="1">
        <v>43243</v>
      </c>
      <c r="B1189" s="2">
        <v>0.32500000000000001</v>
      </c>
      <c r="C1189" s="2">
        <v>0.16500000000000001</v>
      </c>
      <c r="D1189" s="2">
        <v>0.115</v>
      </c>
      <c r="E1189" s="2">
        <v>0.08</v>
      </c>
      <c r="F1189" s="2">
        <v>0.11</v>
      </c>
      <c r="G1189" s="2">
        <v>0.155</v>
      </c>
      <c r="H1189" s="2">
        <v>0.05</v>
      </c>
      <c r="I1189" s="2">
        <v>2044</v>
      </c>
      <c r="J1189" s="2" t="s">
        <v>431</v>
      </c>
      <c r="K1189" t="s">
        <v>939</v>
      </c>
      <c r="L1189" s="1">
        <f>Kombiniert[[#This Row],[Date]]-13</f>
        <v>43230</v>
      </c>
      <c r="M1189" s="8">
        <f>AVERAGEIFS(Kombiniert[CDU/CSU],Kombiniert[Date],"&gt;="&amp;Kombiniert[[#This Row],[Von]],Kombiniert[Date],"&lt;="&amp;Kombiniert[[#This Row],[Date]])</f>
        <v>0.33300000000000007</v>
      </c>
      <c r="N1189" s="3">
        <f>AVERAGEIFS(Kombiniert[SPD],Kombiniert[Date],"&gt;="&amp;Kombiniert[[#This Row],[Von]],Kombiniert[Date],"&lt;="&amp;Kombiniert[[#This Row],[Date]])</f>
        <v>0.17549999999999999</v>
      </c>
      <c r="O1189" s="8">
        <f>AVERAGEIFS(Kombiniert[GRÜNE],Kombiniert[Date],"&gt;="&amp;Kombiniert[[#This Row],[Von]],Kombiniert[Date],"&lt;="&amp;Kombiniert[[#This Row],[Date]])</f>
        <v>0.121</v>
      </c>
      <c r="P1189" s="8">
        <f>AVERAGEIFS(Kombiniert[FDP],Kombiniert[Date],"&gt;="&amp;Kombiniert[[#This Row],[Von]],Kombiniert[Date],"&lt;="&amp;Kombiniert[[#This Row],[Date]])</f>
        <v>8.4999999999999992E-2</v>
      </c>
      <c r="Q1189" s="8">
        <f>AVERAGEIFS(Kombiniert[LINKE],Kombiniert[Date],"&gt;="&amp;Kombiniert[[#This Row],[Von]],Kombiniert[Date],"&lt;="&amp;Kombiniert[[#This Row],[Date]])</f>
        <v>9.9999999999999992E-2</v>
      </c>
      <c r="R1189" s="8">
        <f>AVERAGEIFS(Kombiniert[AfD],Kombiniert[Date],"&gt;="&amp;Kombiniert[[#This Row],[Von]],Kombiniert[Date],"&lt;="&amp;Kombiniert[[#This Row],[Date]])</f>
        <v>0.13850000000000001</v>
      </c>
      <c r="S1189" s="8">
        <f>AVERAGEIFS(Kombiniert[Sonstige],Kombiniert[Date],"&gt;="&amp;Kombiniert[[#This Row],[Von]],Kombiniert[Date],"&lt;="&amp;Kombiniert[[#This Row],[Date]])</f>
        <v>4.7E-2</v>
      </c>
      <c r="T1189" s="4">
        <f>SUMIFS(Kombiniert[Befragte],Kombiniert[Date],"&gt;="&amp;Kombiniert[[#This Row],[Von]],Kombiniert[Date],"&lt;="&amp;Kombiniert[[#This Row],[Date]])</f>
        <v>16632</v>
      </c>
      <c r="U1189" s="2">
        <f>1/SUMIFS(Kombiniert[[#This Row],[CDU/CSU (14d)]:[AfD (14d)]],Kombiniert[[#This Row],[CDU/CSU (14d)]:[AfD (14d)]],"&gt;="&amp;0.05)</f>
        <v>1.0493179433368309</v>
      </c>
      <c r="V1189" s="2">
        <f>1/(SUMIFS(Kombiniert[[#This Row],[CDU/CSU (14d)]:[AfD (14d)]],Kombiniert[[#This Row],[CDU/CSU (14d)]:[AfD (14d)]],"&gt;="&amp;0.05)-Kombiniert[[#This Row],[FDP (14d)]])</f>
        <v>1.1520737327188939</v>
      </c>
    </row>
    <row r="1190" spans="1:22" x14ac:dyDescent="0.35">
      <c r="A1190" s="1">
        <v>43234</v>
      </c>
      <c r="B1190" s="2">
        <v>0.32500000000000001</v>
      </c>
      <c r="C1190" s="2">
        <v>0.17</v>
      </c>
      <c r="D1190" s="2">
        <v>0.115</v>
      </c>
      <c r="E1190" s="2">
        <v>0.08</v>
      </c>
      <c r="F1190" s="2">
        <v>0.11</v>
      </c>
      <c r="G1190" s="2">
        <v>0.155</v>
      </c>
      <c r="H1190" s="2">
        <v>4.4999999999999998E-2</v>
      </c>
      <c r="I1190" s="2">
        <v>2098</v>
      </c>
      <c r="J1190" s="2" t="s">
        <v>1049</v>
      </c>
      <c r="K1190" t="s">
        <v>939</v>
      </c>
      <c r="L1190" s="1">
        <f>Kombiniert[[#This Row],[Date]]-13</f>
        <v>43221</v>
      </c>
      <c r="M1190" s="8">
        <f>AVERAGEIFS(Kombiniert[CDU/CSU],Kombiniert[Date],"&gt;="&amp;Kombiniert[[#This Row],[Von]],Kombiniert[Date],"&lt;="&amp;Kombiniert[[#This Row],[Date]])</f>
        <v>0.33142857142857146</v>
      </c>
      <c r="N1190" s="3">
        <f>AVERAGEIFS(Kombiniert[SPD],Kombiniert[Date],"&gt;="&amp;Kombiniert[[#This Row],[Von]],Kombiniert[Date],"&lt;="&amp;Kombiniert[[#This Row],[Date]])</f>
        <v>0.17285714285714282</v>
      </c>
      <c r="O1190" s="8">
        <f>AVERAGEIFS(Kombiniert[GRÜNE],Kombiniert[Date],"&gt;="&amp;Kombiniert[[#This Row],[Von]],Kombiniert[Date],"&lt;="&amp;Kombiniert[[#This Row],[Date]])</f>
        <v>0.12</v>
      </c>
      <c r="P1190" s="8">
        <f>AVERAGEIFS(Kombiniert[FDP],Kombiniert[Date],"&gt;="&amp;Kombiniert[[#This Row],[Von]],Kombiniert[Date],"&lt;="&amp;Kombiniert[[#This Row],[Date]])</f>
        <v>8.357142857142856E-2</v>
      </c>
      <c r="Q1190" s="8">
        <f>AVERAGEIFS(Kombiniert[LINKE],Kombiniert[Date],"&gt;="&amp;Kombiniert[[#This Row],[Von]],Kombiniert[Date],"&lt;="&amp;Kombiniert[[#This Row],[Date]])</f>
        <v>0.10071428571428571</v>
      </c>
      <c r="R1190" s="8">
        <f>AVERAGEIFS(Kombiniert[AfD],Kombiniert[Date],"&gt;="&amp;Kombiniert[[#This Row],[Von]],Kombiniert[Date],"&lt;="&amp;Kombiniert[[#This Row],[Date]])</f>
        <v>0.14285714285714285</v>
      </c>
      <c r="S1190" s="8">
        <f>AVERAGEIFS(Kombiniert[Sonstige],Kombiniert[Date],"&gt;="&amp;Kombiniert[[#This Row],[Von]],Kombiniert[Date],"&lt;="&amp;Kombiniert[[#This Row],[Date]])</f>
        <v>4.8571428571428564E-2</v>
      </c>
      <c r="T1190" s="4">
        <f>SUMIFS(Kombiniert[Befragte],Kombiniert[Date],"&gt;="&amp;Kombiniert[[#This Row],[Von]],Kombiniert[Date],"&lt;="&amp;Kombiniert[[#This Row],[Date]])</f>
        <v>12673</v>
      </c>
      <c r="U1190" s="2">
        <f>1/SUMIFS(Kombiniert[[#This Row],[CDU/CSU (14d)]:[AfD (14d)]],Kombiniert[[#This Row],[CDU/CSU (14d)]:[AfD (14d)]],"&gt;="&amp;0.05)</f>
        <v>1.0510510510510511</v>
      </c>
      <c r="V1190" s="2">
        <f>1/(SUMIFS(Kombiniert[[#This Row],[CDU/CSU (14d)]:[AfD (14d)]],Kombiniert[[#This Row],[CDU/CSU (14d)]:[AfD (14d)]],"&gt;="&amp;0.05)-Kombiniert[[#This Row],[FDP (14d)]])</f>
        <v>1.1522633744855968</v>
      </c>
    </row>
    <row r="1191" spans="1:22" x14ac:dyDescent="0.35">
      <c r="A1191" s="1">
        <v>43228</v>
      </c>
      <c r="B1191" s="2">
        <v>0.32500000000000001</v>
      </c>
      <c r="C1191" s="2">
        <v>0.17</v>
      </c>
      <c r="D1191" s="2">
        <v>0.115</v>
      </c>
      <c r="E1191" s="2">
        <v>8.5000000000000006E-2</v>
      </c>
      <c r="F1191" s="2">
        <v>0.105</v>
      </c>
      <c r="G1191" s="2">
        <v>0.155</v>
      </c>
      <c r="H1191" s="2">
        <v>4.4999999999999998E-2</v>
      </c>
      <c r="I1191" s="2">
        <v>2065</v>
      </c>
      <c r="J1191" s="2" t="s">
        <v>1050</v>
      </c>
      <c r="K1191" t="s">
        <v>939</v>
      </c>
      <c r="L1191" s="1">
        <f>Kombiniert[[#This Row],[Date]]-13</f>
        <v>43215</v>
      </c>
      <c r="M1191" s="8">
        <f>AVERAGEIFS(Kombiniert[CDU/CSU],Kombiniert[Date],"&gt;="&amp;Kombiniert[[#This Row],[Von]],Kombiniert[Date],"&lt;="&amp;Kombiniert[[#This Row],[Date]])</f>
        <v>0.33250000000000002</v>
      </c>
      <c r="N1191" s="3">
        <f>AVERAGEIFS(Kombiniert[SPD],Kombiniert[Date],"&gt;="&amp;Kombiniert[[#This Row],[Von]],Kombiniert[Date],"&lt;="&amp;Kombiniert[[#This Row],[Date]])</f>
        <v>0.17949999999999997</v>
      </c>
      <c r="O1191" s="8">
        <f>AVERAGEIFS(Kombiniert[GRÜNE],Kombiniert[Date],"&gt;="&amp;Kombiniert[[#This Row],[Von]],Kombiniert[Date],"&lt;="&amp;Kombiniert[[#This Row],[Date]])</f>
        <v>0.11899999999999999</v>
      </c>
      <c r="P1191" s="8">
        <f>AVERAGEIFS(Kombiniert[FDP],Kombiniert[Date],"&gt;="&amp;Kombiniert[[#This Row],[Von]],Kombiniert[Date],"&lt;="&amp;Kombiniert[[#This Row],[Date]])</f>
        <v>8.7499999999999994E-2</v>
      </c>
      <c r="Q1191" s="8">
        <f>AVERAGEIFS(Kombiniert[LINKE],Kombiniert[Date],"&gt;="&amp;Kombiniert[[#This Row],[Von]],Kombiniert[Date],"&lt;="&amp;Kombiniert[[#This Row],[Date]])</f>
        <v>0.10200000000000001</v>
      </c>
      <c r="R1191" s="8">
        <f>AVERAGEIFS(Kombiniert[AfD],Kombiniert[Date],"&gt;="&amp;Kombiniert[[#This Row],[Von]],Kombiniert[Date],"&lt;="&amp;Kombiniert[[#This Row],[Date]])</f>
        <v>0.13699999999999998</v>
      </c>
      <c r="S1191" s="8">
        <f>AVERAGEIFS(Kombiniert[Sonstige],Kombiniert[Date],"&gt;="&amp;Kombiniert[[#This Row],[Von]],Kombiniert[Date],"&lt;="&amp;Kombiniert[[#This Row],[Date]])</f>
        <v>4.2499999999999996E-2</v>
      </c>
      <c r="T1191" s="4">
        <f>SUMIFS(Kombiniert[Befragte],Kombiniert[Date],"&gt;="&amp;Kombiniert[[#This Row],[Von]],Kombiniert[Date],"&lt;="&amp;Kombiniert[[#This Row],[Date]])</f>
        <v>17671</v>
      </c>
      <c r="U1191" s="2">
        <f>1/SUMIFS(Kombiniert[[#This Row],[CDU/CSU (14d)]:[AfD (14d)]],Kombiniert[[#This Row],[CDU/CSU (14d)]:[AfD (14d)]],"&gt;="&amp;0.05)</f>
        <v>1.0443864229765012</v>
      </c>
      <c r="V1191" s="2">
        <f>1/(SUMIFS(Kombiniert[[#This Row],[CDU/CSU (14d)]:[AfD (14d)]],Kombiniert[[#This Row],[CDU/CSU (14d)]:[AfD (14d)]],"&gt;="&amp;0.05)-Kombiniert[[#This Row],[FDP (14d)]])</f>
        <v>1.1494252873563218</v>
      </c>
    </row>
    <row r="1192" spans="1:22" x14ac:dyDescent="0.35">
      <c r="A1192" s="1">
        <v>43220</v>
      </c>
      <c r="B1192" s="2">
        <v>0.33</v>
      </c>
      <c r="C1192" s="2">
        <v>0.17</v>
      </c>
      <c r="D1192" s="2">
        <v>0.115</v>
      </c>
      <c r="E1192" s="2">
        <v>0.09</v>
      </c>
      <c r="F1192" s="2">
        <v>0.105</v>
      </c>
      <c r="G1192" s="2">
        <v>0.155</v>
      </c>
      <c r="H1192" s="2">
        <v>3.5000000000000003E-2</v>
      </c>
      <c r="I1192" s="2">
        <v>2097</v>
      </c>
      <c r="J1192" s="2" t="s">
        <v>434</v>
      </c>
      <c r="K1192" t="s">
        <v>939</v>
      </c>
      <c r="L1192" s="1">
        <f>Kombiniert[[#This Row],[Date]]-13</f>
        <v>43207</v>
      </c>
      <c r="M1192" s="8">
        <f>AVERAGEIFS(Kombiniert[CDU/CSU],Kombiniert[Date],"&gt;="&amp;Kombiniert[[#This Row],[Von]],Kombiniert[Date],"&lt;="&amp;Kombiniert[[#This Row],[Date]])</f>
        <v>0.32833333333333331</v>
      </c>
      <c r="N1192" s="3">
        <f>AVERAGEIFS(Kombiniert[SPD],Kombiniert[Date],"&gt;="&amp;Kombiniert[[#This Row],[Von]],Kombiniert[Date],"&lt;="&amp;Kombiniert[[#This Row],[Date]])</f>
        <v>0.18083333333333332</v>
      </c>
      <c r="O1192" s="8">
        <f>AVERAGEIFS(Kombiniert[GRÜNE],Kombiniert[Date],"&gt;="&amp;Kombiniert[[#This Row],[Von]],Kombiniert[Date],"&lt;="&amp;Kombiniert[[#This Row],[Date]])</f>
        <v>0.12083333333333331</v>
      </c>
      <c r="P1192" s="8">
        <f>AVERAGEIFS(Kombiniert[FDP],Kombiniert[Date],"&gt;="&amp;Kombiniert[[#This Row],[Von]],Kombiniert[Date],"&lt;="&amp;Kombiniert[[#This Row],[Date]])</f>
        <v>9.0416666666666659E-2</v>
      </c>
      <c r="Q1192" s="8">
        <f>AVERAGEIFS(Kombiniert[LINKE],Kombiniert[Date],"&gt;="&amp;Kombiniert[[#This Row],[Von]],Kombiniert[Date],"&lt;="&amp;Kombiniert[[#This Row],[Date]])</f>
        <v>0.10333333333333335</v>
      </c>
      <c r="R1192" s="8">
        <f>AVERAGEIFS(Kombiniert[AfD],Kombiniert[Date],"&gt;="&amp;Kombiniert[[#This Row],[Von]],Kombiniert[Date],"&lt;="&amp;Kombiniert[[#This Row],[Date]])</f>
        <v>0.13749999999999998</v>
      </c>
      <c r="S1192" s="8">
        <f>AVERAGEIFS(Kombiniert[Sonstige],Kombiniert[Date],"&gt;="&amp;Kombiniert[[#This Row],[Von]],Kombiniert[Date],"&lt;="&amp;Kombiniert[[#This Row],[Date]])</f>
        <v>3.875E-2</v>
      </c>
      <c r="T1192" s="4">
        <f>SUMIFS(Kombiniert[Befragte],Kombiniert[Date],"&gt;="&amp;Kombiniert[[#This Row],[Von]],Kombiniert[Date],"&lt;="&amp;Kombiniert[[#This Row],[Date]])</f>
        <v>22220</v>
      </c>
      <c r="U1192" s="2">
        <f>1/SUMIFS(Kombiniert[[#This Row],[CDU/CSU (14d)]:[AfD (14d)]],Kombiniert[[#This Row],[CDU/CSU (14d)]:[AfD (14d)]],"&gt;="&amp;0.05)</f>
        <v>1.0403120936280883</v>
      </c>
      <c r="V1192" s="2">
        <f>1/(SUMIFS(Kombiniert[[#This Row],[CDU/CSU (14d)]:[AfD (14d)]],Kombiniert[[#This Row],[CDU/CSU (14d)]:[AfD (14d)]],"&gt;="&amp;0.05)-Kombiniert[[#This Row],[FDP (14d)]])</f>
        <v>1.1483253588516746</v>
      </c>
    </row>
    <row r="1193" spans="1:22" x14ac:dyDescent="0.35">
      <c r="A1193" s="1">
        <v>43214</v>
      </c>
      <c r="B1193" s="2">
        <v>0.315</v>
      </c>
      <c r="C1193" s="2">
        <v>0.18</v>
      </c>
      <c r="D1193" s="2">
        <v>0.12</v>
      </c>
      <c r="E1193" s="2">
        <v>9.5000000000000001E-2</v>
      </c>
      <c r="F1193" s="2">
        <v>0.105</v>
      </c>
      <c r="G1193" s="2">
        <v>0.155</v>
      </c>
      <c r="H1193" s="2">
        <v>0.03</v>
      </c>
      <c r="I1193" s="2">
        <v>2091</v>
      </c>
      <c r="J1193" s="2" t="s">
        <v>743</v>
      </c>
      <c r="K1193" t="s">
        <v>939</v>
      </c>
      <c r="L1193" s="1">
        <f>Kombiniert[[#This Row],[Date]]-13</f>
        <v>43201</v>
      </c>
      <c r="M1193" s="8">
        <f>AVERAGEIFS(Kombiniert[CDU/CSU],Kombiniert[Date],"&gt;="&amp;Kombiniert[[#This Row],[Von]],Kombiniert[Date],"&lt;="&amp;Kombiniert[[#This Row],[Date]])</f>
        <v>0.32750000000000001</v>
      </c>
      <c r="N1193" s="3">
        <f>AVERAGEIFS(Kombiniert[SPD],Kombiniert[Date],"&gt;="&amp;Kombiniert[[#This Row],[Von]],Kombiniert[Date],"&lt;="&amp;Kombiniert[[#This Row],[Date]])</f>
        <v>0.18187499999999998</v>
      </c>
      <c r="O1193" s="8">
        <f>AVERAGEIFS(Kombiniert[GRÜNE],Kombiniert[Date],"&gt;="&amp;Kombiniert[[#This Row],[Von]],Kombiniert[Date],"&lt;="&amp;Kombiniert[[#This Row],[Date]])</f>
        <v>0.121875</v>
      </c>
      <c r="P1193" s="8">
        <f>AVERAGEIFS(Kombiniert[FDP],Kombiniert[Date],"&gt;="&amp;Kombiniert[[#This Row],[Von]],Kombiniert[Date],"&lt;="&amp;Kombiniert[[#This Row],[Date]])</f>
        <v>9.0624999999999997E-2</v>
      </c>
      <c r="Q1193" s="8">
        <f>AVERAGEIFS(Kombiniert[LINKE],Kombiniert[Date],"&gt;="&amp;Kombiniert[[#This Row],[Von]],Kombiniert[Date],"&lt;="&amp;Kombiniert[[#This Row],[Date]])</f>
        <v>0.10312499999999999</v>
      </c>
      <c r="R1193" s="8">
        <f>AVERAGEIFS(Kombiniert[AfD],Kombiniert[Date],"&gt;="&amp;Kombiniert[[#This Row],[Von]],Kombiniert[Date],"&lt;="&amp;Kombiniert[[#This Row],[Date]])</f>
        <v>0.136875</v>
      </c>
      <c r="S1193" s="8">
        <f>AVERAGEIFS(Kombiniert[Sonstige],Kombiniert[Date],"&gt;="&amp;Kombiniert[[#This Row],[Von]],Kombiniert[Date],"&lt;="&amp;Kombiniert[[#This Row],[Date]])</f>
        <v>3.8125000000000006E-2</v>
      </c>
      <c r="T1193" s="4">
        <f>SUMIFS(Kombiniert[Befragte],Kombiniert[Date],"&gt;="&amp;Kombiniert[[#This Row],[Von]],Kombiniert[Date],"&lt;="&amp;Kombiniert[[#This Row],[Date]])</f>
        <v>15575</v>
      </c>
      <c r="U1193" s="2">
        <f>1/SUMIFS(Kombiniert[[#This Row],[CDU/CSU (14d)]:[AfD (14d)]],Kombiniert[[#This Row],[CDU/CSU (14d)]:[AfD (14d)]],"&gt;="&amp;0.05)</f>
        <v>1.0396361273554258</v>
      </c>
      <c r="V1193" s="2">
        <f>1/(SUMIFS(Kombiniert[[#This Row],[CDU/CSU (14d)]:[AfD (14d)]],Kombiniert[[#This Row],[CDU/CSU (14d)]:[AfD (14d)]],"&gt;="&amp;0.05)-Kombiniert[[#This Row],[FDP (14d)]])</f>
        <v>1.1477761836441893</v>
      </c>
    </row>
    <row r="1194" spans="1:22" x14ac:dyDescent="0.35">
      <c r="A1194" s="1">
        <v>43207</v>
      </c>
      <c r="B1194" s="2">
        <v>0.315</v>
      </c>
      <c r="C1194" s="2">
        <v>0.185</v>
      </c>
      <c r="D1194" s="2">
        <v>0.115</v>
      </c>
      <c r="E1194" s="2">
        <v>0.09</v>
      </c>
      <c r="F1194" s="2">
        <v>0.11</v>
      </c>
      <c r="G1194" s="2">
        <v>0.15</v>
      </c>
      <c r="H1194" s="2">
        <v>3.5000000000000003E-2</v>
      </c>
      <c r="I1194" s="2">
        <v>2054</v>
      </c>
      <c r="J1194" s="2" t="s">
        <v>1051</v>
      </c>
      <c r="K1194" t="s">
        <v>939</v>
      </c>
      <c r="L1194" s="1">
        <f>Kombiniert[[#This Row],[Date]]-13</f>
        <v>43194</v>
      </c>
      <c r="M1194" s="8">
        <f>AVERAGEIFS(Kombiniert[CDU/CSU],Kombiniert[Date],"&gt;="&amp;Kombiniert[[#This Row],[Von]],Kombiniert[Date],"&lt;="&amp;Kombiniert[[#This Row],[Date]])</f>
        <v>0.32750000000000001</v>
      </c>
      <c r="N1194" s="3">
        <f>AVERAGEIFS(Kombiniert[SPD],Kombiniert[Date],"&gt;="&amp;Kombiniert[[#This Row],[Von]],Kombiniert[Date],"&lt;="&amp;Kombiniert[[#This Row],[Date]])</f>
        <v>0.18375</v>
      </c>
      <c r="O1194" s="8">
        <f>AVERAGEIFS(Kombiniert[GRÜNE],Kombiniert[Date],"&gt;="&amp;Kombiniert[[#This Row],[Von]],Kombiniert[Date],"&lt;="&amp;Kombiniert[[#This Row],[Date]])</f>
        <v>0.11874999999999999</v>
      </c>
      <c r="P1194" s="8">
        <f>AVERAGEIFS(Kombiniert[FDP],Kombiniert[Date],"&gt;="&amp;Kombiniert[[#This Row],[Von]],Kombiniert[Date],"&lt;="&amp;Kombiniert[[#This Row],[Date]])</f>
        <v>8.7499999999999994E-2</v>
      </c>
      <c r="Q1194" s="8">
        <f>AVERAGEIFS(Kombiniert[LINKE],Kombiniert[Date],"&gt;="&amp;Kombiniert[[#This Row],[Von]],Kombiniert[Date],"&lt;="&amp;Kombiniert[[#This Row],[Date]])</f>
        <v>0.105</v>
      </c>
      <c r="R1194" s="8">
        <f>AVERAGEIFS(Kombiniert[AfD],Kombiniert[Date],"&gt;="&amp;Kombiniert[[#This Row],[Von]],Kombiniert[Date],"&lt;="&amp;Kombiniert[[#This Row],[Date]])</f>
        <v>0.136875</v>
      </c>
      <c r="S1194" s="8">
        <f>AVERAGEIFS(Kombiniert[Sonstige],Kombiniert[Date],"&gt;="&amp;Kombiniert[[#This Row],[Von]],Kombiniert[Date],"&lt;="&amp;Kombiniert[[#This Row],[Date]])</f>
        <v>4.0625000000000008E-2</v>
      </c>
      <c r="T1194" s="4">
        <f>SUMIFS(Kombiniert[Befragte],Kombiniert[Date],"&gt;="&amp;Kombiniert[[#This Row],[Von]],Kombiniert[Date],"&lt;="&amp;Kombiniert[[#This Row],[Date]])</f>
        <v>14475</v>
      </c>
      <c r="U1194" s="2">
        <f>1/SUMIFS(Kombiniert[[#This Row],[CDU/CSU (14d)]:[AfD (14d)]],Kombiniert[[#This Row],[CDU/CSU (14d)]:[AfD (14d)]],"&gt;="&amp;0.05)</f>
        <v>1.0423452768729642</v>
      </c>
      <c r="V1194" s="2">
        <f>1/(SUMIFS(Kombiniert[[#This Row],[CDU/CSU (14d)]:[AfD (14d)]],Kombiniert[[#This Row],[CDU/CSU (14d)]:[AfD (14d)]],"&gt;="&amp;0.05)-Kombiniert[[#This Row],[FDP (14d)]])</f>
        <v>1.1469534050179213</v>
      </c>
    </row>
    <row r="1195" spans="1:22" x14ac:dyDescent="0.35">
      <c r="A1195" s="1">
        <v>43200</v>
      </c>
      <c r="B1195" s="2">
        <v>0.315</v>
      </c>
      <c r="C1195" s="2">
        <v>0.17499999999999999</v>
      </c>
      <c r="D1195" s="2">
        <v>0.115</v>
      </c>
      <c r="E1195" s="2">
        <v>0.09</v>
      </c>
      <c r="F1195" s="2">
        <v>0.12</v>
      </c>
      <c r="G1195" s="2">
        <v>0.155</v>
      </c>
      <c r="H1195" s="2">
        <v>0.03</v>
      </c>
      <c r="I1195" s="2">
        <v>2048</v>
      </c>
      <c r="J1195" s="2" t="s">
        <v>437</v>
      </c>
      <c r="K1195" t="s">
        <v>939</v>
      </c>
      <c r="L1195" s="1">
        <f>Kombiniert[[#This Row],[Date]]-13</f>
        <v>43187</v>
      </c>
      <c r="M1195" s="8">
        <f>AVERAGEIFS(Kombiniert[CDU/CSU],Kombiniert[Date],"&gt;="&amp;Kombiniert[[#This Row],[Von]],Kombiniert[Date],"&lt;="&amp;Kombiniert[[#This Row],[Date]])</f>
        <v>0.32937499999999997</v>
      </c>
      <c r="N1195" s="3">
        <f>AVERAGEIFS(Kombiniert[SPD],Kombiniert[Date],"&gt;="&amp;Kombiniert[[#This Row],[Von]],Kombiniert[Date],"&lt;="&amp;Kombiniert[[#This Row],[Date]])</f>
        <v>0.17937499999999998</v>
      </c>
      <c r="O1195" s="8">
        <f>AVERAGEIFS(Kombiniert[GRÜNE],Kombiniert[Date],"&gt;="&amp;Kombiniert[[#This Row],[Von]],Kombiniert[Date],"&lt;="&amp;Kombiniert[[#This Row],[Date]])</f>
        <v>0.11437499999999999</v>
      </c>
      <c r="P1195" s="8">
        <f>AVERAGEIFS(Kombiniert[FDP],Kombiniert[Date],"&gt;="&amp;Kombiniert[[#This Row],[Von]],Kombiniert[Date],"&lt;="&amp;Kombiniert[[#This Row],[Date]])</f>
        <v>8.7499999999999981E-2</v>
      </c>
      <c r="Q1195" s="8">
        <f>AVERAGEIFS(Kombiniert[LINKE],Kombiniert[Date],"&gt;="&amp;Kombiniert[[#This Row],[Von]],Kombiniert[Date],"&lt;="&amp;Kombiniert[[#This Row],[Date]])</f>
        <v>0.10875</v>
      </c>
      <c r="R1195" s="8">
        <f>AVERAGEIFS(Kombiniert[AfD],Kombiniert[Date],"&gt;="&amp;Kombiniert[[#This Row],[Von]],Kombiniert[Date],"&lt;="&amp;Kombiniert[[#This Row],[Date]])</f>
        <v>0.138125</v>
      </c>
      <c r="S1195" s="8">
        <f>AVERAGEIFS(Kombiniert[Sonstige],Kombiniert[Date],"&gt;="&amp;Kombiniert[[#This Row],[Von]],Kombiniert[Date],"&lt;="&amp;Kombiniert[[#This Row],[Date]])</f>
        <v>4.2500000000000003E-2</v>
      </c>
      <c r="T1195" s="4">
        <f>SUMIFS(Kombiniert[Befragte],Kombiniert[Date],"&gt;="&amp;Kombiniert[[#This Row],[Von]],Kombiniert[Date],"&lt;="&amp;Kombiniert[[#This Row],[Date]])</f>
        <v>13608</v>
      </c>
      <c r="U1195" s="2">
        <f>1/SUMIFS(Kombiniert[[#This Row],[CDU/CSU (14d)]:[AfD (14d)]],Kombiniert[[#This Row],[CDU/CSU (14d)]:[AfD (14d)]],"&gt;="&amp;0.05)</f>
        <v>1.0443864229765012</v>
      </c>
      <c r="V1195" s="2">
        <f>1/(SUMIFS(Kombiniert[[#This Row],[CDU/CSU (14d)]:[AfD (14d)]],Kombiniert[[#This Row],[CDU/CSU (14d)]:[AfD (14d)]],"&gt;="&amp;0.05)-Kombiniert[[#This Row],[FDP (14d)]])</f>
        <v>1.1494252873563218</v>
      </c>
    </row>
    <row r="1196" spans="1:22" x14ac:dyDescent="0.35">
      <c r="A1196" s="1">
        <v>43193</v>
      </c>
      <c r="B1196" s="2">
        <v>0.32</v>
      </c>
      <c r="C1196" s="2">
        <v>0.18</v>
      </c>
      <c r="D1196" s="2">
        <v>0.1</v>
      </c>
      <c r="E1196" s="2">
        <v>0.1</v>
      </c>
      <c r="F1196" s="2">
        <v>0.12</v>
      </c>
      <c r="G1196" s="2">
        <v>0.15</v>
      </c>
      <c r="H1196" s="2">
        <v>0.03</v>
      </c>
      <c r="I1196" s="2">
        <v>1074</v>
      </c>
      <c r="J1196" s="2" t="s">
        <v>1052</v>
      </c>
      <c r="K1196" t="s">
        <v>939</v>
      </c>
      <c r="L1196" s="1">
        <f>Kombiniert[[#This Row],[Date]]-13</f>
        <v>43180</v>
      </c>
      <c r="M1196" s="8">
        <f>AVERAGEIFS(Kombiniert[CDU/CSU],Kombiniert[Date],"&gt;="&amp;Kombiniert[[#This Row],[Von]],Kombiniert[Date],"&lt;="&amp;Kombiniert[[#This Row],[Date]])</f>
        <v>0.33050000000000002</v>
      </c>
      <c r="N1196" s="3">
        <f>AVERAGEIFS(Kombiniert[SPD],Kombiniert[Date],"&gt;="&amp;Kombiniert[[#This Row],[Von]],Kombiniert[Date],"&lt;="&amp;Kombiniert[[#This Row],[Date]])</f>
        <v>0.18099999999999997</v>
      </c>
      <c r="O1196" s="8">
        <f>AVERAGEIFS(Kombiniert[GRÜNE],Kombiniert[Date],"&gt;="&amp;Kombiniert[[#This Row],[Von]],Kombiniert[Date],"&lt;="&amp;Kombiniert[[#This Row],[Date]])</f>
        <v>0.1135</v>
      </c>
      <c r="P1196" s="8">
        <f>AVERAGEIFS(Kombiniert[FDP],Kombiniert[Date],"&gt;="&amp;Kombiniert[[#This Row],[Von]],Kombiniert[Date],"&lt;="&amp;Kombiniert[[#This Row],[Date]])</f>
        <v>9.1999999999999985E-2</v>
      </c>
      <c r="Q1196" s="8">
        <f>AVERAGEIFS(Kombiniert[LINKE],Kombiniert[Date],"&gt;="&amp;Kombiniert[[#This Row],[Von]],Kombiniert[Date],"&lt;="&amp;Kombiniert[[#This Row],[Date]])</f>
        <v>0.10700000000000001</v>
      </c>
      <c r="R1196" s="8">
        <f>AVERAGEIFS(Kombiniert[AfD],Kombiniert[Date],"&gt;="&amp;Kombiniert[[#This Row],[Von]],Kombiniert[Date],"&lt;="&amp;Kombiniert[[#This Row],[Date]])</f>
        <v>0.13549999999999998</v>
      </c>
      <c r="S1196" s="8">
        <f>AVERAGEIFS(Kombiniert[Sonstige],Kombiniert[Date],"&gt;="&amp;Kombiniert[[#This Row],[Von]],Kombiniert[Date],"&lt;="&amp;Kombiniert[[#This Row],[Date]])</f>
        <v>4.0499999999999994E-2</v>
      </c>
      <c r="T1196" s="4">
        <f>SUMIFS(Kombiniert[Befragte],Kombiniert[Date],"&gt;="&amp;Kombiniert[[#This Row],[Von]],Kombiniert[Date],"&lt;="&amp;Kombiniert[[#This Row],[Date]])</f>
        <v>16460</v>
      </c>
      <c r="U1196" s="2">
        <f>1/SUMIFS(Kombiniert[[#This Row],[CDU/CSU (14d)]:[AfD (14d)]],Kombiniert[[#This Row],[CDU/CSU (14d)]:[AfD (14d)]],"&gt;="&amp;0.05)</f>
        <v>1.0422094841063054</v>
      </c>
      <c r="V1196" s="2">
        <f>1/(SUMIFS(Kombiniert[[#This Row],[CDU/CSU (14d)]:[AfD (14d)]],Kombiniert[[#This Row],[CDU/CSU (14d)]:[AfD (14d)]],"&gt;="&amp;0.05)-Kombiniert[[#This Row],[FDP (14d)]])</f>
        <v>1.1527377521613833</v>
      </c>
    </row>
    <row r="1197" spans="1:22" x14ac:dyDescent="0.35">
      <c r="A1197" s="1">
        <v>43185</v>
      </c>
      <c r="B1197" s="2">
        <v>0.32500000000000001</v>
      </c>
      <c r="C1197" s="2">
        <v>0.17</v>
      </c>
      <c r="D1197" s="2">
        <v>0.105</v>
      </c>
      <c r="E1197" s="2">
        <v>0.1</v>
      </c>
      <c r="F1197" s="2">
        <v>0.12</v>
      </c>
      <c r="G1197" s="2">
        <v>0.15</v>
      </c>
      <c r="H1197" s="2">
        <v>0.03</v>
      </c>
      <c r="I1197" s="2">
        <v>2051</v>
      </c>
      <c r="J1197" s="2" t="s">
        <v>745</v>
      </c>
      <c r="K1197" t="s">
        <v>939</v>
      </c>
      <c r="L1197" s="1">
        <f>Kombiniert[[#This Row],[Date]]-13</f>
        <v>43172</v>
      </c>
      <c r="M1197" s="8">
        <f>AVERAGEIFS(Kombiniert[CDU/CSU],Kombiniert[Date],"&gt;="&amp;Kombiniert[[#This Row],[Von]],Kombiniert[Date],"&lt;="&amp;Kombiniert[[#This Row],[Date]])</f>
        <v>0.3277272727272727</v>
      </c>
      <c r="N1197" s="3">
        <f>AVERAGEIFS(Kombiniert[SPD],Kombiniert[Date],"&gt;="&amp;Kombiniert[[#This Row],[Von]],Kombiniert[Date],"&lt;="&amp;Kombiniert[[#This Row],[Date]])</f>
        <v>0.1836363636363636</v>
      </c>
      <c r="O1197" s="8">
        <f>AVERAGEIFS(Kombiniert[GRÜNE],Kombiniert[Date],"&gt;="&amp;Kombiniert[[#This Row],[Von]],Kombiniert[Date],"&lt;="&amp;Kombiniert[[#This Row],[Date]])</f>
        <v>0.11272727272727273</v>
      </c>
      <c r="P1197" s="8">
        <f>AVERAGEIFS(Kombiniert[FDP],Kombiniert[Date],"&gt;="&amp;Kombiniert[[#This Row],[Von]],Kombiniert[Date],"&lt;="&amp;Kombiniert[[#This Row],[Date]])</f>
        <v>9.3181818181818171E-2</v>
      </c>
      <c r="Q1197" s="8">
        <f>AVERAGEIFS(Kombiniert[LINKE],Kombiniert[Date],"&gt;="&amp;Kombiniert[[#This Row],[Von]],Kombiniert[Date],"&lt;="&amp;Kombiniert[[#This Row],[Date]])</f>
        <v>0.10727272727272728</v>
      </c>
      <c r="R1197" s="8">
        <f>AVERAGEIFS(Kombiniert[AfD],Kombiniert[Date],"&gt;="&amp;Kombiniert[[#This Row],[Von]],Kombiniert[Date],"&lt;="&amp;Kombiniert[[#This Row],[Date]])</f>
        <v>0.13681818181818181</v>
      </c>
      <c r="S1197" s="8">
        <f>AVERAGEIFS(Kombiniert[Sonstige],Kombiniert[Date],"&gt;="&amp;Kombiniert[[#This Row],[Von]],Kombiniert[Date],"&lt;="&amp;Kombiniert[[#This Row],[Date]])</f>
        <v>3.8636363636363642E-2</v>
      </c>
      <c r="T1197" s="4">
        <f>SUMIFS(Kombiniert[Befragte],Kombiniert[Date],"&gt;="&amp;Kombiniert[[#This Row],[Von]],Kombiniert[Date],"&lt;="&amp;Kombiniert[[#This Row],[Date]])</f>
        <v>19596</v>
      </c>
      <c r="U1197" s="2">
        <f>1/SUMIFS(Kombiniert[[#This Row],[CDU/CSU (14d)]:[AfD (14d)]],Kombiniert[[#This Row],[CDU/CSU (14d)]:[AfD (14d)]],"&gt;="&amp;0.05)</f>
        <v>1.0401891252955084</v>
      </c>
      <c r="V1197" s="2">
        <f>1/(SUMIFS(Kombiniert[[#This Row],[CDU/CSU (14d)]:[AfD (14d)]],Kombiniert[[#This Row],[CDU/CSU (14d)]:[AfD (14d)]],"&gt;="&amp;0.05)-Kombiniert[[#This Row],[FDP (14d)]])</f>
        <v>1.1518324607329844</v>
      </c>
    </row>
    <row r="1198" spans="1:22" x14ac:dyDescent="0.35">
      <c r="A1198" s="1">
        <v>43179</v>
      </c>
      <c r="B1198" s="2">
        <v>0.32</v>
      </c>
      <c r="C1198" s="2">
        <v>0.17499999999999999</v>
      </c>
      <c r="D1198" s="2">
        <v>0.105</v>
      </c>
      <c r="E1198" s="2">
        <v>0.1</v>
      </c>
      <c r="F1198" s="2">
        <v>0.12</v>
      </c>
      <c r="G1198" s="2">
        <v>0.15</v>
      </c>
      <c r="H1198" s="2">
        <v>0.03</v>
      </c>
      <c r="I1198" s="2">
        <v>2066</v>
      </c>
      <c r="J1198" s="2" t="s">
        <v>1053</v>
      </c>
      <c r="K1198" t="s">
        <v>939</v>
      </c>
      <c r="L1198" s="1">
        <f>Kombiniert[[#This Row],[Date]]-13</f>
        <v>43166</v>
      </c>
      <c r="M1198" s="8">
        <f>AVERAGEIFS(Kombiniert[CDU/CSU],Kombiniert[Date],"&gt;="&amp;Kombiniert[[#This Row],[Von]],Kombiniert[Date],"&lt;="&amp;Kombiniert[[#This Row],[Date]])</f>
        <v>0.32857142857142863</v>
      </c>
      <c r="N1198" s="3">
        <f>AVERAGEIFS(Kombiniert[SPD],Kombiniert[Date],"&gt;="&amp;Kombiniert[[#This Row],[Von]],Kombiniert[Date],"&lt;="&amp;Kombiniert[[#This Row],[Date]])</f>
        <v>0.1842857142857143</v>
      </c>
      <c r="O1198" s="8">
        <f>AVERAGEIFS(Kombiniert[GRÜNE],Kombiniert[Date],"&gt;="&amp;Kombiniert[[#This Row],[Von]],Kombiniert[Date],"&lt;="&amp;Kombiniert[[#This Row],[Date]])</f>
        <v>0.11499999999999999</v>
      </c>
      <c r="P1198" s="8">
        <f>AVERAGEIFS(Kombiniert[FDP],Kombiniert[Date],"&gt;="&amp;Kombiniert[[#This Row],[Von]],Kombiniert[Date],"&lt;="&amp;Kombiniert[[#This Row],[Date]])</f>
        <v>8.9285714285714274E-2</v>
      </c>
      <c r="Q1198" s="8">
        <f>AVERAGEIFS(Kombiniert[LINKE],Kombiniert[Date],"&gt;="&amp;Kombiniert[[#This Row],[Von]],Kombiniert[Date],"&lt;="&amp;Kombiniert[[#This Row],[Date]])</f>
        <v>0.10714285714285714</v>
      </c>
      <c r="R1198" s="8">
        <f>AVERAGEIFS(Kombiniert[AfD],Kombiniert[Date],"&gt;="&amp;Kombiniert[[#This Row],[Von]],Kombiniert[Date],"&lt;="&amp;Kombiniert[[#This Row],[Date]])</f>
        <v>0.13571428571428573</v>
      </c>
      <c r="S1198" s="8">
        <f>AVERAGEIFS(Kombiniert[Sonstige],Kombiniert[Date],"&gt;="&amp;Kombiniert[[#This Row],[Von]],Kombiniert[Date],"&lt;="&amp;Kombiniert[[#This Row],[Date]])</f>
        <v>0.04</v>
      </c>
      <c r="T1198" s="4">
        <f>SUMIFS(Kombiniert[Befragte],Kombiniert[Date],"&gt;="&amp;Kombiniert[[#This Row],[Von]],Kombiniert[Date],"&lt;="&amp;Kombiniert[[#This Row],[Date]])</f>
        <v>14150</v>
      </c>
      <c r="U1198" s="2">
        <f>1/SUMIFS(Kombiniert[[#This Row],[CDU/CSU (14d)]:[AfD (14d)]],Kombiniert[[#This Row],[CDU/CSU (14d)]:[AfD (14d)]],"&gt;="&amp;0.05)</f>
        <v>1.0416666666666667</v>
      </c>
      <c r="V1198" s="2">
        <f>1/(SUMIFS(Kombiniert[[#This Row],[CDU/CSU (14d)]:[AfD (14d)]],Kombiniert[[#This Row],[CDU/CSU (14d)]:[AfD (14d)]],"&gt;="&amp;0.05)-Kombiniert[[#This Row],[FDP (14d)]])</f>
        <v>1.1484823625922889</v>
      </c>
    </row>
    <row r="1199" spans="1:22" x14ac:dyDescent="0.35">
      <c r="A1199" s="1">
        <v>43172</v>
      </c>
      <c r="B1199" s="2">
        <v>0.32</v>
      </c>
      <c r="C1199" s="2">
        <v>0.17499999999999999</v>
      </c>
      <c r="D1199" s="2">
        <v>0.11</v>
      </c>
      <c r="E1199" s="2">
        <v>9.5000000000000001E-2</v>
      </c>
      <c r="F1199" s="2">
        <v>0.12</v>
      </c>
      <c r="G1199" s="2">
        <v>0.15</v>
      </c>
      <c r="H1199" s="2">
        <v>0.03</v>
      </c>
      <c r="I1199" s="2">
        <v>2033</v>
      </c>
      <c r="J1199" s="2" t="s">
        <v>1054</v>
      </c>
      <c r="K1199" t="s">
        <v>939</v>
      </c>
      <c r="L1199" s="1">
        <f>Kombiniert[[#This Row],[Date]]-13</f>
        <v>43159</v>
      </c>
      <c r="M1199" s="8">
        <f>AVERAGEIFS(Kombiniert[CDU/CSU],Kombiniert[Date],"&gt;="&amp;Kombiniert[[#This Row],[Von]],Kombiniert[Date],"&lt;="&amp;Kombiniert[[#This Row],[Date]])</f>
        <v>0.33333333333333326</v>
      </c>
      <c r="N1199" s="3">
        <f>AVERAGEIFS(Kombiniert[SPD],Kombiniert[Date],"&gt;="&amp;Kombiniert[[#This Row],[Von]],Kombiniert[Date],"&lt;="&amp;Kombiniert[[#This Row],[Date]])</f>
        <v>0.17388888888888887</v>
      </c>
      <c r="O1199" s="8">
        <f>AVERAGEIFS(Kombiniert[GRÜNE],Kombiniert[Date],"&gt;="&amp;Kombiniert[[#This Row],[Von]],Kombiniert[Date],"&lt;="&amp;Kombiniert[[#This Row],[Date]])</f>
        <v>0.11888888888888888</v>
      </c>
      <c r="P1199" s="8">
        <f>AVERAGEIFS(Kombiniert[FDP],Kombiniert[Date],"&gt;="&amp;Kombiniert[[#This Row],[Von]],Kombiniert[Date],"&lt;="&amp;Kombiniert[[#This Row],[Date]])</f>
        <v>8.9444444444444424E-2</v>
      </c>
      <c r="Q1199" s="8">
        <f>AVERAGEIFS(Kombiniert[LINKE],Kombiniert[Date],"&gt;="&amp;Kombiniert[[#This Row],[Von]],Kombiniert[Date],"&lt;="&amp;Kombiniert[[#This Row],[Date]])</f>
        <v>0.10444444444444444</v>
      </c>
      <c r="R1199" s="8">
        <f>AVERAGEIFS(Kombiniert[AfD],Kombiniert[Date],"&gt;="&amp;Kombiniert[[#This Row],[Von]],Kombiniert[Date],"&lt;="&amp;Kombiniert[[#This Row],[Date]])</f>
        <v>0.1411111111111111</v>
      </c>
      <c r="S1199" s="8">
        <f>AVERAGEIFS(Kombiniert[Sonstige],Kombiniert[Date],"&gt;="&amp;Kombiniert[[#This Row],[Von]],Kombiniert[Date],"&lt;="&amp;Kombiniert[[#This Row],[Date]])</f>
        <v>3.888888888888889E-2</v>
      </c>
      <c r="T1199" s="4">
        <f>SUMIFS(Kombiniert[Befragte],Kombiniert[Date],"&gt;="&amp;Kombiniert[[#This Row],[Von]],Kombiniert[Date],"&lt;="&amp;Kombiniert[[#This Row],[Date]])</f>
        <v>16445</v>
      </c>
      <c r="U1199" s="2">
        <f>1/SUMIFS(Kombiniert[[#This Row],[CDU/CSU (14d)]:[AfD (14d)]],Kombiniert[[#This Row],[CDU/CSU (14d)]:[AfD (14d)]],"&gt;="&amp;0.05)</f>
        <v>1.0404624277456649</v>
      </c>
      <c r="V1199" s="2">
        <f>1/(SUMIFS(Kombiniert[[#This Row],[CDU/CSU (14d)]:[AfD (14d)]],Kombiniert[[#This Row],[CDU/CSU (14d)]:[AfD (14d)]],"&gt;="&amp;0.05)-Kombiniert[[#This Row],[FDP (14d)]])</f>
        <v>1.1472275334608031</v>
      </c>
    </row>
    <row r="1200" spans="1:22" x14ac:dyDescent="0.35">
      <c r="A1200" s="1">
        <v>43164</v>
      </c>
      <c r="B1200" s="2">
        <v>0.33</v>
      </c>
      <c r="C1200" s="2">
        <v>0.15</v>
      </c>
      <c r="D1200" s="2">
        <v>0.12</v>
      </c>
      <c r="E1200" s="2">
        <v>0.1</v>
      </c>
      <c r="F1200" s="2">
        <v>0.12</v>
      </c>
      <c r="G1200" s="2">
        <v>0.15</v>
      </c>
      <c r="H1200" s="2">
        <v>0.03</v>
      </c>
      <c r="I1200" s="2">
        <v>1052</v>
      </c>
      <c r="J1200" s="2" t="s">
        <v>1055</v>
      </c>
      <c r="K1200" t="s">
        <v>939</v>
      </c>
      <c r="L1200" s="1">
        <f>Kombiniert[[#This Row],[Date]]-13</f>
        <v>43151</v>
      </c>
      <c r="M1200" s="8">
        <f>AVERAGEIFS(Kombiniert[CDU/CSU],Kombiniert[Date],"&gt;="&amp;Kombiniert[[#This Row],[Von]],Kombiniert[Date],"&lt;="&amp;Kombiniert[[#This Row],[Date]])</f>
        <v>0.33374999999999999</v>
      </c>
      <c r="N1200" s="3">
        <f>AVERAGEIFS(Kombiniert[SPD],Kombiniert[Date],"&gt;="&amp;Kombiniert[[#This Row],[Von]],Kombiniert[Date],"&lt;="&amp;Kombiniert[[#This Row],[Date]])</f>
        <v>0.16999999999999996</v>
      </c>
      <c r="O1200" s="8">
        <f>AVERAGEIFS(Kombiniert[GRÜNE],Kombiniert[Date],"&gt;="&amp;Kombiniert[[#This Row],[Von]],Kombiniert[Date],"&lt;="&amp;Kombiniert[[#This Row],[Date]])</f>
        <v>0.11833333333333336</v>
      </c>
      <c r="P1200" s="8">
        <f>AVERAGEIFS(Kombiniert[FDP],Kombiniert[Date],"&gt;="&amp;Kombiniert[[#This Row],[Von]],Kombiniert[Date],"&lt;="&amp;Kombiniert[[#This Row],[Date]])</f>
        <v>9.166666666666666E-2</v>
      </c>
      <c r="Q1200" s="8">
        <f>AVERAGEIFS(Kombiniert[LINKE],Kombiniert[Date],"&gt;="&amp;Kombiniert[[#This Row],[Von]],Kombiniert[Date],"&lt;="&amp;Kombiniert[[#This Row],[Date]])</f>
        <v>0.10375000000000001</v>
      </c>
      <c r="R1200" s="8">
        <f>AVERAGEIFS(Kombiniert[AfD],Kombiniert[Date],"&gt;="&amp;Kombiniert[[#This Row],[Von]],Kombiniert[Date],"&lt;="&amp;Kombiniert[[#This Row],[Date]])</f>
        <v>0.14333333333333331</v>
      </c>
      <c r="S1200" s="8">
        <f>AVERAGEIFS(Kombiniert[Sonstige],Kombiniert[Date],"&gt;="&amp;Kombiniert[[#This Row],[Von]],Kombiniert[Date],"&lt;="&amp;Kombiniert[[#This Row],[Date]])</f>
        <v>3.9166666666666669E-2</v>
      </c>
      <c r="T1200" s="4">
        <f>SUMIFS(Kombiniert[Befragte],Kombiniert[Date],"&gt;="&amp;Kombiniert[[#This Row],[Von]],Kombiniert[Date],"&lt;="&amp;Kombiniert[[#This Row],[Date]])</f>
        <v>19273</v>
      </c>
      <c r="U1200" s="2">
        <f>1/SUMIFS(Kombiniert[[#This Row],[CDU/CSU (14d)]:[AfD (14d)]],Kombiniert[[#This Row],[CDU/CSU (14d)]:[AfD (14d)]],"&gt;="&amp;0.05)</f>
        <v>1.0407632263660018</v>
      </c>
      <c r="V1200" s="2">
        <f>1/(SUMIFS(Kombiniert[[#This Row],[CDU/CSU (14d)]:[AfD (14d)]],Kombiniert[[#This Row],[CDU/CSU (14d)]:[AfD (14d)]],"&gt;="&amp;0.05)-Kombiniert[[#This Row],[FDP (14d)]])</f>
        <v>1.1505273250239694</v>
      </c>
    </row>
    <row r="1201" spans="1:22" x14ac:dyDescent="0.35">
      <c r="A1201" s="1">
        <v>43157</v>
      </c>
      <c r="B1201" s="2">
        <v>0.32500000000000001</v>
      </c>
      <c r="C1201" s="2">
        <v>0.155</v>
      </c>
      <c r="D1201" s="2">
        <v>0.12</v>
      </c>
      <c r="E1201" s="2">
        <v>0.09</v>
      </c>
      <c r="F1201" s="2">
        <v>0.12</v>
      </c>
      <c r="G1201" s="2">
        <v>0.16</v>
      </c>
      <c r="H1201" s="2">
        <v>0.03</v>
      </c>
      <c r="I1201" s="2">
        <v>1063</v>
      </c>
      <c r="J1201" s="2" t="s">
        <v>1056</v>
      </c>
      <c r="K1201" t="s">
        <v>939</v>
      </c>
      <c r="L1201" s="1">
        <f>Kombiniert[[#This Row],[Date]]-13</f>
        <v>43144</v>
      </c>
      <c r="M1201" s="8">
        <f>AVERAGEIFS(Kombiniert[CDU/CSU],Kombiniert[Date],"&gt;="&amp;Kombiniert[[#This Row],[Von]],Kombiniert[Date],"&lt;="&amp;Kombiniert[[#This Row],[Date]])</f>
        <v>0.33150000000000002</v>
      </c>
      <c r="N1201" s="3">
        <f>AVERAGEIFS(Kombiniert[SPD],Kombiniert[Date],"&gt;="&amp;Kombiniert[[#This Row],[Von]],Kombiniert[Date],"&lt;="&amp;Kombiniert[[#This Row],[Date]])</f>
        <v>0.16849999999999998</v>
      </c>
      <c r="O1201" s="8">
        <f>AVERAGEIFS(Kombiniert[GRÜNE],Kombiniert[Date],"&gt;="&amp;Kombiniert[[#This Row],[Von]],Kombiniert[Date],"&lt;="&amp;Kombiniert[[#This Row],[Date]])</f>
        <v>0.121</v>
      </c>
      <c r="P1201" s="8">
        <f>AVERAGEIFS(Kombiniert[FDP],Kombiniert[Date],"&gt;="&amp;Kombiniert[[#This Row],[Von]],Kombiniert[Date],"&lt;="&amp;Kombiniert[[#This Row],[Date]])</f>
        <v>9.1999999999999985E-2</v>
      </c>
      <c r="Q1201" s="8">
        <f>AVERAGEIFS(Kombiniert[LINKE],Kombiniert[Date],"&gt;="&amp;Kombiniert[[#This Row],[Von]],Kombiniert[Date],"&lt;="&amp;Kombiniert[[#This Row],[Date]])</f>
        <v>0.1045</v>
      </c>
      <c r="R1201" s="8">
        <f>AVERAGEIFS(Kombiniert[AfD],Kombiniert[Date],"&gt;="&amp;Kombiniert[[#This Row],[Von]],Kombiniert[Date],"&lt;="&amp;Kombiniert[[#This Row],[Date]])</f>
        <v>0.14299999999999999</v>
      </c>
      <c r="S1201" s="8">
        <f>AVERAGEIFS(Kombiniert[Sonstige],Kombiniert[Date],"&gt;="&amp;Kombiniert[[#This Row],[Von]],Kombiniert[Date],"&lt;="&amp;Kombiniert[[#This Row],[Date]])</f>
        <v>3.95E-2</v>
      </c>
      <c r="T1201" s="4">
        <f>SUMIFS(Kombiniert[Befragte],Kombiniert[Date],"&gt;="&amp;Kombiniert[[#This Row],[Von]],Kombiniert[Date],"&lt;="&amp;Kombiniert[[#This Row],[Date]])</f>
        <v>16257</v>
      </c>
      <c r="U1201" s="2">
        <f>1/SUMIFS(Kombiniert[[#This Row],[CDU/CSU (14d)]:[AfD (14d)]],Kombiniert[[#This Row],[CDU/CSU (14d)]:[AfD (14d)]],"&gt;="&amp;0.05)</f>
        <v>1.0411244143675169</v>
      </c>
      <c r="V1201" s="2">
        <f>1/(SUMIFS(Kombiniert[[#This Row],[CDU/CSU (14d)]:[AfD (14d)]],Kombiniert[[#This Row],[CDU/CSU (14d)]:[AfD (14d)]],"&gt;="&amp;0.05)-Kombiniert[[#This Row],[FDP (14d)]])</f>
        <v>1.1514104778353482</v>
      </c>
    </row>
    <row r="1202" spans="1:22" x14ac:dyDescent="0.35">
      <c r="A1202" s="1">
        <v>43150</v>
      </c>
      <c r="B1202" s="2">
        <v>0.32</v>
      </c>
      <c r="C1202" s="2">
        <v>0.155</v>
      </c>
      <c r="D1202" s="2">
        <v>0.13</v>
      </c>
      <c r="E1202" s="2">
        <v>0.09</v>
      </c>
      <c r="F1202" s="2">
        <v>0.11</v>
      </c>
      <c r="G1202" s="2">
        <v>0.16</v>
      </c>
      <c r="H1202" s="2">
        <v>3.5000000000000003E-2</v>
      </c>
      <c r="I1202" s="2">
        <v>2040</v>
      </c>
      <c r="J1202" s="2" t="s">
        <v>1057</v>
      </c>
      <c r="K1202" t="s">
        <v>939</v>
      </c>
      <c r="L1202" s="1">
        <f>Kombiniert[[#This Row],[Date]]-13</f>
        <v>43137</v>
      </c>
      <c r="M1202" s="8">
        <f>AVERAGEIFS(Kombiniert[CDU/CSU],Kombiniert[Date],"&gt;="&amp;Kombiniert[[#This Row],[Von]],Kombiniert[Date],"&lt;="&amp;Kombiniert[[#This Row],[Date]])</f>
        <v>0.323125</v>
      </c>
      <c r="N1202" s="3">
        <f>AVERAGEIFS(Kombiniert[SPD],Kombiniert[Date],"&gt;="&amp;Kombiniert[[#This Row],[Von]],Kombiniert[Date],"&lt;="&amp;Kombiniert[[#This Row],[Date]])</f>
        <v>0.17374999999999999</v>
      </c>
      <c r="O1202" s="8">
        <f>AVERAGEIFS(Kombiniert[GRÜNE],Kombiniert[Date],"&gt;="&amp;Kombiniert[[#This Row],[Von]],Kombiniert[Date],"&lt;="&amp;Kombiniert[[#This Row],[Date]])</f>
        <v>0.125</v>
      </c>
      <c r="P1202" s="8">
        <f>AVERAGEIFS(Kombiniert[FDP],Kombiniert[Date],"&gt;="&amp;Kombiniert[[#This Row],[Von]],Kombiniert[Date],"&lt;="&amp;Kombiniert[[#This Row],[Date]])</f>
        <v>9.3124999999999986E-2</v>
      </c>
      <c r="Q1202" s="8">
        <f>AVERAGEIFS(Kombiniert[LINKE],Kombiniert[Date],"&gt;="&amp;Kombiniert[[#This Row],[Von]],Kombiniert[Date],"&lt;="&amp;Kombiniert[[#This Row],[Date]])</f>
        <v>0.10187499999999999</v>
      </c>
      <c r="R1202" s="8">
        <f>AVERAGEIFS(Kombiniert[AfD],Kombiniert[Date],"&gt;="&amp;Kombiniert[[#This Row],[Von]],Kombiniert[Date],"&lt;="&amp;Kombiniert[[#This Row],[Date]])</f>
        <v>0.14000000000000001</v>
      </c>
      <c r="S1202" s="8">
        <f>AVERAGEIFS(Kombiniert[Sonstige],Kombiniert[Date],"&gt;="&amp;Kombiniert[[#This Row],[Von]],Kombiniert[Date],"&lt;="&amp;Kombiniert[[#This Row],[Date]])</f>
        <v>4.3125000000000004E-2</v>
      </c>
      <c r="T1202" s="4">
        <f>SUMIFS(Kombiniert[Befragte],Kombiniert[Date],"&gt;="&amp;Kombiniert[[#This Row],[Von]],Kombiniert[Date],"&lt;="&amp;Kombiniert[[#This Row],[Date]])</f>
        <v>12864</v>
      </c>
      <c r="U1202" s="2">
        <f>1/SUMIFS(Kombiniert[[#This Row],[CDU/CSU (14d)]:[AfD (14d)]],Kombiniert[[#This Row],[CDU/CSU (14d)]:[AfD (14d)]],"&gt;="&amp;0.05)</f>
        <v>1.0450685826257349</v>
      </c>
      <c r="V1202" s="2">
        <f>1/(SUMIFS(Kombiniert[[#This Row],[CDU/CSU (14d)]:[AfD (14d)]],Kombiniert[[#This Row],[CDU/CSU (14d)]:[AfD (14d)]],"&gt;="&amp;0.05)-Kombiniert[[#This Row],[FDP (14d)]])</f>
        <v>1.1577424023154848</v>
      </c>
    </row>
    <row r="1203" spans="1:22" x14ac:dyDescent="0.35">
      <c r="A1203" s="1">
        <v>43143</v>
      </c>
      <c r="B1203" s="2">
        <v>0.29499999999999998</v>
      </c>
      <c r="C1203" s="2">
        <v>0.16500000000000001</v>
      </c>
      <c r="D1203" s="2">
        <v>0.13</v>
      </c>
      <c r="E1203" s="2">
        <v>0.105</v>
      </c>
      <c r="F1203" s="2">
        <v>0.115</v>
      </c>
      <c r="G1203" s="2">
        <v>0.15</v>
      </c>
      <c r="H1203" s="2">
        <v>0.04</v>
      </c>
      <c r="I1203" s="2">
        <v>2608</v>
      </c>
      <c r="J1203" s="2" t="s">
        <v>1058</v>
      </c>
      <c r="K1203" t="s">
        <v>939</v>
      </c>
      <c r="L1203" s="1">
        <f>Kombiniert[[#This Row],[Date]]-13</f>
        <v>43130</v>
      </c>
      <c r="M1203" s="8">
        <f>AVERAGEIFS(Kombiniert[CDU/CSU],Kombiniert[Date],"&gt;="&amp;Kombiniert[[#This Row],[Von]],Kombiniert[Date],"&lt;="&amp;Kombiniert[[#This Row],[Date]])</f>
        <v>0.31888888888888889</v>
      </c>
      <c r="N1203" s="3">
        <f>AVERAGEIFS(Kombiniert[SPD],Kombiniert[Date],"&gt;="&amp;Kombiniert[[#This Row],[Von]],Kombiniert[Date],"&lt;="&amp;Kombiniert[[#This Row],[Date]])</f>
        <v>0.18277777777777776</v>
      </c>
      <c r="O1203" s="8">
        <f>AVERAGEIFS(Kombiniert[GRÜNE],Kombiniert[Date],"&gt;="&amp;Kombiniert[[#This Row],[Von]],Kombiniert[Date],"&lt;="&amp;Kombiniert[[#This Row],[Date]])</f>
        <v>0.12388888888888888</v>
      </c>
      <c r="P1203" s="8">
        <f>AVERAGEIFS(Kombiniert[FDP],Kombiniert[Date],"&gt;="&amp;Kombiniert[[#This Row],[Von]],Kombiniert[Date],"&lt;="&amp;Kombiniert[[#This Row],[Date]])</f>
        <v>9.2777777777777778E-2</v>
      </c>
      <c r="Q1203" s="8">
        <f>AVERAGEIFS(Kombiniert[LINKE],Kombiniert[Date],"&gt;="&amp;Kombiniert[[#This Row],[Von]],Kombiniert[Date],"&lt;="&amp;Kombiniert[[#This Row],[Date]])</f>
        <v>0.10166666666666666</v>
      </c>
      <c r="R1203" s="8">
        <f>AVERAGEIFS(Kombiniert[AfD],Kombiniert[Date],"&gt;="&amp;Kombiniert[[#This Row],[Von]],Kombiniert[Date],"&lt;="&amp;Kombiniert[[#This Row],[Date]])</f>
        <v>0.13666666666666666</v>
      </c>
      <c r="S1203" s="8">
        <f>AVERAGEIFS(Kombiniert[Sonstige],Kombiniert[Date],"&gt;="&amp;Kombiniert[[#This Row],[Von]],Kombiniert[Date],"&lt;="&amp;Kombiniert[[#This Row],[Date]])</f>
        <v>4.3333333333333335E-2</v>
      </c>
      <c r="T1203" s="4">
        <f>SUMIFS(Kombiniert[Befragte],Kombiniert[Date],"&gt;="&amp;Kombiniert[[#This Row],[Von]],Kombiniert[Date],"&lt;="&amp;Kombiniert[[#This Row],[Date]])</f>
        <v>14436</v>
      </c>
      <c r="U1203" s="2">
        <f>1/SUMIFS(Kombiniert[[#This Row],[CDU/CSU (14d)]:[AfD (14d)]],Kombiniert[[#This Row],[CDU/CSU (14d)]:[AfD (14d)]],"&gt;="&amp;0.05)</f>
        <v>1.0452961672473866</v>
      </c>
      <c r="V1203" s="2">
        <f>1/(SUMIFS(Kombiniert[[#This Row],[CDU/CSU (14d)]:[AfD (14d)]],Kombiniert[[#This Row],[CDU/CSU (14d)]:[AfD (14d)]],"&gt;="&amp;0.05)-Kombiniert[[#This Row],[FDP (14d)]])</f>
        <v>1.1575562700964628</v>
      </c>
    </row>
    <row r="1204" spans="1:22" x14ac:dyDescent="0.35">
      <c r="A1204" s="1">
        <v>43136</v>
      </c>
      <c r="B1204" s="2">
        <v>0.30499999999999999</v>
      </c>
      <c r="C1204" s="2">
        <v>0.17</v>
      </c>
      <c r="D1204" s="2">
        <v>0.125</v>
      </c>
      <c r="E1204" s="2">
        <v>0.1</v>
      </c>
      <c r="F1204" s="2">
        <v>0.11</v>
      </c>
      <c r="G1204" s="2">
        <v>0.15</v>
      </c>
      <c r="H1204" s="2">
        <v>0.04</v>
      </c>
      <c r="I1204" s="2">
        <v>2034</v>
      </c>
      <c r="J1204" s="2" t="s">
        <v>1059</v>
      </c>
      <c r="K1204" t="s">
        <v>939</v>
      </c>
      <c r="L1204" s="1">
        <f>Kombiniert[[#This Row],[Date]]-13</f>
        <v>43123</v>
      </c>
      <c r="M1204" s="8">
        <f>AVERAGEIFS(Kombiniert[CDU/CSU],Kombiniert[Date],"&gt;="&amp;Kombiniert[[#This Row],[Von]],Kombiniert[Date],"&lt;="&amp;Kombiniert[[#This Row],[Date]])</f>
        <v>0.32875000000000004</v>
      </c>
      <c r="N1204" s="3">
        <f>AVERAGEIFS(Kombiniert[SPD],Kombiniert[Date],"&gt;="&amp;Kombiniert[[#This Row],[Von]],Kombiniert[Date],"&lt;="&amp;Kombiniert[[#This Row],[Date]])</f>
        <v>0.1870833333333333</v>
      </c>
      <c r="O1204" s="8">
        <f>AVERAGEIFS(Kombiniert[GRÜNE],Kombiniert[Date],"&gt;="&amp;Kombiniert[[#This Row],[Von]],Kombiniert[Date],"&lt;="&amp;Kombiniert[[#This Row],[Date]])</f>
        <v>0.11416666666666669</v>
      </c>
      <c r="P1204" s="8">
        <f>AVERAGEIFS(Kombiniert[FDP],Kombiniert[Date],"&gt;="&amp;Kombiniert[[#This Row],[Von]],Kombiniert[Date],"&lt;="&amp;Kombiniert[[#This Row],[Date]])</f>
        <v>9.0833333333333335E-2</v>
      </c>
      <c r="Q1204" s="8">
        <f>AVERAGEIFS(Kombiniert[LINKE],Kombiniert[Date],"&gt;="&amp;Kombiniert[[#This Row],[Von]],Kombiniert[Date],"&lt;="&amp;Kombiniert[[#This Row],[Date]])</f>
        <v>0.10291666666666667</v>
      </c>
      <c r="R1204" s="8">
        <f>AVERAGEIFS(Kombiniert[AfD],Kombiniert[Date],"&gt;="&amp;Kombiniert[[#This Row],[Von]],Kombiniert[Date],"&lt;="&amp;Kombiniert[[#This Row],[Date]])</f>
        <v>0.13250000000000003</v>
      </c>
      <c r="S1204" s="8">
        <f>AVERAGEIFS(Kombiniert[Sonstige],Kombiniert[Date],"&gt;="&amp;Kombiniert[[#This Row],[Von]],Kombiniert[Date],"&lt;="&amp;Kombiniert[[#This Row],[Date]])</f>
        <v>4.374999999999999E-2</v>
      </c>
      <c r="T1204" s="4">
        <f>SUMIFS(Kombiniert[Befragte],Kombiniert[Date],"&gt;="&amp;Kombiniert[[#This Row],[Von]],Kombiniert[Date],"&lt;="&amp;Kombiniert[[#This Row],[Date]])</f>
        <v>19682</v>
      </c>
      <c r="U1204" s="2">
        <f>1/SUMIFS(Kombiniert[[#This Row],[CDU/CSU (14d)]:[AfD (14d)]],Kombiniert[[#This Row],[CDU/CSU (14d)]:[AfD (14d)]],"&gt;="&amp;0.05)</f>
        <v>1.0457516339869279</v>
      </c>
      <c r="V1204" s="2">
        <f>1/(SUMIFS(Kombiniert[[#This Row],[CDU/CSU (14d)]:[AfD (14d)]],Kombiniert[[#This Row],[CDU/CSU (14d)]:[AfD (14d)]],"&gt;="&amp;0.05)-Kombiniert[[#This Row],[FDP (14d)]])</f>
        <v>1.1555127587867113</v>
      </c>
    </row>
    <row r="1205" spans="1:22" x14ac:dyDescent="0.35">
      <c r="A1205" s="1">
        <v>43129</v>
      </c>
      <c r="B1205" s="2">
        <v>0.33500000000000002</v>
      </c>
      <c r="C1205" s="2">
        <v>0.17499999999999999</v>
      </c>
      <c r="D1205" s="2">
        <v>0.11</v>
      </c>
      <c r="E1205" s="2">
        <v>0.09</v>
      </c>
      <c r="F1205" s="2">
        <v>0.11</v>
      </c>
      <c r="G1205" s="2">
        <v>0.14000000000000001</v>
      </c>
      <c r="H1205" s="2">
        <v>0.04</v>
      </c>
      <c r="I1205" s="2">
        <v>2073</v>
      </c>
      <c r="J1205" s="2" t="s">
        <v>1060</v>
      </c>
      <c r="K1205" t="s">
        <v>939</v>
      </c>
      <c r="L1205" s="1">
        <f>Kombiniert[[#This Row],[Date]]-13</f>
        <v>43116</v>
      </c>
      <c r="M1205" s="8">
        <f>AVERAGEIFS(Kombiniert[CDU/CSU],Kombiniert[Date],"&gt;="&amp;Kombiniert[[#This Row],[Von]],Kombiniert[Date],"&lt;="&amp;Kombiniert[[#This Row],[Date]])</f>
        <v>0.33500000000000002</v>
      </c>
      <c r="N1205" s="3">
        <f>AVERAGEIFS(Kombiniert[SPD],Kombiniert[Date],"&gt;="&amp;Kombiniert[[#This Row],[Von]],Kombiniert[Date],"&lt;="&amp;Kombiniert[[#This Row],[Date]])</f>
        <v>0.18875</v>
      </c>
      <c r="O1205" s="8">
        <f>AVERAGEIFS(Kombiniert[GRÜNE],Kombiniert[Date],"&gt;="&amp;Kombiniert[[#This Row],[Von]],Kombiniert[Date],"&lt;="&amp;Kombiniert[[#This Row],[Date]])</f>
        <v>0.11125000000000002</v>
      </c>
      <c r="P1205" s="8">
        <f>AVERAGEIFS(Kombiniert[FDP],Kombiniert[Date],"&gt;="&amp;Kombiniert[[#This Row],[Von]],Kombiniert[Date],"&lt;="&amp;Kombiniert[[#This Row],[Date]])</f>
        <v>8.6666666666666656E-2</v>
      </c>
      <c r="Q1205" s="8">
        <f>AVERAGEIFS(Kombiniert[LINKE],Kombiniert[Date],"&gt;="&amp;Kombiniert[[#This Row],[Von]],Kombiniert[Date],"&lt;="&amp;Kombiniert[[#This Row],[Date]])</f>
        <v>0.10208333333333335</v>
      </c>
      <c r="R1205" s="8">
        <f>AVERAGEIFS(Kombiniert[AfD],Kombiniert[Date],"&gt;="&amp;Kombiniert[[#This Row],[Von]],Kombiniert[Date],"&lt;="&amp;Kombiniert[[#This Row],[Date]])</f>
        <v>0.12666666666666671</v>
      </c>
      <c r="S1205" s="8">
        <f>AVERAGEIFS(Kombiniert[Sonstige],Kombiniert[Date],"&gt;="&amp;Kombiniert[[#This Row],[Von]],Kombiniert[Date],"&lt;="&amp;Kombiniert[[#This Row],[Date]])</f>
        <v>4.9583333333333333E-2</v>
      </c>
      <c r="T1205" s="4">
        <f>SUMIFS(Kombiniert[Befragte],Kombiniert[Date],"&gt;="&amp;Kombiniert[[#This Row],[Von]],Kombiniert[Date],"&lt;="&amp;Kombiniert[[#This Row],[Date]])</f>
        <v>19128</v>
      </c>
      <c r="U1205" s="2">
        <f>1/SUMIFS(Kombiniert[[#This Row],[CDU/CSU (14d)]:[AfD (14d)]],Kombiniert[[#This Row],[CDU/CSU (14d)]:[AfD (14d)]],"&gt;="&amp;0.05)</f>
        <v>1.052170100832968</v>
      </c>
      <c r="V1205" s="2">
        <f>1/(SUMIFS(Kombiniert[[#This Row],[CDU/CSU (14d)]:[AfD (14d)]],Kombiniert[[#This Row],[CDU/CSU (14d)]:[AfD (14d)]],"&gt;="&amp;0.05)-Kombiniert[[#This Row],[FDP (14d)]])</f>
        <v>1.1577424023154848</v>
      </c>
    </row>
    <row r="1206" spans="1:22" x14ac:dyDescent="0.35">
      <c r="A1206" s="1">
        <v>43123</v>
      </c>
      <c r="B1206" s="2">
        <v>0.315</v>
      </c>
      <c r="C1206" s="2">
        <v>0.18</v>
      </c>
      <c r="D1206" s="2">
        <v>0.1</v>
      </c>
      <c r="E1206" s="2">
        <v>0.1</v>
      </c>
      <c r="F1206" s="2">
        <v>0.11</v>
      </c>
      <c r="G1206" s="2">
        <v>0.14000000000000001</v>
      </c>
      <c r="H1206" s="2">
        <v>5.5E-2</v>
      </c>
      <c r="I1206" s="2">
        <v>1169</v>
      </c>
      <c r="J1206" s="2" t="s">
        <v>552</v>
      </c>
      <c r="K1206" t="s">
        <v>939</v>
      </c>
      <c r="L1206" s="1">
        <f>Kombiniert[[#This Row],[Date]]-13</f>
        <v>43110</v>
      </c>
      <c r="M1206" s="8">
        <f>AVERAGEIFS(Kombiniert[CDU/CSU],Kombiniert[Date],"&gt;="&amp;Kombiniert[[#This Row],[Von]],Kombiniert[Date],"&lt;="&amp;Kombiniert[[#This Row],[Date]])</f>
        <v>0.33111111111111113</v>
      </c>
      <c r="N1206" s="3">
        <f>AVERAGEIFS(Kombiniert[SPD],Kombiniert[Date],"&gt;="&amp;Kombiniert[[#This Row],[Von]],Kombiniert[Date],"&lt;="&amp;Kombiniert[[#This Row],[Date]])</f>
        <v>0.19055555555555553</v>
      </c>
      <c r="O1206" s="8">
        <f>AVERAGEIFS(Kombiniert[GRÜNE],Kombiniert[Date],"&gt;="&amp;Kombiniert[[#This Row],[Von]],Kombiniert[Date],"&lt;="&amp;Kombiniert[[#This Row],[Date]])</f>
        <v>0.11222222222222222</v>
      </c>
      <c r="P1206" s="8">
        <f>AVERAGEIFS(Kombiniert[FDP],Kombiniert[Date],"&gt;="&amp;Kombiniert[[#This Row],[Von]],Kombiniert[Date],"&lt;="&amp;Kombiniert[[#This Row],[Date]])</f>
        <v>8.4999999999999992E-2</v>
      </c>
      <c r="Q1206" s="8">
        <f>AVERAGEIFS(Kombiniert[LINKE],Kombiniert[Date],"&gt;="&amp;Kombiniert[[#This Row],[Von]],Kombiniert[Date],"&lt;="&amp;Kombiniert[[#This Row],[Date]])</f>
        <v>0.10166666666666666</v>
      </c>
      <c r="R1206" s="8">
        <f>AVERAGEIFS(Kombiniert[AfD],Kombiniert[Date],"&gt;="&amp;Kombiniert[[#This Row],[Von]],Kombiniert[Date],"&lt;="&amp;Kombiniert[[#This Row],[Date]])</f>
        <v>0.12666666666666668</v>
      </c>
      <c r="S1206" s="8">
        <f>AVERAGEIFS(Kombiniert[Sonstige],Kombiniert[Date],"&gt;="&amp;Kombiniert[[#This Row],[Von]],Kombiniert[Date],"&lt;="&amp;Kombiniert[[#This Row],[Date]])</f>
        <v>5.2777777777777778E-2</v>
      </c>
      <c r="T1206" s="4">
        <f>SUMIFS(Kombiniert[Befragte],Kombiniert[Date],"&gt;="&amp;Kombiniert[[#This Row],[Von]],Kombiniert[Date],"&lt;="&amp;Kombiniert[[#This Row],[Date]])</f>
        <v>15607</v>
      </c>
      <c r="U1206" s="2">
        <f>1/SUMIFS(Kombiniert[[#This Row],[CDU/CSU (14d)]:[AfD (14d)]],Kombiniert[[#This Row],[CDU/CSU (14d)]:[AfD (14d)]],"&gt;="&amp;0.05)</f>
        <v>1.0557184750733137</v>
      </c>
      <c r="V1206" s="2">
        <f>1/(SUMIFS(Kombiniert[[#This Row],[CDU/CSU (14d)]:[AfD (14d)]],Kombiniert[[#This Row],[CDU/CSU (14d)]:[AfD (14d)]],"&gt;="&amp;0.05)-Kombiniert[[#This Row],[FDP (14d)]])</f>
        <v>1.1597938144329896</v>
      </c>
    </row>
    <row r="1207" spans="1:22" x14ac:dyDescent="0.35">
      <c r="A1207" s="1">
        <v>43115</v>
      </c>
      <c r="B1207" s="2">
        <v>0.315</v>
      </c>
      <c r="C1207" s="2">
        <v>0.185</v>
      </c>
      <c r="D1207" s="2">
        <v>0.1</v>
      </c>
      <c r="E1207" s="2">
        <v>9.5000000000000001E-2</v>
      </c>
      <c r="F1207" s="2">
        <v>0.115</v>
      </c>
      <c r="G1207" s="2">
        <v>0.14000000000000001</v>
      </c>
      <c r="H1207" s="2">
        <v>0.05</v>
      </c>
      <c r="I1207" s="2">
        <v>2000</v>
      </c>
      <c r="J1207" s="2" t="s">
        <v>1061</v>
      </c>
      <c r="K1207" t="s">
        <v>939</v>
      </c>
      <c r="L1207" s="1">
        <f>Kombiniert[[#This Row],[Date]]-13</f>
        <v>43102</v>
      </c>
      <c r="M1207" s="8">
        <f>AVERAGEIFS(Kombiniert[CDU/CSU],Kombiniert[Date],"&gt;="&amp;Kombiniert[[#This Row],[Von]],Kombiniert[Date],"&lt;="&amp;Kombiniert[[#This Row],[Date]])</f>
        <v>0.32722222222222225</v>
      </c>
      <c r="N1207" s="3">
        <f>AVERAGEIFS(Kombiniert[SPD],Kombiniert[Date],"&gt;="&amp;Kombiniert[[#This Row],[Von]],Kombiniert[Date],"&lt;="&amp;Kombiniert[[#This Row],[Date]])</f>
        <v>0.19944444444444445</v>
      </c>
      <c r="O1207" s="8">
        <f>AVERAGEIFS(Kombiniert[GRÜNE],Kombiniert[Date],"&gt;="&amp;Kombiniert[[#This Row],[Von]],Kombiniert[Date],"&lt;="&amp;Kombiniert[[#This Row],[Date]])</f>
        <v>0.10999999999999999</v>
      </c>
      <c r="P1207" s="8">
        <f>AVERAGEIFS(Kombiniert[FDP],Kombiniert[Date],"&gt;="&amp;Kombiniert[[#This Row],[Von]],Kombiniert[Date],"&lt;="&amp;Kombiniert[[#This Row],[Date]])</f>
        <v>9.1666666666666646E-2</v>
      </c>
      <c r="Q1207" s="8">
        <f>AVERAGEIFS(Kombiniert[LINKE],Kombiniert[Date],"&gt;="&amp;Kombiniert[[#This Row],[Von]],Kombiniert[Date],"&lt;="&amp;Kombiniert[[#This Row],[Date]])</f>
        <v>9.8333333333333328E-2</v>
      </c>
      <c r="R1207" s="8">
        <f>AVERAGEIFS(Kombiniert[AfD],Kombiniert[Date],"&gt;="&amp;Kombiniert[[#This Row],[Von]],Kombiniert[Date],"&lt;="&amp;Kombiniert[[#This Row],[Date]])</f>
        <v>0.12611111111111109</v>
      </c>
      <c r="S1207" s="8">
        <f>AVERAGEIFS(Kombiniert[Sonstige],Kombiniert[Date],"&gt;="&amp;Kombiniert[[#This Row],[Von]],Kombiniert[Date],"&lt;="&amp;Kombiniert[[#This Row],[Date]])</f>
        <v>4.7222222222222214E-2</v>
      </c>
      <c r="T1207" s="4">
        <f>SUMIFS(Kombiniert[Befragte],Kombiniert[Date],"&gt;="&amp;Kombiniert[[#This Row],[Von]],Kombiniert[Date],"&lt;="&amp;Kombiniert[[#This Row],[Date]])</f>
        <v>16394</v>
      </c>
      <c r="U1207" s="2">
        <f>1/SUMIFS(Kombiniert[[#This Row],[CDU/CSU (14d)]:[AfD (14d)]],Kombiniert[[#This Row],[CDU/CSU (14d)]:[AfD (14d)]],"&gt;="&amp;0.05)</f>
        <v>1.0495626822157436</v>
      </c>
      <c r="V1207" s="2">
        <f>1/(SUMIFS(Kombiniert[[#This Row],[CDU/CSU (14d)]:[AfD (14d)]],Kombiniert[[#This Row],[CDU/CSU (14d)]:[AfD (14d)]],"&gt;="&amp;0.05)-Kombiniert[[#This Row],[FDP (14d)]])</f>
        <v>1.1612903225806452</v>
      </c>
    </row>
    <row r="1208" spans="1:22" x14ac:dyDescent="0.35">
      <c r="A1208" s="1">
        <v>43108</v>
      </c>
      <c r="B1208" s="2">
        <v>0.315</v>
      </c>
      <c r="C1208" s="2">
        <v>0.19500000000000001</v>
      </c>
      <c r="D1208" s="2">
        <v>0.1</v>
      </c>
      <c r="E1208" s="2">
        <v>0.1</v>
      </c>
      <c r="F1208" s="2">
        <v>0.11</v>
      </c>
      <c r="G1208" s="2">
        <v>0.13500000000000001</v>
      </c>
      <c r="H1208" s="2">
        <v>4.4999999999999998E-2</v>
      </c>
      <c r="I1208" s="2">
        <v>2028</v>
      </c>
      <c r="J1208" s="2" t="s">
        <v>1062</v>
      </c>
      <c r="K1208" t="s">
        <v>939</v>
      </c>
      <c r="L1208" s="1">
        <f>Kombiniert[[#This Row],[Date]]-13</f>
        <v>43095</v>
      </c>
      <c r="M1208" s="8">
        <f>AVERAGEIFS(Kombiniert[CDU/CSU],Kombiniert[Date],"&gt;="&amp;Kombiniert[[#This Row],[Von]],Kombiniert[Date],"&lt;="&amp;Kombiniert[[#This Row],[Date]])</f>
        <v>0.32875000000000004</v>
      </c>
      <c r="N1208" s="3">
        <f>AVERAGEIFS(Kombiniert[SPD],Kombiniert[Date],"&gt;="&amp;Kombiniert[[#This Row],[Von]],Kombiniert[Date],"&lt;="&amp;Kombiniert[[#This Row],[Date]])</f>
        <v>0.2</v>
      </c>
      <c r="O1208" s="8">
        <f>AVERAGEIFS(Kombiniert[GRÜNE],Kombiniert[Date],"&gt;="&amp;Kombiniert[[#This Row],[Von]],Kombiniert[Date],"&lt;="&amp;Kombiniert[[#This Row],[Date]])</f>
        <v>0.10999999999999999</v>
      </c>
      <c r="P1208" s="8">
        <f>AVERAGEIFS(Kombiniert[FDP],Kombiniert[Date],"&gt;="&amp;Kombiniert[[#This Row],[Von]],Kombiniert[Date],"&lt;="&amp;Kombiniert[[#This Row],[Date]])</f>
        <v>9.1249999999999984E-2</v>
      </c>
      <c r="Q1208" s="8">
        <f>AVERAGEIFS(Kombiniert[LINKE],Kombiniert[Date],"&gt;="&amp;Kombiniert[[#This Row],[Von]],Kombiniert[Date],"&lt;="&amp;Kombiniert[[#This Row],[Date]])</f>
        <v>9.8749999999999991E-2</v>
      </c>
      <c r="R1208" s="8">
        <f>AVERAGEIFS(Kombiniert[AfD],Kombiniert[Date],"&gt;="&amp;Kombiniert[[#This Row],[Von]],Kombiniert[Date],"&lt;="&amp;Kombiniert[[#This Row],[Date]])</f>
        <v>0.12562499999999999</v>
      </c>
      <c r="S1208" s="8">
        <f>AVERAGEIFS(Kombiniert[Sonstige],Kombiniert[Date],"&gt;="&amp;Kombiniert[[#This Row],[Von]],Kombiniert[Date],"&lt;="&amp;Kombiniert[[#This Row],[Date]])</f>
        <v>4.5624999999999999E-2</v>
      </c>
      <c r="T1208" s="4">
        <f>SUMIFS(Kombiniert[Befragte],Kombiniert[Date],"&gt;="&amp;Kombiniert[[#This Row],[Von]],Kombiniert[Date],"&lt;="&amp;Kombiniert[[#This Row],[Date]])</f>
        <v>13987</v>
      </c>
      <c r="U1208" s="2">
        <f>1/SUMIFS(Kombiniert[[#This Row],[CDU/CSU (14d)]:[AfD (14d)]],Kombiniert[[#This Row],[CDU/CSU (14d)]:[AfD (14d)]],"&gt;="&amp;0.05)</f>
        <v>1.0478061558611658</v>
      </c>
      <c r="V1208" s="2">
        <f>1/(SUMIFS(Kombiniert[[#This Row],[CDU/CSU (14d)]:[AfD (14d)]],Kombiniert[[#This Row],[CDU/CSU (14d)]:[AfD (14d)]],"&gt;="&amp;0.05)-Kombiniert[[#This Row],[FDP (14d)]])</f>
        <v>1.1585807385952207</v>
      </c>
    </row>
    <row r="1209" spans="1:22" x14ac:dyDescent="0.35">
      <c r="A1209" s="1">
        <v>43102</v>
      </c>
      <c r="B1209" s="2">
        <v>0.32500000000000001</v>
      </c>
      <c r="C1209" s="2">
        <v>0.19500000000000001</v>
      </c>
      <c r="D1209" s="2">
        <v>0.1</v>
      </c>
      <c r="E1209" s="2">
        <v>0.1</v>
      </c>
      <c r="F1209" s="2">
        <v>0.11</v>
      </c>
      <c r="G1209" s="2">
        <v>0.13</v>
      </c>
      <c r="H1209" s="2">
        <v>0.04</v>
      </c>
      <c r="I1209" s="2">
        <v>2012</v>
      </c>
      <c r="J1209" s="2" t="s">
        <v>1063</v>
      </c>
      <c r="K1209" t="s">
        <v>939</v>
      </c>
      <c r="L1209" s="1">
        <f>Kombiniert[[#This Row],[Date]]-13</f>
        <v>43089</v>
      </c>
      <c r="M1209" s="8">
        <f>AVERAGEIFS(Kombiniert[CDU/CSU],Kombiniert[Date],"&gt;="&amp;Kombiniert[[#This Row],[Von]],Kombiniert[Date],"&lt;="&amp;Kombiniert[[#This Row],[Date]])</f>
        <v>0.33250000000000002</v>
      </c>
      <c r="N1209" s="3">
        <f>AVERAGEIFS(Kombiniert[SPD],Kombiniert[Date],"&gt;="&amp;Kombiniert[[#This Row],[Von]],Kombiniert[Date],"&lt;="&amp;Kombiniert[[#This Row],[Date]])</f>
        <v>0.20333333333333334</v>
      </c>
      <c r="O1209" s="8">
        <f>AVERAGEIFS(Kombiniert[GRÜNE],Kombiniert[Date],"&gt;="&amp;Kombiniert[[#This Row],[Von]],Kombiniert[Date],"&lt;="&amp;Kombiniert[[#This Row],[Date]])</f>
        <v>0.10666666666666665</v>
      </c>
      <c r="P1209" s="8">
        <f>AVERAGEIFS(Kombiniert[FDP],Kombiniert[Date],"&gt;="&amp;Kombiniert[[#This Row],[Von]],Kombiniert[Date],"&lt;="&amp;Kombiniert[[#This Row],[Date]])</f>
        <v>9.2499999999999985E-2</v>
      </c>
      <c r="Q1209" s="8">
        <f>AVERAGEIFS(Kombiniert[LINKE],Kombiniert[Date],"&gt;="&amp;Kombiniert[[#This Row],[Von]],Kombiniert[Date],"&lt;="&amp;Kombiniert[[#This Row],[Date]])</f>
        <v>9.9999999999999992E-2</v>
      </c>
      <c r="R1209" s="8">
        <f>AVERAGEIFS(Kombiniert[AfD],Kombiniert[Date],"&gt;="&amp;Kombiniert[[#This Row],[Von]],Kombiniert[Date],"&lt;="&amp;Kombiniert[[#This Row],[Date]])</f>
        <v>0.12333333333333334</v>
      </c>
      <c r="S1209" s="8">
        <f>AVERAGEIFS(Kombiniert[Sonstige],Kombiniert[Date],"&gt;="&amp;Kombiniert[[#This Row],[Von]],Kombiniert[Date],"&lt;="&amp;Kombiniert[[#This Row],[Date]])</f>
        <v>4.1666666666666664E-2</v>
      </c>
      <c r="T1209" s="4">
        <f>SUMIFS(Kombiniert[Befragte],Kombiniert[Date],"&gt;="&amp;Kombiniert[[#This Row],[Von]],Kombiniert[Date],"&lt;="&amp;Kombiniert[[#This Row],[Date]])</f>
        <v>11512</v>
      </c>
      <c r="U1209" s="2">
        <f>1/SUMIFS(Kombiniert[[#This Row],[CDU/CSU (14d)]:[AfD (14d)]],Kombiniert[[#This Row],[CDU/CSU (14d)]:[AfD (14d)]],"&gt;="&amp;0.05)</f>
        <v>1.0434782608695652</v>
      </c>
      <c r="V1209" s="2">
        <f>1/(SUMIFS(Kombiniert[[#This Row],[CDU/CSU (14d)]:[AfD (14d)]],Kombiniert[[#This Row],[CDU/CSU (14d)]:[AfD (14d)]],"&gt;="&amp;0.05)-Kombiniert[[#This Row],[FDP (14d)]])</f>
        <v>1.1549566891241578</v>
      </c>
    </row>
    <row r="1210" spans="1:22" x14ac:dyDescent="0.35">
      <c r="A1210" s="1">
        <v>43092</v>
      </c>
      <c r="B1210" s="2">
        <v>0.33</v>
      </c>
      <c r="C1210" s="2">
        <v>0.20499999999999999</v>
      </c>
      <c r="D1210" s="2">
        <v>9.5000000000000001E-2</v>
      </c>
      <c r="E1210" s="2">
        <v>0.105</v>
      </c>
      <c r="F1210" s="2">
        <v>0.1</v>
      </c>
      <c r="G1210" s="2">
        <v>0.13</v>
      </c>
      <c r="H1210" s="2">
        <v>3.5000000000000003E-2</v>
      </c>
      <c r="I1210" s="2">
        <v>2203</v>
      </c>
      <c r="J1210" s="2" t="s">
        <v>1064</v>
      </c>
      <c r="K1210" t="s">
        <v>939</v>
      </c>
      <c r="L1210" s="1">
        <f>Kombiniert[[#This Row],[Date]]-13</f>
        <v>43079</v>
      </c>
      <c r="M1210" s="8">
        <f>AVERAGEIFS(Kombiniert[CDU/CSU],Kombiniert[Date],"&gt;="&amp;Kombiniert[[#This Row],[Von]],Kombiniert[Date],"&lt;="&amp;Kombiniert[[#This Row],[Date]])</f>
        <v>0.32700000000000001</v>
      </c>
      <c r="N1210" s="3">
        <f>AVERAGEIFS(Kombiniert[SPD],Kombiniert[Date],"&gt;="&amp;Kombiniert[[#This Row],[Von]],Kombiniert[Date],"&lt;="&amp;Kombiniert[[#This Row],[Date]])</f>
        <v>0.20750000000000002</v>
      </c>
      <c r="O1210" s="8">
        <f>AVERAGEIFS(Kombiniert[GRÜNE],Kombiniert[Date],"&gt;="&amp;Kombiniert[[#This Row],[Von]],Kombiniert[Date],"&lt;="&amp;Kombiniert[[#This Row],[Date]])</f>
        <v>0.1115</v>
      </c>
      <c r="P1210" s="8">
        <f>AVERAGEIFS(Kombiniert[FDP],Kombiniert[Date],"&gt;="&amp;Kombiniert[[#This Row],[Von]],Kombiniert[Date],"&lt;="&amp;Kombiniert[[#This Row],[Date]])</f>
        <v>8.7499999999999994E-2</v>
      </c>
      <c r="Q1210" s="8">
        <f>AVERAGEIFS(Kombiniert[LINKE],Kombiniert[Date],"&gt;="&amp;Kombiniert[[#This Row],[Von]],Kombiniert[Date],"&lt;="&amp;Kombiniert[[#This Row],[Date]])</f>
        <v>9.6499999999999989E-2</v>
      </c>
      <c r="R1210" s="8">
        <f>AVERAGEIFS(Kombiniert[AfD],Kombiniert[Date],"&gt;="&amp;Kombiniert[[#This Row],[Von]],Kombiniert[Date],"&lt;="&amp;Kombiniert[[#This Row],[Date]])</f>
        <v>0.12350000000000001</v>
      </c>
      <c r="S1210" s="8">
        <f>AVERAGEIFS(Kombiniert[Sonstige],Kombiniert[Date],"&gt;="&amp;Kombiniert[[#This Row],[Von]],Kombiniert[Date],"&lt;="&amp;Kombiniert[[#This Row],[Date]])</f>
        <v>4.65E-2</v>
      </c>
      <c r="T1210" s="4">
        <f>SUMIFS(Kombiniert[Befragte],Kombiniert[Date],"&gt;="&amp;Kombiniert[[#This Row],[Von]],Kombiniert[Date],"&lt;="&amp;Kombiniert[[#This Row],[Date]])</f>
        <v>19012</v>
      </c>
      <c r="U1210" s="2">
        <f>1/SUMIFS(Kombiniert[[#This Row],[CDU/CSU (14d)]:[AfD (14d)]],Kombiniert[[#This Row],[CDU/CSU (14d)]:[AfD (14d)]],"&gt;="&amp;0.05)</f>
        <v>1.0487676979549028</v>
      </c>
      <c r="V1210" s="2">
        <f>1/(SUMIFS(Kombiniert[[#This Row],[CDU/CSU (14d)]:[AfD (14d)]],Kombiniert[[#This Row],[CDU/CSU (14d)]:[AfD (14d)]],"&gt;="&amp;0.05)-Kombiniert[[#This Row],[FDP (14d)]])</f>
        <v>1.1547344110854503</v>
      </c>
    </row>
    <row r="1211" spans="1:22" x14ac:dyDescent="0.35">
      <c r="A1211" s="1">
        <v>43088</v>
      </c>
      <c r="B1211" s="2">
        <v>0.31</v>
      </c>
      <c r="C1211" s="2">
        <v>0.21</v>
      </c>
      <c r="D1211" s="2">
        <v>0.1</v>
      </c>
      <c r="E1211" s="2">
        <v>0.09</v>
      </c>
      <c r="F1211" s="2">
        <v>0.11</v>
      </c>
      <c r="G1211" s="2">
        <v>0.14000000000000001</v>
      </c>
      <c r="H1211" s="2">
        <v>0.04</v>
      </c>
      <c r="I1211" s="2">
        <v>2031</v>
      </c>
      <c r="J1211" s="2" t="s">
        <v>1065</v>
      </c>
      <c r="K1211" t="s">
        <v>939</v>
      </c>
      <c r="L1211" s="1">
        <f>Kombiniert[[#This Row],[Date]]-13</f>
        <v>43075</v>
      </c>
      <c r="M1211" s="8">
        <f>AVERAGEIFS(Kombiniert[CDU/CSU],Kombiniert[Date],"&gt;="&amp;Kombiniert[[#This Row],[Von]],Kombiniert[Date],"&lt;="&amp;Kombiniert[[#This Row],[Date]])</f>
        <v>0.32400000000000001</v>
      </c>
      <c r="N1211" s="3">
        <f>AVERAGEIFS(Kombiniert[SPD],Kombiniert[Date],"&gt;="&amp;Kombiniert[[#This Row],[Von]],Kombiniert[Date],"&lt;="&amp;Kombiniert[[#This Row],[Date]])</f>
        <v>0.21000000000000002</v>
      </c>
      <c r="O1211" s="8">
        <f>AVERAGEIFS(Kombiniert[GRÜNE],Kombiniert[Date],"&gt;="&amp;Kombiniert[[#This Row],[Von]],Kombiniert[Date],"&lt;="&amp;Kombiniert[[#This Row],[Date]])</f>
        <v>0.1135</v>
      </c>
      <c r="P1211" s="8">
        <f>AVERAGEIFS(Kombiniert[FDP],Kombiniert[Date],"&gt;="&amp;Kombiniert[[#This Row],[Von]],Kombiniert[Date],"&lt;="&amp;Kombiniert[[#This Row],[Date]])</f>
        <v>8.4999999999999992E-2</v>
      </c>
      <c r="Q1211" s="8">
        <f>AVERAGEIFS(Kombiniert[LINKE],Kombiniert[Date],"&gt;="&amp;Kombiniert[[#This Row],[Von]],Kombiniert[Date],"&lt;="&amp;Kombiniert[[#This Row],[Date]])</f>
        <v>9.6499999999999989E-2</v>
      </c>
      <c r="R1211" s="8">
        <f>AVERAGEIFS(Kombiniert[AfD],Kombiniert[Date],"&gt;="&amp;Kombiniert[[#This Row],[Von]],Kombiniert[Date],"&lt;="&amp;Kombiniert[[#This Row],[Date]])</f>
        <v>0.12449999999999999</v>
      </c>
      <c r="S1211" s="8">
        <f>AVERAGEIFS(Kombiniert[Sonstige],Kombiniert[Date],"&gt;="&amp;Kombiniert[[#This Row],[Von]],Kombiniert[Date],"&lt;="&amp;Kombiniert[[#This Row],[Date]])</f>
        <v>4.65E-2</v>
      </c>
      <c r="T1211" s="4">
        <f>SUMIFS(Kombiniert[Befragte],Kombiniert[Date],"&gt;="&amp;Kombiniert[[#This Row],[Von]],Kombiniert[Date],"&lt;="&amp;Kombiniert[[#This Row],[Date]])</f>
        <v>18242</v>
      </c>
      <c r="U1211" s="2">
        <f>1/SUMIFS(Kombiniert[[#This Row],[CDU/CSU (14d)]:[AfD (14d)]],Kombiniert[[#This Row],[CDU/CSU (14d)]:[AfD (14d)]],"&gt;="&amp;0.05)</f>
        <v>1.048767697954903</v>
      </c>
      <c r="V1211" s="2">
        <f>1/(SUMIFS(Kombiniert[[#This Row],[CDU/CSU (14d)]:[AfD (14d)]],Kombiniert[[#This Row],[CDU/CSU (14d)]:[AfD (14d)]],"&gt;="&amp;0.05)-Kombiniert[[#This Row],[FDP (14d)]])</f>
        <v>1.1514104778353482</v>
      </c>
    </row>
    <row r="1212" spans="1:22" x14ac:dyDescent="0.35">
      <c r="A1212" s="1">
        <v>43081</v>
      </c>
      <c r="B1212" s="2">
        <v>0.31</v>
      </c>
      <c r="C1212" s="2">
        <v>0.22</v>
      </c>
      <c r="D1212" s="2">
        <v>0.105</v>
      </c>
      <c r="E1212" s="2">
        <v>0.09</v>
      </c>
      <c r="F1212" s="2">
        <v>0.105</v>
      </c>
      <c r="G1212" s="2">
        <v>0.13500000000000001</v>
      </c>
      <c r="H1212" s="2">
        <v>3.5000000000000003E-2</v>
      </c>
      <c r="I1212" s="2">
        <v>2013</v>
      </c>
      <c r="J1212" s="2" t="s">
        <v>1066</v>
      </c>
      <c r="K1212" t="s">
        <v>939</v>
      </c>
      <c r="L1212" s="1">
        <f>Kombiniert[[#This Row],[Date]]-13</f>
        <v>43068</v>
      </c>
      <c r="M1212" s="8">
        <f>AVERAGEIFS(Kombiniert[CDU/CSU],Kombiniert[Date],"&gt;="&amp;Kombiniert[[#This Row],[Von]],Kombiniert[Date],"&lt;="&amp;Kombiniert[[#This Row],[Date]])</f>
        <v>0.32583333333333331</v>
      </c>
      <c r="N1212" s="3">
        <f>AVERAGEIFS(Kombiniert[SPD],Kombiniert[Date],"&gt;="&amp;Kombiniert[[#This Row],[Von]],Kombiniert[Date],"&lt;="&amp;Kombiniert[[#This Row],[Date]])</f>
        <v>0.21125000000000002</v>
      </c>
      <c r="O1212" s="8">
        <f>AVERAGEIFS(Kombiniert[GRÜNE],Kombiniert[Date],"&gt;="&amp;Kombiniert[[#This Row],[Von]],Kombiniert[Date],"&lt;="&amp;Kombiniert[[#This Row],[Date]])</f>
        <v>0.11041666666666668</v>
      </c>
      <c r="P1212" s="8">
        <f>AVERAGEIFS(Kombiniert[FDP],Kombiniert[Date],"&gt;="&amp;Kombiniert[[#This Row],[Von]],Kombiniert[Date],"&lt;="&amp;Kombiniert[[#This Row],[Date]])</f>
        <v>8.9166666666666658E-2</v>
      </c>
      <c r="Q1212" s="8">
        <f>AVERAGEIFS(Kombiniert[LINKE],Kombiniert[Date],"&gt;="&amp;Kombiniert[[#This Row],[Von]],Kombiniert[Date],"&lt;="&amp;Kombiniert[[#This Row],[Date]])</f>
        <v>9.7083333333333341E-2</v>
      </c>
      <c r="R1212" s="8">
        <f>AVERAGEIFS(Kombiniert[AfD],Kombiniert[Date],"&gt;="&amp;Kombiniert[[#This Row],[Von]],Kombiniert[Date],"&lt;="&amp;Kombiniert[[#This Row],[Date]])</f>
        <v>0.12041666666666666</v>
      </c>
      <c r="S1212" s="8">
        <f>AVERAGEIFS(Kombiniert[Sonstige],Kombiniert[Date],"&gt;="&amp;Kombiniert[[#This Row],[Von]],Kombiniert[Date],"&lt;="&amp;Kombiniert[[#This Row],[Date]])</f>
        <v>4.5833333333333337E-2</v>
      </c>
      <c r="T1212" s="4">
        <f>SUMIFS(Kombiniert[Befragte],Kombiniert[Date],"&gt;="&amp;Kombiniert[[#This Row],[Von]],Kombiniert[Date],"&lt;="&amp;Kombiniert[[#This Row],[Date]])</f>
        <v>21148</v>
      </c>
      <c r="U1212" s="2">
        <f>1/SUMIFS(Kombiniert[[#This Row],[CDU/CSU (14d)]:[AfD (14d)]],Kombiniert[[#This Row],[CDU/CSU (14d)]:[AfD (14d)]],"&gt;="&amp;0.05)</f>
        <v>1.0480349344978166</v>
      </c>
      <c r="V1212" s="2">
        <f>1/(SUMIFS(Kombiniert[[#This Row],[CDU/CSU (14d)]:[AfD (14d)]],Kombiniert[[#This Row],[CDU/CSU (14d)]:[AfD (14d)]],"&gt;="&amp;0.05)-Kombiniert[[#This Row],[FDP (14d)]])</f>
        <v>1.1560693641618498</v>
      </c>
    </row>
    <row r="1213" spans="1:22" x14ac:dyDescent="0.35">
      <c r="A1213" s="1">
        <v>43074</v>
      </c>
      <c r="B1213" s="2">
        <v>0.31</v>
      </c>
      <c r="C1213" s="2">
        <v>0.22</v>
      </c>
      <c r="D1213" s="2">
        <v>0.1</v>
      </c>
      <c r="E1213" s="2">
        <v>0.1</v>
      </c>
      <c r="F1213" s="2">
        <v>0.11</v>
      </c>
      <c r="G1213" s="2">
        <v>0.13</v>
      </c>
      <c r="H1213" s="2">
        <v>0.03</v>
      </c>
      <c r="I1213" s="2">
        <v>2063</v>
      </c>
      <c r="J1213" s="2" t="s">
        <v>1067</v>
      </c>
      <c r="K1213" t="s">
        <v>939</v>
      </c>
      <c r="L1213" s="1">
        <f>Kombiniert[[#This Row],[Date]]-13</f>
        <v>43061</v>
      </c>
      <c r="M1213" s="8">
        <f>AVERAGEIFS(Kombiniert[CDU/CSU],Kombiniert[Date],"&gt;="&amp;Kombiniert[[#This Row],[Von]],Kombiniert[Date],"&lt;="&amp;Kombiniert[[#This Row],[Date]])</f>
        <v>0.32499999999999996</v>
      </c>
      <c r="N1213" s="3">
        <f>AVERAGEIFS(Kombiniert[SPD],Kombiniert[Date],"&gt;="&amp;Kombiniert[[#This Row],[Von]],Kombiniert[Date],"&lt;="&amp;Kombiniert[[#This Row],[Date]])</f>
        <v>0.21049999999999999</v>
      </c>
      <c r="O1213" s="8">
        <f>AVERAGEIFS(Kombiniert[GRÜNE],Kombiniert[Date],"&gt;="&amp;Kombiniert[[#This Row],[Von]],Kombiniert[Date],"&lt;="&amp;Kombiniert[[#This Row],[Date]])</f>
        <v>0.10600000000000001</v>
      </c>
      <c r="P1213" s="8">
        <f>AVERAGEIFS(Kombiniert[FDP],Kombiniert[Date],"&gt;="&amp;Kombiniert[[#This Row],[Von]],Kombiniert[Date],"&lt;="&amp;Kombiniert[[#This Row],[Date]])</f>
        <v>9.7000000000000003E-2</v>
      </c>
      <c r="Q1213" s="8">
        <f>AVERAGEIFS(Kombiniert[LINKE],Kombiniert[Date],"&gt;="&amp;Kombiniert[[#This Row],[Von]],Kombiniert[Date],"&lt;="&amp;Kombiniert[[#This Row],[Date]])</f>
        <v>9.799999999999999E-2</v>
      </c>
      <c r="R1213" s="8">
        <f>AVERAGEIFS(Kombiniert[AfD],Kombiniert[Date],"&gt;="&amp;Kombiniert[[#This Row],[Von]],Kombiniert[Date],"&lt;="&amp;Kombiniert[[#This Row],[Date]])</f>
        <v>0.11899999999999999</v>
      </c>
      <c r="S1213" s="8">
        <f>AVERAGEIFS(Kombiniert[Sonstige],Kombiniert[Date],"&gt;="&amp;Kombiniert[[#This Row],[Von]],Kombiniert[Date],"&lt;="&amp;Kombiniert[[#This Row],[Date]])</f>
        <v>4.4499999999999998E-2</v>
      </c>
      <c r="T1213" s="4">
        <f>SUMIFS(Kombiniert[Befragte],Kombiniert[Date],"&gt;="&amp;Kombiniert[[#This Row],[Von]],Kombiniert[Date],"&lt;="&amp;Kombiniert[[#This Row],[Date]])</f>
        <v>17137</v>
      </c>
      <c r="U1213" s="2">
        <f>1/SUMIFS(Kombiniert[[#This Row],[CDU/CSU (14d)]:[AfD (14d)]],Kombiniert[[#This Row],[CDU/CSU (14d)]:[AfD (14d)]],"&gt;="&amp;0.05)</f>
        <v>1.0465724751439038</v>
      </c>
      <c r="V1213" s="2">
        <f>1/(SUMIFS(Kombiniert[[#This Row],[CDU/CSU (14d)]:[AfD (14d)]],Kombiniert[[#This Row],[CDU/CSU (14d)]:[AfD (14d)]],"&gt;="&amp;0.05)-Kombiniert[[#This Row],[FDP (14d)]])</f>
        <v>1.1648223645894002</v>
      </c>
    </row>
    <row r="1214" spans="1:22" x14ac:dyDescent="0.35">
      <c r="A1214" s="1">
        <v>43066</v>
      </c>
      <c r="B1214" s="2">
        <v>0.32</v>
      </c>
      <c r="C1214" s="2">
        <v>0.22</v>
      </c>
      <c r="D1214" s="2">
        <v>0.1</v>
      </c>
      <c r="E1214" s="2">
        <v>0.1</v>
      </c>
      <c r="F1214" s="2">
        <v>0.1</v>
      </c>
      <c r="G1214" s="2">
        <v>0.13</v>
      </c>
      <c r="H1214" s="2">
        <v>0.03</v>
      </c>
      <c r="I1214" s="2">
        <v>2003</v>
      </c>
      <c r="J1214" s="2" t="s">
        <v>1068</v>
      </c>
      <c r="K1214" t="s">
        <v>939</v>
      </c>
      <c r="L1214" s="1">
        <f>Kombiniert[[#This Row],[Date]]-13</f>
        <v>43053</v>
      </c>
      <c r="M1214" s="8">
        <f>AVERAGEIFS(Kombiniert[CDU/CSU],Kombiniert[Date],"&gt;="&amp;Kombiniert[[#This Row],[Von]],Kombiniert[Date],"&lt;="&amp;Kombiniert[[#This Row],[Date]])</f>
        <v>0.31769230769230766</v>
      </c>
      <c r="N1214" s="3">
        <f>AVERAGEIFS(Kombiniert[SPD],Kombiniert[Date],"&gt;="&amp;Kombiniert[[#This Row],[Von]],Kombiniert[Date],"&lt;="&amp;Kombiniert[[#This Row],[Date]])</f>
        <v>0.20923076923076925</v>
      </c>
      <c r="O1214" s="8">
        <f>AVERAGEIFS(Kombiniert[GRÜNE],Kombiniert[Date],"&gt;="&amp;Kombiniert[[#This Row],[Von]],Kombiniert[Date],"&lt;="&amp;Kombiniert[[#This Row],[Date]])</f>
        <v>0.10653846153846155</v>
      </c>
      <c r="P1214" s="8">
        <f>AVERAGEIFS(Kombiniert[FDP],Kombiniert[Date],"&gt;="&amp;Kombiniert[[#This Row],[Von]],Kombiniert[Date],"&lt;="&amp;Kombiniert[[#This Row],[Date]])</f>
        <v>0.10423076923076925</v>
      </c>
      <c r="Q1214" s="8">
        <f>AVERAGEIFS(Kombiniert[LINKE],Kombiniert[Date],"&gt;="&amp;Kombiniert[[#This Row],[Von]],Kombiniert[Date],"&lt;="&amp;Kombiniert[[#This Row],[Date]])</f>
        <v>9.7692307692307689E-2</v>
      </c>
      <c r="R1214" s="8">
        <f>AVERAGEIFS(Kombiniert[AfD],Kombiniert[Date],"&gt;="&amp;Kombiniert[[#This Row],[Von]],Kombiniert[Date],"&lt;="&amp;Kombiniert[[#This Row],[Date]])</f>
        <v>0.12269230769230773</v>
      </c>
      <c r="S1214" s="8">
        <f>AVERAGEIFS(Kombiniert[Sonstige],Kombiniert[Date],"&gt;="&amp;Kombiniert[[#This Row],[Von]],Kombiniert[Date],"&lt;="&amp;Kombiniert[[#This Row],[Date]])</f>
        <v>4.1923076923076924E-2</v>
      </c>
      <c r="T1214" s="4">
        <f>SUMIFS(Kombiniert[Befragte],Kombiniert[Date],"&gt;="&amp;Kombiniert[[#This Row],[Von]],Kombiniert[Date],"&lt;="&amp;Kombiniert[[#This Row],[Date]])</f>
        <v>21747</v>
      </c>
      <c r="U1214" s="2">
        <f>1/SUMIFS(Kombiniert[[#This Row],[CDU/CSU (14d)]:[AfD (14d)]],Kombiniert[[#This Row],[CDU/CSU (14d)]:[AfD (14d)]],"&gt;="&amp;0.05)</f>
        <v>1.043757527097551</v>
      </c>
      <c r="V1214" s="2">
        <f>1/(SUMIFS(Kombiniert[[#This Row],[CDU/CSU (14d)]:[AfD (14d)]],Kombiniert[[#This Row],[CDU/CSU (14d)]:[AfD (14d)]],"&gt;="&amp;0.05)-Kombiniert[[#This Row],[FDP (14d)]])</f>
        <v>1.171171171171171</v>
      </c>
    </row>
    <row r="1215" spans="1:22" x14ac:dyDescent="0.35">
      <c r="A1215" s="1">
        <v>43062</v>
      </c>
      <c r="B1215" s="2">
        <v>0.32</v>
      </c>
      <c r="C1215" s="2">
        <v>0.21</v>
      </c>
      <c r="D1215" s="2">
        <v>0.1</v>
      </c>
      <c r="E1215" s="2">
        <v>0.12</v>
      </c>
      <c r="F1215" s="2">
        <v>0.1</v>
      </c>
      <c r="G1215" s="2">
        <v>0.12</v>
      </c>
      <c r="H1215" s="2">
        <v>0.03</v>
      </c>
      <c r="I1215" s="2">
        <v>1069</v>
      </c>
      <c r="J1215" s="2" t="s">
        <v>1069</v>
      </c>
      <c r="K1215" t="s">
        <v>939</v>
      </c>
      <c r="L1215" s="1">
        <f>Kombiniert[[#This Row],[Date]]-13</f>
        <v>43049</v>
      </c>
      <c r="M1215" s="8">
        <f>AVERAGEIFS(Kombiniert[CDU/CSU],Kombiniert[Date],"&gt;="&amp;Kombiniert[[#This Row],[Von]],Kombiniert[Date],"&lt;="&amp;Kombiniert[[#This Row],[Date]])</f>
        <v>0.31416666666666665</v>
      </c>
      <c r="N1215" s="3">
        <f>AVERAGEIFS(Kombiniert[SPD],Kombiniert[Date],"&gt;="&amp;Kombiniert[[#This Row],[Von]],Kombiniert[Date],"&lt;="&amp;Kombiniert[[#This Row],[Date]])</f>
        <v>0.2091666666666667</v>
      </c>
      <c r="O1215" s="8">
        <f>AVERAGEIFS(Kombiniert[GRÜNE],Kombiniert[Date],"&gt;="&amp;Kombiniert[[#This Row],[Von]],Kombiniert[Date],"&lt;="&amp;Kombiniert[[#This Row],[Date]])</f>
        <v>0.10541666666666667</v>
      </c>
      <c r="P1215" s="8">
        <f>AVERAGEIFS(Kombiniert[FDP],Kombiniert[Date],"&gt;="&amp;Kombiniert[[#This Row],[Von]],Kombiniert[Date],"&lt;="&amp;Kombiniert[[#This Row],[Date]])</f>
        <v>0.10791666666666667</v>
      </c>
      <c r="Q1215" s="8">
        <f>AVERAGEIFS(Kombiniert[LINKE],Kombiniert[Date],"&gt;="&amp;Kombiniert[[#This Row],[Von]],Kombiniert[Date],"&lt;="&amp;Kombiniert[[#This Row],[Date]])</f>
        <v>9.7499999999999989E-2</v>
      </c>
      <c r="R1215" s="8">
        <f>AVERAGEIFS(Kombiniert[AfD],Kombiniert[Date],"&gt;="&amp;Kombiniert[[#This Row],[Von]],Kombiniert[Date],"&lt;="&amp;Kombiniert[[#This Row],[Date]])</f>
        <v>0.12458333333333337</v>
      </c>
      <c r="S1215" s="8">
        <f>AVERAGEIFS(Kombiniert[Sonstige],Kombiniert[Date],"&gt;="&amp;Kombiniert[[#This Row],[Von]],Kombiniert[Date],"&lt;="&amp;Kombiniert[[#This Row],[Date]])</f>
        <v>4.1249999999999995E-2</v>
      </c>
      <c r="T1215" s="4">
        <f>SUMIFS(Kombiniert[Befragte],Kombiniert[Date],"&gt;="&amp;Kombiniert[[#This Row],[Von]],Kombiniert[Date],"&lt;="&amp;Kombiniert[[#This Row],[Date]])</f>
        <v>19909</v>
      </c>
      <c r="U1215" s="2">
        <f>1/SUMIFS(Kombiniert[[#This Row],[CDU/CSU (14d)]:[AfD (14d)]],Kombiniert[[#This Row],[CDU/CSU (14d)]:[AfD (14d)]],"&gt;="&amp;0.05)</f>
        <v>1.043024771838331</v>
      </c>
      <c r="V1215" s="2">
        <f>1/(SUMIFS(Kombiniert[[#This Row],[CDU/CSU (14d)]:[AfD (14d)]],Kombiniert[[#This Row],[CDU/CSU (14d)]:[AfD (14d)]],"&gt;="&amp;0.05)-Kombiniert[[#This Row],[FDP (14d)]])</f>
        <v>1.1753183153770812</v>
      </c>
    </row>
    <row r="1216" spans="1:22" x14ac:dyDescent="0.35">
      <c r="A1216" s="1">
        <v>43060</v>
      </c>
      <c r="B1216" s="2">
        <v>0.3</v>
      </c>
      <c r="C1216" s="2">
        <v>0.21</v>
      </c>
      <c r="D1216" s="2">
        <v>0.1</v>
      </c>
      <c r="E1216" s="2">
        <v>0.11</v>
      </c>
      <c r="F1216" s="2">
        <v>0.11</v>
      </c>
      <c r="G1216" s="2">
        <v>0.14000000000000001</v>
      </c>
      <c r="H1216" s="2">
        <v>0.03</v>
      </c>
      <c r="I1216" s="2">
        <v>1034</v>
      </c>
      <c r="J1216" s="2" t="s">
        <v>563</v>
      </c>
      <c r="K1216" t="s">
        <v>939</v>
      </c>
      <c r="L1216" s="1">
        <f>Kombiniert[[#This Row],[Date]]-13</f>
        <v>43047</v>
      </c>
      <c r="M1216" s="8">
        <f>AVERAGEIFS(Kombiniert[CDU/CSU],Kombiniert[Date],"&gt;="&amp;Kombiniert[[#This Row],[Von]],Kombiniert[Date],"&lt;="&amp;Kombiniert[[#This Row],[Date]])</f>
        <v>0.31249999999999994</v>
      </c>
      <c r="N1216" s="3">
        <f>AVERAGEIFS(Kombiniert[SPD],Kombiniert[Date],"&gt;="&amp;Kombiniert[[#This Row],[Von]],Kombiniert[Date],"&lt;="&amp;Kombiniert[[#This Row],[Date]])</f>
        <v>0.2091666666666667</v>
      </c>
      <c r="O1216" s="8">
        <f>AVERAGEIFS(Kombiniert[GRÜNE],Kombiniert[Date],"&gt;="&amp;Kombiniert[[#This Row],[Von]],Kombiniert[Date],"&lt;="&amp;Kombiniert[[#This Row],[Date]])</f>
        <v>0.10625000000000001</v>
      </c>
      <c r="P1216" s="8">
        <f>AVERAGEIFS(Kombiniert[FDP],Kombiniert[Date],"&gt;="&amp;Kombiniert[[#This Row],[Von]],Kombiniert[Date],"&lt;="&amp;Kombiniert[[#This Row],[Date]])</f>
        <v>0.10791666666666667</v>
      </c>
      <c r="Q1216" s="8">
        <f>AVERAGEIFS(Kombiniert[LINKE],Kombiniert[Date],"&gt;="&amp;Kombiniert[[#This Row],[Von]],Kombiniert[Date],"&lt;="&amp;Kombiniert[[#This Row],[Date]])</f>
        <v>9.6666666666666665E-2</v>
      </c>
      <c r="R1216" s="8">
        <f>AVERAGEIFS(Kombiniert[AfD],Kombiniert[Date],"&gt;="&amp;Kombiniert[[#This Row],[Von]],Kombiniert[Date],"&lt;="&amp;Kombiniert[[#This Row],[Date]])</f>
        <v>0.12541666666666668</v>
      </c>
      <c r="S1216" s="8">
        <f>AVERAGEIFS(Kombiniert[Sonstige],Kombiniert[Date],"&gt;="&amp;Kombiniert[[#This Row],[Von]],Kombiniert[Date],"&lt;="&amp;Kombiniert[[#This Row],[Date]])</f>
        <v>4.2083333333333334E-2</v>
      </c>
      <c r="T1216" s="4">
        <f>SUMIFS(Kombiniert[Befragte],Kombiniert[Date],"&gt;="&amp;Kombiniert[[#This Row],[Von]],Kombiniert[Date],"&lt;="&amp;Kombiniert[[#This Row],[Date]])</f>
        <v>20345</v>
      </c>
      <c r="U1216" s="2">
        <f>1/SUMIFS(Kombiniert[[#This Row],[CDU/CSU (14d)]:[AfD (14d)]],Kombiniert[[#This Row],[CDU/CSU (14d)]:[AfD (14d)]],"&gt;="&amp;0.05)</f>
        <v>1.0439321444106133</v>
      </c>
      <c r="V1216" s="2">
        <f>1/(SUMIFS(Kombiniert[[#This Row],[CDU/CSU (14d)]:[AfD (14d)]],Kombiniert[[#This Row],[CDU/CSU (14d)]:[AfD (14d)]],"&gt;="&amp;0.05)-Kombiniert[[#This Row],[FDP (14d)]])</f>
        <v>1.1764705882352939</v>
      </c>
    </row>
    <row r="1217" spans="1:22" x14ac:dyDescent="0.35">
      <c r="A1217" s="1">
        <v>43060</v>
      </c>
      <c r="B1217" s="2">
        <v>0.31</v>
      </c>
      <c r="C1217" s="2">
        <v>0.21</v>
      </c>
      <c r="D1217" s="2">
        <v>9.5000000000000001E-2</v>
      </c>
      <c r="E1217" s="2">
        <v>0.1</v>
      </c>
      <c r="F1217" s="2">
        <v>0.115</v>
      </c>
      <c r="G1217" s="2">
        <v>0.14000000000000001</v>
      </c>
      <c r="H1217" s="2">
        <v>0.03</v>
      </c>
      <c r="I1217" s="2">
        <v>2027</v>
      </c>
      <c r="J1217" s="2" t="s">
        <v>916</v>
      </c>
      <c r="K1217" t="s">
        <v>939</v>
      </c>
      <c r="L1217" s="1">
        <f>Kombiniert[[#This Row],[Date]]-13</f>
        <v>43047</v>
      </c>
      <c r="M1217" s="8">
        <f>AVERAGEIFS(Kombiniert[CDU/CSU],Kombiniert[Date],"&gt;="&amp;Kombiniert[[#This Row],[Von]],Kombiniert[Date],"&lt;="&amp;Kombiniert[[#This Row],[Date]])</f>
        <v>0.31249999999999994</v>
      </c>
      <c r="N1217" s="3">
        <f>AVERAGEIFS(Kombiniert[SPD],Kombiniert[Date],"&gt;="&amp;Kombiniert[[#This Row],[Von]],Kombiniert[Date],"&lt;="&amp;Kombiniert[[#This Row],[Date]])</f>
        <v>0.2091666666666667</v>
      </c>
      <c r="O1217" s="8">
        <f>AVERAGEIFS(Kombiniert[GRÜNE],Kombiniert[Date],"&gt;="&amp;Kombiniert[[#This Row],[Von]],Kombiniert[Date],"&lt;="&amp;Kombiniert[[#This Row],[Date]])</f>
        <v>0.10625000000000001</v>
      </c>
      <c r="P1217" s="8">
        <f>AVERAGEIFS(Kombiniert[FDP],Kombiniert[Date],"&gt;="&amp;Kombiniert[[#This Row],[Von]],Kombiniert[Date],"&lt;="&amp;Kombiniert[[#This Row],[Date]])</f>
        <v>0.10791666666666667</v>
      </c>
      <c r="Q1217" s="8">
        <f>AVERAGEIFS(Kombiniert[LINKE],Kombiniert[Date],"&gt;="&amp;Kombiniert[[#This Row],[Von]],Kombiniert[Date],"&lt;="&amp;Kombiniert[[#This Row],[Date]])</f>
        <v>9.6666666666666665E-2</v>
      </c>
      <c r="R1217" s="8">
        <f>AVERAGEIFS(Kombiniert[AfD],Kombiniert[Date],"&gt;="&amp;Kombiniert[[#This Row],[Von]],Kombiniert[Date],"&lt;="&amp;Kombiniert[[#This Row],[Date]])</f>
        <v>0.12541666666666668</v>
      </c>
      <c r="S1217" s="8">
        <f>AVERAGEIFS(Kombiniert[Sonstige],Kombiniert[Date],"&gt;="&amp;Kombiniert[[#This Row],[Von]],Kombiniert[Date],"&lt;="&amp;Kombiniert[[#This Row],[Date]])</f>
        <v>4.2083333333333334E-2</v>
      </c>
      <c r="T1217" s="4">
        <f>SUMIFS(Kombiniert[Befragte],Kombiniert[Date],"&gt;="&amp;Kombiniert[[#This Row],[Von]],Kombiniert[Date],"&lt;="&amp;Kombiniert[[#This Row],[Date]])</f>
        <v>20345</v>
      </c>
      <c r="U1217" s="2">
        <f>1/SUMIFS(Kombiniert[[#This Row],[CDU/CSU (14d)]:[AfD (14d)]],Kombiniert[[#This Row],[CDU/CSU (14d)]:[AfD (14d)]],"&gt;="&amp;0.05)</f>
        <v>1.0439321444106133</v>
      </c>
      <c r="V1217" s="2">
        <f>1/(SUMIFS(Kombiniert[[#This Row],[CDU/CSU (14d)]:[AfD (14d)]],Kombiniert[[#This Row],[CDU/CSU (14d)]:[AfD (14d)]],"&gt;="&amp;0.05)-Kombiniert[[#This Row],[FDP (14d)]])</f>
        <v>1.1764705882352939</v>
      </c>
    </row>
    <row r="1218" spans="1:22" x14ac:dyDescent="0.35">
      <c r="A1218" s="1">
        <v>43053</v>
      </c>
      <c r="B1218" s="2">
        <v>0.32</v>
      </c>
      <c r="C1218" s="2">
        <v>0.2</v>
      </c>
      <c r="D1218" s="2">
        <v>0.09</v>
      </c>
      <c r="E1218" s="2">
        <v>0.105</v>
      </c>
      <c r="F1218" s="2">
        <v>0.105</v>
      </c>
      <c r="G1218" s="2">
        <v>0.13500000000000001</v>
      </c>
      <c r="H1218" s="2">
        <v>4.4999999999999998E-2</v>
      </c>
      <c r="I1218" s="2">
        <v>2049</v>
      </c>
      <c r="J1218" s="2" t="s">
        <v>1070</v>
      </c>
      <c r="K1218" t="s">
        <v>939</v>
      </c>
      <c r="L1218" s="1">
        <f>Kombiniert[[#This Row],[Date]]-13</f>
        <v>43040</v>
      </c>
      <c r="M1218" s="8">
        <f>AVERAGEIFS(Kombiniert[CDU/CSU],Kombiniert[Date],"&gt;="&amp;Kombiniert[[#This Row],[Von]],Kombiniert[Date],"&lt;="&amp;Kombiniert[[#This Row],[Date]])</f>
        <v>0.31375000000000003</v>
      </c>
      <c r="N1218" s="3">
        <f>AVERAGEIFS(Kombiniert[SPD],Kombiniert[Date],"&gt;="&amp;Kombiniert[[#This Row],[Von]],Kombiniert[Date],"&lt;="&amp;Kombiniert[[#This Row],[Date]])</f>
        <v>0.20874999999999999</v>
      </c>
      <c r="O1218" s="8">
        <f>AVERAGEIFS(Kombiniert[GRÜNE],Kombiniert[Date],"&gt;="&amp;Kombiniert[[#This Row],[Von]],Kombiniert[Date],"&lt;="&amp;Kombiniert[[#This Row],[Date]])</f>
        <v>0.10062499999999999</v>
      </c>
      <c r="P1218" s="8">
        <f>AVERAGEIFS(Kombiniert[FDP],Kombiniert[Date],"&gt;="&amp;Kombiniert[[#This Row],[Von]],Kombiniert[Date],"&lt;="&amp;Kombiniert[[#This Row],[Date]])</f>
        <v>0.11</v>
      </c>
      <c r="Q1218" s="8">
        <f>AVERAGEIFS(Kombiniert[LINKE],Kombiniert[Date],"&gt;="&amp;Kombiniert[[#This Row],[Von]],Kombiniert[Date],"&lt;="&amp;Kombiniert[[#This Row],[Date]])</f>
        <v>9.6249999999999988E-2</v>
      </c>
      <c r="R1218" s="8">
        <f>AVERAGEIFS(Kombiniert[AfD],Kombiniert[Date],"&gt;="&amp;Kombiniert[[#This Row],[Von]],Kombiniert[Date],"&lt;="&amp;Kombiniert[[#This Row],[Date]])</f>
        <v>0.125</v>
      </c>
      <c r="S1218" s="8">
        <f>AVERAGEIFS(Kombiniert[Sonstige],Kombiniert[Date],"&gt;="&amp;Kombiniert[[#This Row],[Von]],Kombiniert[Date],"&lt;="&amp;Kombiniert[[#This Row],[Date]])</f>
        <v>4.5624999999999992E-2</v>
      </c>
      <c r="T1218" s="4">
        <f>SUMIFS(Kombiniert[Befragte],Kombiniert[Date],"&gt;="&amp;Kombiniert[[#This Row],[Von]],Kombiniert[Date],"&lt;="&amp;Kombiniert[[#This Row],[Date]])</f>
        <v>15456</v>
      </c>
      <c r="U1218" s="2">
        <f>1/SUMIFS(Kombiniert[[#This Row],[CDU/CSU (14d)]:[AfD (14d)]],Kombiniert[[#This Row],[CDU/CSU (14d)]:[AfD (14d)]],"&gt;="&amp;0.05)</f>
        <v>1.0478061558611658</v>
      </c>
      <c r="V1218" s="2">
        <f>1/(SUMIFS(Kombiniert[[#This Row],[CDU/CSU (14d)]:[AfD (14d)]],Kombiniert[[#This Row],[CDU/CSU (14d)]:[AfD (14d)]],"&gt;="&amp;0.05)-Kombiniert[[#This Row],[FDP (14d)]])</f>
        <v>1.1843079200592155</v>
      </c>
    </row>
    <row r="1219" spans="1:22" x14ac:dyDescent="0.35">
      <c r="A1219" s="1">
        <v>43046</v>
      </c>
      <c r="B1219" s="2">
        <v>0.31</v>
      </c>
      <c r="C1219" s="2">
        <v>0.22</v>
      </c>
      <c r="D1219" s="2">
        <v>8.5000000000000006E-2</v>
      </c>
      <c r="E1219" s="2">
        <v>0.105</v>
      </c>
      <c r="F1219" s="2">
        <v>0.105</v>
      </c>
      <c r="G1219" s="2">
        <v>0.13500000000000001</v>
      </c>
      <c r="H1219" s="2">
        <v>0.04</v>
      </c>
      <c r="I1219" s="2">
        <v>2023</v>
      </c>
      <c r="J1219" s="2" t="s">
        <v>1071</v>
      </c>
      <c r="K1219" t="s">
        <v>939</v>
      </c>
      <c r="L1219" s="1">
        <f>Kombiniert[[#This Row],[Date]]-13</f>
        <v>43033</v>
      </c>
      <c r="M1219" s="8">
        <f>AVERAGEIFS(Kombiniert[CDU/CSU],Kombiniert[Date],"&gt;="&amp;Kombiniert[[#This Row],[Von]],Kombiniert[Date],"&lt;="&amp;Kombiniert[[#This Row],[Date]])</f>
        <v>0.31777777777777783</v>
      </c>
      <c r="N1219" s="3">
        <f>AVERAGEIFS(Kombiniert[SPD],Kombiniert[Date],"&gt;="&amp;Kombiniert[[#This Row],[Von]],Kombiniert[Date],"&lt;="&amp;Kombiniert[[#This Row],[Date]])</f>
        <v>0.21166666666666664</v>
      </c>
      <c r="O1219" s="8">
        <f>AVERAGEIFS(Kombiniert[GRÜNE],Kombiniert[Date],"&gt;="&amp;Kombiniert[[#This Row],[Von]],Kombiniert[Date],"&lt;="&amp;Kombiniert[[#This Row],[Date]])</f>
        <v>0.1011111111111111</v>
      </c>
      <c r="P1219" s="8">
        <f>AVERAGEIFS(Kombiniert[FDP],Kombiniert[Date],"&gt;="&amp;Kombiniert[[#This Row],[Von]],Kombiniert[Date],"&lt;="&amp;Kombiniert[[#This Row],[Date]])</f>
        <v>0.10833333333333334</v>
      </c>
      <c r="Q1219" s="8">
        <f>AVERAGEIFS(Kombiniert[LINKE],Kombiniert[Date],"&gt;="&amp;Kombiniert[[#This Row],[Von]],Kombiniert[Date],"&lt;="&amp;Kombiniert[[#This Row],[Date]])</f>
        <v>9.4999999999999987E-2</v>
      </c>
      <c r="R1219" s="8">
        <f>AVERAGEIFS(Kombiniert[AfD],Kombiniert[Date],"&gt;="&amp;Kombiniert[[#This Row],[Von]],Kombiniert[Date],"&lt;="&amp;Kombiniert[[#This Row],[Date]])</f>
        <v>0.12055555555555555</v>
      </c>
      <c r="S1219" s="8">
        <f>AVERAGEIFS(Kombiniert[Sonstige],Kombiniert[Date],"&gt;="&amp;Kombiniert[[#This Row],[Von]],Kombiniert[Date],"&lt;="&amp;Kombiniert[[#This Row],[Date]])</f>
        <v>4.5555555555555544E-2</v>
      </c>
      <c r="T1219" s="4">
        <f>SUMIFS(Kombiniert[Befragte],Kombiniert[Date],"&gt;="&amp;Kombiniert[[#This Row],[Von]],Kombiniert[Date],"&lt;="&amp;Kombiniert[[#This Row],[Date]])</f>
        <v>16606</v>
      </c>
      <c r="U1219" s="2">
        <f>1/SUMIFS(Kombiniert[[#This Row],[CDU/CSU (14d)]:[AfD (14d)]],Kombiniert[[#This Row],[CDU/CSU (14d)]:[AfD (14d)]],"&gt;="&amp;0.05)</f>
        <v>1.0477299185098952</v>
      </c>
      <c r="V1219" s="2">
        <f>1/(SUMIFS(Kombiniert[[#This Row],[CDU/CSU (14d)]:[AfD (14d)]],Kombiniert[[#This Row],[CDU/CSU (14d)]:[AfD (14d)]],"&gt;="&amp;0.05)-Kombiniert[[#This Row],[FDP (14d)]])</f>
        <v>1.1818778726198294</v>
      </c>
    </row>
    <row r="1220" spans="1:22" x14ac:dyDescent="0.35">
      <c r="A1220" s="1">
        <v>43038</v>
      </c>
      <c r="B1220" s="2">
        <v>0.31</v>
      </c>
      <c r="C1220" s="2">
        <v>0.21</v>
      </c>
      <c r="D1220" s="2">
        <v>0.1</v>
      </c>
      <c r="E1220" s="2">
        <v>0.11</v>
      </c>
      <c r="F1220" s="2">
        <v>0.1</v>
      </c>
      <c r="G1220" s="2">
        <v>0.13</v>
      </c>
      <c r="H1220" s="2">
        <v>0.04</v>
      </c>
      <c r="I1220" s="2">
        <v>1024</v>
      </c>
      <c r="J1220" s="2" t="s">
        <v>1072</v>
      </c>
      <c r="K1220" t="s">
        <v>939</v>
      </c>
      <c r="L1220" s="1">
        <f>Kombiniert[[#This Row],[Date]]-13</f>
        <v>43025</v>
      </c>
      <c r="M1220" s="8">
        <f>AVERAGEIFS(Kombiniert[CDU/CSU],Kombiniert[Date],"&gt;="&amp;Kombiniert[[#This Row],[Von]],Kombiniert[Date],"&lt;="&amp;Kombiniert[[#This Row],[Date]])</f>
        <v>0.318</v>
      </c>
      <c r="N1220" s="3">
        <f>AVERAGEIFS(Kombiniert[SPD],Kombiniert[Date],"&gt;="&amp;Kombiniert[[#This Row],[Von]],Kombiniert[Date],"&lt;="&amp;Kombiniert[[#This Row],[Date]])</f>
        <v>0.21049999999999999</v>
      </c>
      <c r="O1220" s="8">
        <f>AVERAGEIFS(Kombiniert[GRÜNE],Kombiniert[Date],"&gt;="&amp;Kombiniert[[#This Row],[Von]],Kombiniert[Date],"&lt;="&amp;Kombiniert[[#This Row],[Date]])</f>
        <v>0.10049999999999999</v>
      </c>
      <c r="P1220" s="8">
        <f>AVERAGEIFS(Kombiniert[FDP],Kombiniert[Date],"&gt;="&amp;Kombiniert[[#This Row],[Von]],Kombiniert[Date],"&lt;="&amp;Kombiniert[[#This Row],[Date]])</f>
        <v>0.11100000000000002</v>
      </c>
      <c r="Q1220" s="8">
        <f>AVERAGEIFS(Kombiniert[LINKE],Kombiniert[Date],"&gt;="&amp;Kombiniert[[#This Row],[Von]],Kombiniert[Date],"&lt;="&amp;Kombiniert[[#This Row],[Date]])</f>
        <v>9.3999999999999986E-2</v>
      </c>
      <c r="R1220" s="8">
        <f>AVERAGEIFS(Kombiniert[AfD],Kombiniert[Date],"&gt;="&amp;Kombiniert[[#This Row],[Von]],Kombiniert[Date],"&lt;="&amp;Kombiniert[[#This Row],[Date]])</f>
        <v>0.12199999999999997</v>
      </c>
      <c r="S1220" s="8">
        <f>AVERAGEIFS(Kombiniert[Sonstige],Kombiniert[Date],"&gt;="&amp;Kombiniert[[#This Row],[Von]],Kombiniert[Date],"&lt;="&amp;Kombiniert[[#This Row],[Date]])</f>
        <v>4.3999999999999991E-2</v>
      </c>
      <c r="T1220" s="4">
        <f>SUMIFS(Kombiniert[Befragte],Kombiniert[Date],"&gt;="&amp;Kombiniert[[#This Row],[Von]],Kombiniert[Date],"&lt;="&amp;Kombiniert[[#This Row],[Date]])</f>
        <v>16440</v>
      </c>
      <c r="U1220" s="2">
        <f>1/SUMIFS(Kombiniert[[#This Row],[CDU/CSU (14d)]:[AfD (14d)]],Kombiniert[[#This Row],[CDU/CSU (14d)]:[AfD (14d)]],"&gt;="&amp;0.05)</f>
        <v>1.0460251046025104</v>
      </c>
      <c r="V1220" s="2">
        <f>1/(SUMIFS(Kombiniert[[#This Row],[CDU/CSU (14d)]:[AfD (14d)]],Kombiniert[[#This Row],[CDU/CSU (14d)]:[AfD (14d)]],"&gt;="&amp;0.05)-Kombiniert[[#This Row],[FDP (14d)]])</f>
        <v>1.1834319526627219</v>
      </c>
    </row>
    <row r="1221" spans="1:22" x14ac:dyDescent="0.35">
      <c r="A1221" s="1">
        <v>43032</v>
      </c>
      <c r="B1221" s="2">
        <v>0.33</v>
      </c>
      <c r="C1221" s="2">
        <v>0.21</v>
      </c>
      <c r="D1221" s="2">
        <v>0.09</v>
      </c>
      <c r="E1221" s="2">
        <v>0.1</v>
      </c>
      <c r="F1221" s="2">
        <v>0.1</v>
      </c>
      <c r="G1221" s="2">
        <v>0.13</v>
      </c>
      <c r="H1221" s="2">
        <v>0.04</v>
      </c>
      <c r="I1221" s="2">
        <v>1002</v>
      </c>
      <c r="J1221" s="2" t="s">
        <v>1073</v>
      </c>
      <c r="K1221" t="s">
        <v>939</v>
      </c>
      <c r="L1221" s="1">
        <f>Kombiniert[[#This Row],[Date]]-13</f>
        <v>43019</v>
      </c>
      <c r="M1221" s="8">
        <f>AVERAGEIFS(Kombiniert[CDU/CSU],Kombiniert[Date],"&gt;="&amp;Kombiniert[[#This Row],[Von]],Kombiniert[Date],"&lt;="&amp;Kombiniert[[#This Row],[Date]])</f>
        <v>0.317</v>
      </c>
      <c r="N1221" s="3">
        <f>AVERAGEIFS(Kombiniert[SPD],Kombiniert[Date],"&gt;="&amp;Kombiniert[[#This Row],[Von]],Kombiniert[Date],"&lt;="&amp;Kombiniert[[#This Row],[Date]])</f>
        <v>0.20749999999999996</v>
      </c>
      <c r="O1221" s="8">
        <f>AVERAGEIFS(Kombiniert[GRÜNE],Kombiniert[Date],"&gt;="&amp;Kombiniert[[#This Row],[Von]],Kombiniert[Date],"&lt;="&amp;Kombiniert[[#This Row],[Date]])</f>
        <v>0.10149999999999999</v>
      </c>
      <c r="P1221" s="8">
        <f>AVERAGEIFS(Kombiniert[FDP],Kombiniert[Date],"&gt;="&amp;Kombiniert[[#This Row],[Von]],Kombiniert[Date],"&lt;="&amp;Kombiniert[[#This Row],[Date]])</f>
        <v>0.11000000000000001</v>
      </c>
      <c r="Q1221" s="8">
        <f>AVERAGEIFS(Kombiniert[LINKE],Kombiniert[Date],"&gt;="&amp;Kombiniert[[#This Row],[Von]],Kombiniert[Date],"&lt;="&amp;Kombiniert[[#This Row],[Date]])</f>
        <v>9.4999999999999987E-2</v>
      </c>
      <c r="R1221" s="8">
        <f>AVERAGEIFS(Kombiniert[AfD],Kombiniert[Date],"&gt;="&amp;Kombiniert[[#This Row],[Von]],Kombiniert[Date],"&lt;="&amp;Kombiniert[[#This Row],[Date]])</f>
        <v>0.12199999999999997</v>
      </c>
      <c r="S1221" s="8">
        <f>AVERAGEIFS(Kombiniert[Sonstige],Kombiniert[Date],"&gt;="&amp;Kombiniert[[#This Row],[Von]],Kombiniert[Date],"&lt;="&amp;Kombiniert[[#This Row],[Date]])</f>
        <v>4.7E-2</v>
      </c>
      <c r="T1221" s="4">
        <f>SUMIFS(Kombiniert[Befragte],Kombiniert[Date],"&gt;="&amp;Kombiniert[[#This Row],[Von]],Kombiniert[Date],"&lt;="&amp;Kombiniert[[#This Row],[Date]])</f>
        <v>16496</v>
      </c>
      <c r="U1221" s="2">
        <f>1/SUMIFS(Kombiniert[[#This Row],[CDU/CSU (14d)]:[AfD (14d)]],Kombiniert[[#This Row],[CDU/CSU (14d)]:[AfD (14d)]],"&gt;="&amp;0.05)</f>
        <v>1.0493179433368311</v>
      </c>
      <c r="V1221" s="2">
        <f>1/(SUMIFS(Kombiniert[[#This Row],[CDU/CSU (14d)]:[AfD (14d)]],Kombiniert[[#This Row],[CDU/CSU (14d)]:[AfD (14d)]],"&gt;="&amp;0.05)-Kombiniert[[#This Row],[FDP (14d)]])</f>
        <v>1.1862396204033214</v>
      </c>
    </row>
    <row r="1222" spans="1:22" x14ac:dyDescent="0.35">
      <c r="A1222" s="1">
        <v>43024</v>
      </c>
      <c r="B1222" s="2">
        <v>0.32</v>
      </c>
      <c r="C1222" s="2">
        <v>0.215</v>
      </c>
      <c r="D1222" s="2">
        <v>9.5000000000000001E-2</v>
      </c>
      <c r="E1222" s="2">
        <v>0.1</v>
      </c>
      <c r="F1222" s="2">
        <v>0.09</v>
      </c>
      <c r="G1222" s="2">
        <v>0.13</v>
      </c>
      <c r="H1222" s="2">
        <v>0.05</v>
      </c>
      <c r="I1222" s="2">
        <v>2011</v>
      </c>
      <c r="J1222" s="2" t="s">
        <v>1074</v>
      </c>
      <c r="K1222" t="s">
        <v>939</v>
      </c>
      <c r="L1222" s="1">
        <f>Kombiniert[[#This Row],[Date]]-13</f>
        <v>43011</v>
      </c>
      <c r="M1222" s="8">
        <f>AVERAGEIFS(Kombiniert[CDU/CSU],Kombiniert[Date],"&gt;="&amp;Kombiniert[[#This Row],[Von]],Kombiniert[Date],"&lt;="&amp;Kombiniert[[#This Row],[Date]])</f>
        <v>0.3175</v>
      </c>
      <c r="N1222" s="3">
        <f>AVERAGEIFS(Kombiniert[SPD],Kombiniert[Date],"&gt;="&amp;Kombiniert[[#This Row],[Von]],Kombiniert[Date],"&lt;="&amp;Kombiniert[[#This Row],[Date]])</f>
        <v>0.20937500000000001</v>
      </c>
      <c r="O1222" s="8">
        <f>AVERAGEIFS(Kombiniert[GRÜNE],Kombiniert[Date],"&gt;="&amp;Kombiniert[[#This Row],[Von]],Kombiniert[Date],"&lt;="&amp;Kombiniert[[#This Row],[Date]])</f>
        <v>9.9374999999999991E-2</v>
      </c>
      <c r="P1222" s="8">
        <f>AVERAGEIFS(Kombiniert[FDP],Kombiniert[Date],"&gt;="&amp;Kombiniert[[#This Row],[Von]],Kombiniert[Date],"&lt;="&amp;Kombiniert[[#This Row],[Date]])</f>
        <v>0.1075</v>
      </c>
      <c r="Q1222" s="8">
        <f>AVERAGEIFS(Kombiniert[LINKE],Kombiniert[Date],"&gt;="&amp;Kombiniert[[#This Row],[Von]],Kombiniert[Date],"&lt;="&amp;Kombiniert[[#This Row],[Date]])</f>
        <v>9.6249999999999988E-2</v>
      </c>
      <c r="R1222" s="8">
        <f>AVERAGEIFS(Kombiniert[AfD],Kombiniert[Date],"&gt;="&amp;Kombiniert[[#This Row],[Von]],Kombiniert[Date],"&lt;="&amp;Kombiniert[[#This Row],[Date]])</f>
        <v>0.12125</v>
      </c>
      <c r="S1222" s="8">
        <f>AVERAGEIFS(Kombiniert[Sonstige],Kombiniert[Date],"&gt;="&amp;Kombiniert[[#This Row],[Von]],Kombiniert[Date],"&lt;="&amp;Kombiniert[[#This Row],[Date]])</f>
        <v>4.8750000000000002E-2</v>
      </c>
      <c r="T1222" s="4">
        <f>SUMIFS(Kombiniert[Befragte],Kombiniert[Date],"&gt;="&amp;Kombiniert[[#This Row],[Von]],Kombiniert[Date],"&lt;="&amp;Kombiniert[[#This Row],[Date]])</f>
        <v>14168</v>
      </c>
      <c r="U1222" s="2">
        <f>1/SUMIFS(Kombiniert[[#This Row],[CDU/CSU (14d)]:[AfD (14d)]],Kombiniert[[#This Row],[CDU/CSU (14d)]:[AfD (14d)]],"&gt;="&amp;0.05)</f>
        <v>1.0512483574244416</v>
      </c>
      <c r="V1222" s="2">
        <f>1/(SUMIFS(Kombiniert[[#This Row],[CDU/CSU (14d)]:[AfD (14d)]],Kombiniert[[#This Row],[CDU/CSU (14d)]:[AfD (14d)]],"&gt;="&amp;0.05)-Kombiniert[[#This Row],[FDP (14d)]])</f>
        <v>1.1851851851851853</v>
      </c>
    </row>
    <row r="1223" spans="1:22" x14ac:dyDescent="0.35">
      <c r="A1223" s="1">
        <v>43018</v>
      </c>
      <c r="B1223" s="2">
        <v>0.32</v>
      </c>
      <c r="C1223" s="2">
        <v>0.22</v>
      </c>
      <c r="D1223" s="2">
        <v>0.09</v>
      </c>
      <c r="E1223" s="2">
        <v>0.11</v>
      </c>
      <c r="F1223" s="2">
        <v>0.09</v>
      </c>
      <c r="G1223" s="2">
        <v>0.13</v>
      </c>
      <c r="H1223" s="2">
        <v>0.04</v>
      </c>
      <c r="I1223" s="2">
        <v>2015</v>
      </c>
      <c r="J1223" s="2" t="s">
        <v>1075</v>
      </c>
      <c r="K1223" t="s">
        <v>939</v>
      </c>
      <c r="L1223" s="1">
        <f>Kombiniert[[#This Row],[Date]]-13</f>
        <v>43005</v>
      </c>
      <c r="M1223" s="8">
        <f>AVERAGEIFS(Kombiniert[CDU/CSU],Kombiniert[Date],"&gt;="&amp;Kombiniert[[#This Row],[Von]],Kombiniert[Date],"&lt;="&amp;Kombiniert[[#This Row],[Date]])</f>
        <v>0.32</v>
      </c>
      <c r="N1223" s="3">
        <f>AVERAGEIFS(Kombiniert[SPD],Kombiniert[Date],"&gt;="&amp;Kombiniert[[#This Row],[Von]],Kombiniert[Date],"&lt;="&amp;Kombiniert[[#This Row],[Date]])</f>
        <v>0.21166666666666667</v>
      </c>
      <c r="O1223" s="8">
        <f>AVERAGEIFS(Kombiniert[GRÜNE],Kombiniert[Date],"&gt;="&amp;Kombiniert[[#This Row],[Von]],Kombiniert[Date],"&lt;="&amp;Kombiniert[[#This Row],[Date]])</f>
        <v>9.8333333333333328E-2</v>
      </c>
      <c r="P1223" s="8">
        <f>AVERAGEIFS(Kombiniert[FDP],Kombiniert[Date],"&gt;="&amp;Kombiniert[[#This Row],[Von]],Kombiniert[Date],"&lt;="&amp;Kombiniert[[#This Row],[Date]])</f>
        <v>0.10833333333333334</v>
      </c>
      <c r="Q1223" s="8">
        <f>AVERAGEIFS(Kombiniert[LINKE],Kombiniert[Date],"&gt;="&amp;Kombiniert[[#This Row],[Von]],Kombiniert[Date],"&lt;="&amp;Kombiniert[[#This Row],[Date]])</f>
        <v>9.6666666666666665E-2</v>
      </c>
      <c r="R1223" s="8">
        <f>AVERAGEIFS(Kombiniert[AfD],Kombiniert[Date],"&gt;="&amp;Kombiniert[[#This Row],[Von]],Kombiniert[Date],"&lt;="&amp;Kombiniert[[#This Row],[Date]])</f>
        <v>0.12333333333333334</v>
      </c>
      <c r="S1223" s="8">
        <f>AVERAGEIFS(Kombiniert[Sonstige],Kombiniert[Date],"&gt;="&amp;Kombiniert[[#This Row],[Von]],Kombiniert[Date],"&lt;="&amp;Kombiniert[[#This Row],[Date]])</f>
        <v>4.1666666666666664E-2</v>
      </c>
      <c r="T1223" s="4">
        <f>SUMIFS(Kombiniert[Befragte],Kombiniert[Date],"&gt;="&amp;Kombiniert[[#This Row],[Von]],Kombiniert[Date],"&lt;="&amp;Kombiniert[[#This Row],[Date]])</f>
        <v>9044</v>
      </c>
      <c r="U1223" s="2">
        <f>1/SUMIFS(Kombiniert[[#This Row],[CDU/CSU (14d)]:[AfD (14d)]],Kombiniert[[#This Row],[CDU/CSU (14d)]:[AfD (14d)]],"&gt;="&amp;0.05)</f>
        <v>1.043478260869565</v>
      </c>
      <c r="V1223" s="2">
        <f>1/(SUMIFS(Kombiniert[[#This Row],[CDU/CSU (14d)]:[AfD (14d)]],Kombiniert[[#This Row],[CDU/CSU (14d)]:[AfD (14d)]],"&gt;="&amp;0.05)-Kombiniert[[#This Row],[FDP (14d)]])</f>
        <v>1.1764705882352939</v>
      </c>
    </row>
    <row r="1224" spans="1:22" x14ac:dyDescent="0.35">
      <c r="A1224" s="1">
        <v>43009</v>
      </c>
      <c r="B1224" s="2">
        <v>0.31</v>
      </c>
      <c r="C1224" s="2">
        <v>0.21</v>
      </c>
      <c r="D1224" s="2">
        <v>0.1</v>
      </c>
      <c r="E1224" s="2">
        <v>0.12</v>
      </c>
      <c r="F1224" s="2">
        <v>0.09</v>
      </c>
      <c r="G1224" s="2">
        <v>0.13</v>
      </c>
      <c r="H1224" s="2">
        <v>0.04</v>
      </c>
      <c r="I1224" s="2">
        <v>1071</v>
      </c>
      <c r="J1224" s="2" t="s">
        <v>1076</v>
      </c>
      <c r="K1224" t="s">
        <v>939</v>
      </c>
      <c r="L1224" s="1">
        <f>Kombiniert[[#This Row],[Date]]-13</f>
        <v>42996</v>
      </c>
      <c r="M1224" s="8">
        <f>AVERAGEIFS(Kombiniert[CDU/CSU],Kombiniert[Date],"&gt;="&amp;Kombiniert[[#This Row],[Von]],Kombiniert[Date],"&lt;="&amp;Kombiniert[[#This Row],[Date]])</f>
        <v>0.34681818181818175</v>
      </c>
      <c r="N1224" s="3">
        <f>AVERAGEIFS(Kombiniert[SPD],Kombiniert[Date],"&gt;="&amp;Kombiniert[[#This Row],[Von]],Kombiniert[Date],"&lt;="&amp;Kombiniert[[#This Row],[Date]])</f>
        <v>0.21818181818181817</v>
      </c>
      <c r="O1224" s="8">
        <f>AVERAGEIFS(Kombiniert[GRÜNE],Kombiniert[Date],"&gt;="&amp;Kombiniert[[#This Row],[Von]],Kombiniert[Date],"&lt;="&amp;Kombiniert[[#This Row],[Date]])</f>
        <v>8.3636363636363648E-2</v>
      </c>
      <c r="P1224" s="8">
        <f>AVERAGEIFS(Kombiniert[FDP],Kombiniert[Date],"&gt;="&amp;Kombiniert[[#This Row],[Von]],Kombiniert[Date],"&lt;="&amp;Kombiniert[[#This Row],[Date]])</f>
        <v>9.9090909090909077E-2</v>
      </c>
      <c r="Q1224" s="8">
        <f>AVERAGEIFS(Kombiniert[LINKE],Kombiniert[Date],"&gt;="&amp;Kombiniert[[#This Row],[Von]],Kombiniert[Date],"&lt;="&amp;Kombiniert[[#This Row],[Date]])</f>
        <v>9.9090909090909077E-2</v>
      </c>
      <c r="R1224" s="8">
        <f>AVERAGEIFS(Kombiniert[AfD],Kombiniert[Date],"&gt;="&amp;Kombiniert[[#This Row],[Von]],Kombiniert[Date],"&lt;="&amp;Kombiniert[[#This Row],[Date]])</f>
        <v>0.11090909090909093</v>
      </c>
      <c r="S1224" s="8">
        <f>AVERAGEIFS(Kombiniert[Sonstige],Kombiniert[Date],"&gt;="&amp;Kombiniert[[#This Row],[Von]],Kombiniert[Date],"&lt;="&amp;Kombiniert[[#This Row],[Date]])</f>
        <v>4.2272727272727267E-2</v>
      </c>
      <c r="T1224" s="4">
        <f>SUMIFS(Kombiniert[Befragte],Kombiniert[Date],"&gt;="&amp;Kombiniert[[#This Row],[Von]],Kombiniert[Date],"&lt;="&amp;Kombiniert[[#This Row],[Date]])</f>
        <v>18096</v>
      </c>
      <c r="U1224" s="2">
        <f>1/SUMIFS(Kombiniert[[#This Row],[CDU/CSU (14d)]:[AfD (14d)]],Kombiniert[[#This Row],[CDU/CSU (14d)]:[AfD (14d)]],"&gt;="&amp;0.05)</f>
        <v>1.0441385856668248</v>
      </c>
      <c r="V1224" s="2">
        <f>1/(SUMIFS(Kombiniert[[#This Row],[CDU/CSU (14d)]:[AfD (14d)]],Kombiniert[[#This Row],[CDU/CSU (14d)]:[AfD (14d)]],"&gt;="&amp;0.05)-Kombiniert[[#This Row],[FDP (14d)]])</f>
        <v>1.1646373742721017</v>
      </c>
    </row>
    <row r="1225" spans="1:22" x14ac:dyDescent="0.35">
      <c r="A1225" s="1">
        <v>43000</v>
      </c>
      <c r="B1225" s="2">
        <v>0.34</v>
      </c>
      <c r="C1225" s="2">
        <v>0.21</v>
      </c>
      <c r="D1225" s="2">
        <v>0.08</v>
      </c>
      <c r="E1225" s="2">
        <v>0.09</v>
      </c>
      <c r="F1225" s="2">
        <v>0.11</v>
      </c>
      <c r="G1225" s="2">
        <v>0.13</v>
      </c>
      <c r="H1225" s="2">
        <v>0.04</v>
      </c>
      <c r="I1225" s="2">
        <v>2000</v>
      </c>
      <c r="J1225" s="2" t="s">
        <v>1077</v>
      </c>
      <c r="K1225" t="s">
        <v>939</v>
      </c>
      <c r="L1225" s="1">
        <f>Kombiniert[[#This Row],[Date]]-13</f>
        <v>42987</v>
      </c>
      <c r="M1225" s="8">
        <f>AVERAGEIFS(Kombiniert[CDU/CSU],Kombiniert[Date],"&gt;="&amp;Kombiniert[[#This Row],[Von]],Kombiniert[Date],"&lt;="&amp;Kombiniert[[#This Row],[Date]])</f>
        <v>0.36071428571428577</v>
      </c>
      <c r="N1225" s="3">
        <f>AVERAGEIFS(Kombiniert[SPD],Kombiniert[Date],"&gt;="&amp;Kombiniert[[#This Row],[Von]],Kombiniert[Date],"&lt;="&amp;Kombiniert[[#This Row],[Date]])</f>
        <v>0.22321428571428573</v>
      </c>
      <c r="O1225" s="8">
        <f>AVERAGEIFS(Kombiniert[GRÜNE],Kombiniert[Date],"&gt;="&amp;Kombiniert[[#This Row],[Von]],Kombiniert[Date],"&lt;="&amp;Kombiniert[[#This Row],[Date]])</f>
        <v>7.6071428571428581E-2</v>
      </c>
      <c r="P1225" s="8">
        <f>AVERAGEIFS(Kombiniert[FDP],Kombiniert[Date],"&gt;="&amp;Kombiniert[[#This Row],[Von]],Kombiniert[Date],"&lt;="&amp;Kombiniert[[#This Row],[Date]])</f>
        <v>9.178571428571429E-2</v>
      </c>
      <c r="Q1225" s="8">
        <f>AVERAGEIFS(Kombiniert[LINKE],Kombiniert[Date],"&gt;="&amp;Kombiniert[[#This Row],[Von]],Kombiniert[Date],"&lt;="&amp;Kombiniert[[#This Row],[Date]])</f>
        <v>9.8928571428571435E-2</v>
      </c>
      <c r="R1225" s="8">
        <f>AVERAGEIFS(Kombiniert[AfD],Kombiniert[Date],"&gt;="&amp;Kombiniert[[#This Row],[Von]],Kombiniert[Date],"&lt;="&amp;Kombiniert[[#This Row],[Date]])</f>
        <v>0.10500000000000001</v>
      </c>
      <c r="S1225" s="8">
        <f>AVERAGEIFS(Kombiniert[Sonstige],Kombiniert[Date],"&gt;="&amp;Kombiniert[[#This Row],[Von]],Kombiniert[Date],"&lt;="&amp;Kombiniert[[#This Row],[Date]])</f>
        <v>4.4285714285714282E-2</v>
      </c>
      <c r="T1225" s="4">
        <f>SUMIFS(Kombiniert[Befragte],Kombiniert[Date],"&gt;="&amp;Kombiniert[[#This Row],[Von]],Kombiniert[Date],"&lt;="&amp;Kombiniert[[#This Row],[Date]])</f>
        <v>25981</v>
      </c>
      <c r="U1225" s="2">
        <f>1/SUMIFS(Kombiniert[[#This Row],[CDU/CSU (14d)]:[AfD (14d)]],Kombiniert[[#This Row],[CDU/CSU (14d)]:[AfD (14d)]],"&gt;="&amp;0.05)</f>
        <v>1.0463378176382661</v>
      </c>
      <c r="V1225" s="2">
        <f>1/(SUMIFS(Kombiniert[[#This Row],[CDU/CSU (14d)]:[AfD (14d)]],Kombiniert[[#This Row],[CDU/CSU (14d)]:[AfD (14d)]],"&gt;="&amp;0.05)-Kombiniert[[#This Row],[FDP (14d)]])</f>
        <v>1.1575031004547334</v>
      </c>
    </row>
    <row r="1226" spans="1:22" x14ac:dyDescent="0.35">
      <c r="A1226" s="1">
        <v>42996</v>
      </c>
      <c r="B1226" s="2">
        <v>0.36</v>
      </c>
      <c r="C1226" s="2">
        <v>0.22</v>
      </c>
      <c r="D1226" s="2">
        <v>7.0000000000000007E-2</v>
      </c>
      <c r="E1226" s="2">
        <v>0.09</v>
      </c>
      <c r="F1226" s="2">
        <v>0.11</v>
      </c>
      <c r="G1226" s="2">
        <v>0.11</v>
      </c>
      <c r="H1226" s="2">
        <v>0.04</v>
      </c>
      <c r="I1226" s="2">
        <v>2042</v>
      </c>
      <c r="J1226" s="2" t="s">
        <v>1078</v>
      </c>
      <c r="K1226" t="s">
        <v>939</v>
      </c>
      <c r="L1226" s="1">
        <f>Kombiniert[[#This Row],[Date]]-13</f>
        <v>42983</v>
      </c>
      <c r="M1226" s="8">
        <f>AVERAGEIFS(Kombiniert[CDU/CSU],Kombiniert[Date],"&gt;="&amp;Kombiniert[[#This Row],[Von]],Kombiniert[Date],"&lt;="&amp;Kombiniert[[#This Row],[Date]])</f>
        <v>0.3666666666666667</v>
      </c>
      <c r="N1226" s="3">
        <f>AVERAGEIFS(Kombiniert[SPD],Kombiniert[Date],"&gt;="&amp;Kombiniert[[#This Row],[Von]],Kombiniert[Date],"&lt;="&amp;Kombiniert[[#This Row],[Date]])</f>
        <v>0.2270833333333333</v>
      </c>
      <c r="O1226" s="8">
        <f>AVERAGEIFS(Kombiniert[GRÜNE],Kombiniert[Date],"&gt;="&amp;Kombiniert[[#This Row],[Von]],Kombiniert[Date],"&lt;="&amp;Kombiniert[[#This Row],[Date]])</f>
        <v>7.5833333333333322E-2</v>
      </c>
      <c r="P1226" s="8">
        <f>AVERAGEIFS(Kombiniert[FDP],Kombiniert[Date],"&gt;="&amp;Kombiniert[[#This Row],[Von]],Kombiniert[Date],"&lt;="&amp;Kombiniert[[#This Row],[Date]])</f>
        <v>8.8749999999999996E-2</v>
      </c>
      <c r="Q1226" s="8">
        <f>AVERAGEIFS(Kombiniert[LINKE],Kombiniert[Date],"&gt;="&amp;Kombiniert[[#This Row],[Von]],Kombiniert[Date],"&lt;="&amp;Kombiniert[[#This Row],[Date]])</f>
        <v>9.6250000000000002E-2</v>
      </c>
      <c r="R1226" s="8">
        <f>AVERAGEIFS(Kombiniert[AfD],Kombiniert[Date],"&gt;="&amp;Kombiniert[[#This Row],[Von]],Kombiniert[Date],"&lt;="&amp;Kombiniert[[#This Row],[Date]])</f>
        <v>0.10083333333333333</v>
      </c>
      <c r="S1226" s="8">
        <f>AVERAGEIFS(Kombiniert[Sonstige],Kombiniert[Date],"&gt;="&amp;Kombiniert[[#This Row],[Von]],Kombiniert[Date],"&lt;="&amp;Kombiniert[[#This Row],[Date]])</f>
        <v>4.4583333333333329E-2</v>
      </c>
      <c r="T1226" s="4">
        <f>SUMIFS(Kombiniert[Befragte],Kombiniert[Date],"&gt;="&amp;Kombiniert[[#This Row],[Von]],Kombiniert[Date],"&lt;="&amp;Kombiniert[[#This Row],[Date]])</f>
        <v>22128</v>
      </c>
      <c r="U1226" s="2">
        <f>1/SUMIFS(Kombiniert[[#This Row],[CDU/CSU (14d)]:[AfD (14d)]],Kombiniert[[#This Row],[CDU/CSU (14d)]:[AfD (14d)]],"&gt;="&amp;0.05)</f>
        <v>1.0466637592673356</v>
      </c>
      <c r="V1226" s="2">
        <f>1/(SUMIFS(Kombiniert[[#This Row],[CDU/CSU (14d)]:[AfD (14d)]],Kombiniert[[#This Row],[CDU/CSU (14d)]:[AfD (14d)]],"&gt;="&amp;0.05)-Kombiniert[[#This Row],[FDP (14d)]])</f>
        <v>1.153846153846154</v>
      </c>
    </row>
    <row r="1227" spans="1:22" x14ac:dyDescent="0.35">
      <c r="A1227" s="1">
        <v>42989</v>
      </c>
      <c r="B1227" s="2">
        <v>0.36499999999999999</v>
      </c>
      <c r="C1227" s="2">
        <v>0.23499999999999999</v>
      </c>
      <c r="D1227" s="2">
        <v>0.06</v>
      </c>
      <c r="E1227" s="2">
        <v>0.09</v>
      </c>
      <c r="F1227" s="2">
        <v>0.105</v>
      </c>
      <c r="G1227" s="2">
        <v>0.11</v>
      </c>
      <c r="H1227" s="2">
        <v>3.5000000000000003E-2</v>
      </c>
      <c r="I1227" s="2">
        <v>2054</v>
      </c>
      <c r="J1227" s="2" t="s">
        <v>1079</v>
      </c>
      <c r="K1227" t="s">
        <v>939</v>
      </c>
      <c r="L1227" s="1">
        <f>Kombiniert[[#This Row],[Date]]-13</f>
        <v>42976</v>
      </c>
      <c r="M1227" s="8">
        <f>AVERAGEIFS(Kombiniert[CDU/CSU],Kombiniert[Date],"&gt;="&amp;Kombiniert[[#This Row],[Von]],Kombiniert[Date],"&lt;="&amp;Kombiniert[[#This Row],[Date]])</f>
        <v>0.36961538461538468</v>
      </c>
      <c r="N1227" s="3">
        <f>AVERAGEIFS(Kombiniert[SPD],Kombiniert[Date],"&gt;="&amp;Kombiniert[[#This Row],[Von]],Kombiniert[Date],"&lt;="&amp;Kombiniert[[#This Row],[Date]])</f>
        <v>0.23538461538461536</v>
      </c>
      <c r="O1227" s="8">
        <f>AVERAGEIFS(Kombiniert[GRÜNE],Kombiniert[Date],"&gt;="&amp;Kombiniert[[#This Row],[Von]],Kombiniert[Date],"&lt;="&amp;Kombiniert[[#This Row],[Date]])</f>
        <v>7.3461538461538467E-2</v>
      </c>
      <c r="P1227" s="8">
        <f>AVERAGEIFS(Kombiniert[FDP],Kombiniert[Date],"&gt;="&amp;Kombiniert[[#This Row],[Von]],Kombiniert[Date],"&lt;="&amp;Kombiniert[[#This Row],[Date]])</f>
        <v>8.4230769230769234E-2</v>
      </c>
      <c r="Q1227" s="8">
        <f>AVERAGEIFS(Kombiniert[LINKE],Kombiniert[Date],"&gt;="&amp;Kombiniert[[#This Row],[Von]],Kombiniert[Date],"&lt;="&amp;Kombiniert[[#This Row],[Date]])</f>
        <v>9.4230769230769243E-2</v>
      </c>
      <c r="R1227" s="8">
        <f>AVERAGEIFS(Kombiniert[AfD],Kombiniert[Date],"&gt;="&amp;Kombiniert[[#This Row],[Von]],Kombiniert[Date],"&lt;="&amp;Kombiniert[[#This Row],[Date]])</f>
        <v>9.7307692307692317E-2</v>
      </c>
      <c r="S1227" s="8">
        <f>AVERAGEIFS(Kombiniert[Sonstige],Kombiniert[Date],"&gt;="&amp;Kombiniert[[#This Row],[Von]],Kombiniert[Date],"&lt;="&amp;Kombiniert[[#This Row],[Date]])</f>
        <v>4.576923076923077E-2</v>
      </c>
      <c r="T1227" s="4">
        <f>SUMIFS(Kombiniert[Befragte],Kombiniert[Date],"&gt;="&amp;Kombiniert[[#This Row],[Von]],Kombiniert[Date],"&lt;="&amp;Kombiniert[[#This Row],[Date]])</f>
        <v>24030</v>
      </c>
      <c r="U1227" s="2">
        <f>1/SUMIFS(Kombiniert[[#This Row],[CDU/CSU (14d)]:[AfD (14d)]],Kombiniert[[#This Row],[CDU/CSU (14d)]:[AfD (14d)]],"&gt;="&amp;0.05)</f>
        <v>1.0479645304312777</v>
      </c>
      <c r="V1227" s="2">
        <f>1/(SUMIFS(Kombiniert[[#This Row],[CDU/CSU (14d)]:[AfD (14d)]],Kombiniert[[#This Row],[CDU/CSU (14d)]:[AfD (14d)]],"&gt;="&amp;0.05)-Kombiniert[[#This Row],[FDP (14d)]])</f>
        <v>1.1494252873563218</v>
      </c>
    </row>
    <row r="1228" spans="1:22" x14ac:dyDescent="0.35">
      <c r="A1228" s="1">
        <v>42982</v>
      </c>
      <c r="B1228" s="2">
        <v>0.36499999999999999</v>
      </c>
      <c r="C1228" s="2">
        <v>0.23499999999999999</v>
      </c>
      <c r="D1228" s="2">
        <v>6.5000000000000002E-2</v>
      </c>
      <c r="E1228" s="2">
        <v>8.5000000000000006E-2</v>
      </c>
      <c r="F1228" s="2">
        <v>0.1</v>
      </c>
      <c r="G1228" s="2">
        <v>0.105</v>
      </c>
      <c r="H1228" s="2">
        <v>4.4999999999999998E-2</v>
      </c>
      <c r="I1228" s="2">
        <v>2048</v>
      </c>
      <c r="J1228" s="2" t="s">
        <v>1080</v>
      </c>
      <c r="K1228" t="s">
        <v>939</v>
      </c>
      <c r="L1228" s="1">
        <f>Kombiniert[[#This Row],[Date]]-13</f>
        <v>42969</v>
      </c>
      <c r="M1228" s="8">
        <f>AVERAGEIFS(Kombiniert[CDU/CSU],Kombiniert[Date],"&gt;="&amp;Kombiniert[[#This Row],[Von]],Kombiniert[Date],"&lt;="&amp;Kombiniert[[#This Row],[Date]])</f>
        <v>0.37583333333333341</v>
      </c>
      <c r="N1228" s="3">
        <f>AVERAGEIFS(Kombiniert[SPD],Kombiniert[Date],"&gt;="&amp;Kombiniert[[#This Row],[Von]],Kombiniert[Date],"&lt;="&amp;Kombiniert[[#This Row],[Date]])</f>
        <v>0.23791666666666669</v>
      </c>
      <c r="O1228" s="8">
        <f>AVERAGEIFS(Kombiniert[GRÜNE],Kombiniert[Date],"&gt;="&amp;Kombiniert[[#This Row],[Von]],Kombiniert[Date],"&lt;="&amp;Kombiniert[[#This Row],[Date]])</f>
        <v>7.2083333333333346E-2</v>
      </c>
      <c r="P1228" s="8">
        <f>AVERAGEIFS(Kombiniert[FDP],Kombiniert[Date],"&gt;="&amp;Kombiniert[[#This Row],[Von]],Kombiniert[Date],"&lt;="&amp;Kombiniert[[#This Row],[Date]])</f>
        <v>8.3749999999999991E-2</v>
      </c>
      <c r="Q1228" s="8">
        <f>AVERAGEIFS(Kombiniert[LINKE],Kombiniert[Date],"&gt;="&amp;Kombiniert[[#This Row],[Von]],Kombiniert[Date],"&lt;="&amp;Kombiniert[[#This Row],[Date]])</f>
        <v>9.166666666666666E-2</v>
      </c>
      <c r="R1228" s="8">
        <f>AVERAGEIFS(Kombiniert[AfD],Kombiniert[Date],"&gt;="&amp;Kombiniert[[#This Row],[Von]],Kombiniert[Date],"&lt;="&amp;Kombiniert[[#This Row],[Date]])</f>
        <v>9.2916666666666661E-2</v>
      </c>
      <c r="S1228" s="8">
        <f>AVERAGEIFS(Kombiniert[Sonstige],Kombiniert[Date],"&gt;="&amp;Kombiniert[[#This Row],[Von]],Kombiniert[Date],"&lt;="&amp;Kombiniert[[#This Row],[Date]])</f>
        <v>4.583333333333333E-2</v>
      </c>
      <c r="T1228" s="4">
        <f>SUMIFS(Kombiniert[Befragte],Kombiniert[Date],"&gt;="&amp;Kombiniert[[#This Row],[Von]],Kombiniert[Date],"&lt;="&amp;Kombiniert[[#This Row],[Date]])</f>
        <v>21932</v>
      </c>
      <c r="U1228" s="2">
        <f>1/SUMIFS(Kombiniert[[#This Row],[CDU/CSU (14d)]:[AfD (14d)]],Kombiniert[[#This Row],[CDU/CSU (14d)]:[AfD (14d)]],"&gt;="&amp;0.05)</f>
        <v>1.0480349344978164</v>
      </c>
      <c r="V1228" s="2">
        <f>1/(SUMIFS(Kombiniert[[#This Row],[CDU/CSU (14d)]:[AfD (14d)]],Kombiniert[[#This Row],[CDU/CSU (14d)]:[AfD (14d)]],"&gt;="&amp;0.05)-Kombiniert[[#This Row],[FDP (14d)]])</f>
        <v>1.1488750598372424</v>
      </c>
    </row>
    <row r="1229" spans="1:22" x14ac:dyDescent="0.35">
      <c r="A1229" s="1">
        <v>42976</v>
      </c>
      <c r="B1229" s="2">
        <v>0.37</v>
      </c>
      <c r="C1229" s="2">
        <v>0.24</v>
      </c>
      <c r="D1229" s="2">
        <v>6.5000000000000002E-2</v>
      </c>
      <c r="E1229" s="2">
        <v>0.08</v>
      </c>
      <c r="F1229" s="2">
        <v>0.1</v>
      </c>
      <c r="G1229" s="2">
        <v>0.1</v>
      </c>
      <c r="H1229" s="2">
        <v>4.4999999999999998E-2</v>
      </c>
      <c r="I1229" s="2">
        <v>2034</v>
      </c>
      <c r="J1229" s="2" t="s">
        <v>1081</v>
      </c>
      <c r="K1229" t="s">
        <v>939</v>
      </c>
      <c r="L1229" s="1">
        <f>Kombiniert[[#This Row],[Date]]-13</f>
        <v>42963</v>
      </c>
      <c r="M1229" s="8">
        <f>AVERAGEIFS(Kombiniert[CDU/CSU],Kombiniert[Date],"&gt;="&amp;Kombiniert[[#This Row],[Von]],Kombiniert[Date],"&lt;="&amp;Kombiniert[[#This Row],[Date]])</f>
        <v>0.3805</v>
      </c>
      <c r="N1229" s="3">
        <f>AVERAGEIFS(Kombiniert[SPD],Kombiniert[Date],"&gt;="&amp;Kombiniert[[#This Row],[Von]],Kombiniert[Date],"&lt;="&amp;Kombiniert[[#This Row],[Date]])</f>
        <v>0.23799999999999999</v>
      </c>
      <c r="O1229" s="8">
        <f>AVERAGEIFS(Kombiniert[GRÜNE],Kombiniert[Date],"&gt;="&amp;Kombiniert[[#This Row],[Von]],Kombiniert[Date],"&lt;="&amp;Kombiniert[[#This Row],[Date]])</f>
        <v>7.3000000000000023E-2</v>
      </c>
      <c r="P1229" s="8">
        <f>AVERAGEIFS(Kombiniert[FDP],Kombiniert[Date],"&gt;="&amp;Kombiniert[[#This Row],[Von]],Kombiniert[Date],"&lt;="&amp;Kombiniert[[#This Row],[Date]])</f>
        <v>8.5999999999999993E-2</v>
      </c>
      <c r="Q1229" s="8">
        <f>AVERAGEIFS(Kombiniert[LINKE],Kombiniert[Date],"&gt;="&amp;Kombiniert[[#This Row],[Von]],Kombiniert[Date],"&lt;="&amp;Kombiniert[[#This Row],[Date]])</f>
        <v>8.9999999999999983E-2</v>
      </c>
      <c r="R1229" s="8">
        <f>AVERAGEIFS(Kombiniert[AfD],Kombiniert[Date],"&gt;="&amp;Kombiniert[[#This Row],[Von]],Kombiniert[Date],"&lt;="&amp;Kombiniert[[#This Row],[Date]])</f>
        <v>8.6999999999999994E-2</v>
      </c>
      <c r="S1229" s="8">
        <f>AVERAGEIFS(Kombiniert[Sonstige],Kombiniert[Date],"&gt;="&amp;Kombiniert[[#This Row],[Von]],Kombiniert[Date],"&lt;="&amp;Kombiniert[[#This Row],[Date]])</f>
        <v>4.5499999999999999E-2</v>
      </c>
      <c r="T1229" s="4">
        <f>SUMIFS(Kombiniert[Befragte],Kombiniert[Date],"&gt;="&amp;Kombiniert[[#This Row],[Von]],Kombiniert[Date],"&lt;="&amp;Kombiniert[[#This Row],[Date]])</f>
        <v>17997</v>
      </c>
      <c r="U1229" s="2">
        <f>1/SUMIFS(Kombiniert[[#This Row],[CDU/CSU (14d)]:[AfD (14d)]],Kombiniert[[#This Row],[CDU/CSU (14d)]:[AfD (14d)]],"&gt;="&amp;0.05)</f>
        <v>1.0476689366160292</v>
      </c>
      <c r="V1229" s="2">
        <f>1/(SUMIFS(Kombiniert[[#This Row],[CDU/CSU (14d)]:[AfD (14d)]],Kombiniert[[#This Row],[CDU/CSU (14d)]:[AfD (14d)]],"&gt;="&amp;0.05)-Kombiniert[[#This Row],[FDP (14d)]])</f>
        <v>1.1514104778353482</v>
      </c>
    </row>
    <row r="1230" spans="1:22" x14ac:dyDescent="0.35">
      <c r="A1230" s="1">
        <v>42969</v>
      </c>
      <c r="B1230" s="2">
        <v>0.38</v>
      </c>
      <c r="C1230" s="2">
        <v>0.24</v>
      </c>
      <c r="D1230" s="2">
        <v>7.0000000000000007E-2</v>
      </c>
      <c r="E1230" s="2">
        <v>0.09</v>
      </c>
      <c r="F1230" s="2">
        <v>0.09</v>
      </c>
      <c r="G1230" s="2">
        <v>0.1</v>
      </c>
      <c r="H1230" s="2">
        <v>0.03</v>
      </c>
      <c r="I1230" s="2">
        <v>2036</v>
      </c>
      <c r="J1230" s="2" t="s">
        <v>1082</v>
      </c>
      <c r="K1230" t="s">
        <v>939</v>
      </c>
      <c r="L1230" s="1">
        <f>Kombiniert[[#This Row],[Date]]-13</f>
        <v>42956</v>
      </c>
      <c r="M1230" s="8">
        <f>AVERAGEIFS(Kombiniert[CDU/CSU],Kombiniert[Date],"&gt;="&amp;Kombiniert[[#This Row],[Von]],Kombiniert[Date],"&lt;="&amp;Kombiniert[[#This Row],[Date]])</f>
        <v>0.38450000000000001</v>
      </c>
      <c r="N1230" s="3">
        <f>AVERAGEIFS(Kombiniert[SPD],Kombiniert[Date],"&gt;="&amp;Kombiniert[[#This Row],[Von]],Kombiniert[Date],"&lt;="&amp;Kombiniert[[#This Row],[Date]])</f>
        <v>0.24000000000000005</v>
      </c>
      <c r="O1230" s="8">
        <f>AVERAGEIFS(Kombiniert[GRÜNE],Kombiniert[Date],"&gt;="&amp;Kombiniert[[#This Row],[Von]],Kombiniert[Date],"&lt;="&amp;Kombiniert[[#This Row],[Date]])</f>
        <v>7.350000000000001E-2</v>
      </c>
      <c r="P1230" s="8">
        <f>AVERAGEIFS(Kombiniert[FDP],Kombiniert[Date],"&gt;="&amp;Kombiniert[[#This Row],[Von]],Kombiniert[Date],"&lt;="&amp;Kombiniert[[#This Row],[Date]])</f>
        <v>8.4999999999999992E-2</v>
      </c>
      <c r="Q1230" s="8">
        <f>AVERAGEIFS(Kombiniert[LINKE],Kombiniert[Date],"&gt;="&amp;Kombiniert[[#This Row],[Von]],Kombiniert[Date],"&lt;="&amp;Kombiniert[[#This Row],[Date]])</f>
        <v>8.8999999999999996E-2</v>
      </c>
      <c r="R1230" s="8">
        <f>AVERAGEIFS(Kombiniert[AfD],Kombiniert[Date],"&gt;="&amp;Kombiniert[[#This Row],[Von]],Kombiniert[Date],"&lt;="&amp;Kombiniert[[#This Row],[Date]])</f>
        <v>8.3999999999999991E-2</v>
      </c>
      <c r="S1230" s="8">
        <f>AVERAGEIFS(Kombiniert[Sonstige],Kombiniert[Date],"&gt;="&amp;Kombiniert[[#This Row],[Von]],Kombiniert[Date],"&lt;="&amp;Kombiniert[[#This Row],[Date]])</f>
        <v>4.3999999999999997E-2</v>
      </c>
      <c r="T1230" s="4">
        <f>SUMIFS(Kombiniert[Befragte],Kombiniert[Date],"&gt;="&amp;Kombiniert[[#This Row],[Von]],Kombiniert[Date],"&lt;="&amp;Kombiniert[[#This Row],[Date]])</f>
        <v>18360</v>
      </c>
      <c r="U1230" s="2">
        <f>1/SUMIFS(Kombiniert[[#This Row],[CDU/CSU (14d)]:[AfD (14d)]],Kombiniert[[#This Row],[CDU/CSU (14d)]:[AfD (14d)]],"&gt;="&amp;0.05)</f>
        <v>1.0460251046025104</v>
      </c>
      <c r="V1230" s="2">
        <f>1/(SUMIFS(Kombiniert[[#This Row],[CDU/CSU (14d)]:[AfD (14d)]],Kombiniert[[#This Row],[CDU/CSU (14d)]:[AfD (14d)]],"&gt;="&amp;0.05)-Kombiniert[[#This Row],[FDP (14d)]])</f>
        <v>1.1481056257175659</v>
      </c>
    </row>
    <row r="1231" spans="1:22" x14ac:dyDescent="0.35">
      <c r="A1231" s="1">
        <v>42962</v>
      </c>
      <c r="B1231" s="2">
        <v>0.37</v>
      </c>
      <c r="C1231" s="2">
        <v>0.25</v>
      </c>
      <c r="D1231" s="2">
        <v>7.0000000000000007E-2</v>
      </c>
      <c r="E1231" s="2">
        <v>0.09</v>
      </c>
      <c r="F1231" s="2">
        <v>0.09</v>
      </c>
      <c r="G1231" s="2">
        <v>0.1</v>
      </c>
      <c r="H1231" s="2">
        <v>0.03</v>
      </c>
      <c r="I1231" s="2">
        <v>2025</v>
      </c>
      <c r="J1231" s="2" t="s">
        <v>1083</v>
      </c>
      <c r="K1231" t="s">
        <v>939</v>
      </c>
      <c r="L1231" s="1">
        <f>Kombiniert[[#This Row],[Date]]-13</f>
        <v>42949</v>
      </c>
      <c r="M1231" s="8">
        <f>AVERAGEIFS(Kombiniert[CDU/CSU],Kombiniert[Date],"&gt;="&amp;Kombiniert[[#This Row],[Von]],Kombiniert[Date],"&lt;="&amp;Kombiniert[[#This Row],[Date]])</f>
        <v>0.38222222222222224</v>
      </c>
      <c r="N1231" s="3">
        <f>AVERAGEIFS(Kombiniert[SPD],Kombiniert[Date],"&gt;="&amp;Kombiniert[[#This Row],[Von]],Kombiniert[Date],"&lt;="&amp;Kombiniert[[#This Row],[Date]])</f>
        <v>0.23888888888888887</v>
      </c>
      <c r="O1231" s="8">
        <f>AVERAGEIFS(Kombiniert[GRÜNE],Kombiniert[Date],"&gt;="&amp;Kombiniert[[#This Row],[Von]],Kombiniert[Date],"&lt;="&amp;Kombiniert[[#This Row],[Date]])</f>
        <v>7.2777777777777802E-2</v>
      </c>
      <c r="P1231" s="8">
        <f>AVERAGEIFS(Kombiniert[FDP],Kombiniert[Date],"&gt;="&amp;Kombiniert[[#This Row],[Von]],Kombiniert[Date],"&lt;="&amp;Kombiniert[[#This Row],[Date]])</f>
        <v>8.3333333333333315E-2</v>
      </c>
      <c r="Q1231" s="8">
        <f>AVERAGEIFS(Kombiniert[LINKE],Kombiniert[Date],"&gt;="&amp;Kombiniert[[#This Row],[Von]],Kombiniert[Date],"&lt;="&amp;Kombiniert[[#This Row],[Date]])</f>
        <v>9.166666666666666E-2</v>
      </c>
      <c r="R1231" s="8">
        <f>AVERAGEIFS(Kombiniert[AfD],Kombiniert[Date],"&gt;="&amp;Kombiniert[[#This Row],[Von]],Kombiniert[Date],"&lt;="&amp;Kombiniert[[#This Row],[Date]])</f>
        <v>8.4444444444444433E-2</v>
      </c>
      <c r="S1231" s="8">
        <f>AVERAGEIFS(Kombiniert[Sonstige],Kombiniert[Date],"&gt;="&amp;Kombiniert[[#This Row],[Von]],Kombiniert[Date],"&lt;="&amp;Kombiniert[[#This Row],[Date]])</f>
        <v>4.6666666666666669E-2</v>
      </c>
      <c r="T1231" s="4">
        <f>SUMIFS(Kombiniert[Befragte],Kombiniert[Date],"&gt;="&amp;Kombiniert[[#This Row],[Von]],Kombiniert[Date],"&lt;="&amp;Kombiniert[[#This Row],[Date]])</f>
        <v>18432</v>
      </c>
      <c r="U1231" s="2">
        <f>1/SUMIFS(Kombiniert[[#This Row],[CDU/CSU (14d)]:[AfD (14d)]],Kombiniert[[#This Row],[CDU/CSU (14d)]:[AfD (14d)]],"&gt;="&amp;0.05)</f>
        <v>1.048951048951049</v>
      </c>
      <c r="V1231" s="2">
        <f>1/(SUMIFS(Kombiniert[[#This Row],[CDU/CSU (14d)]:[AfD (14d)]],Kombiniert[[#This Row],[CDU/CSU (14d)]:[AfD (14d)]],"&gt;="&amp;0.05)-Kombiniert[[#This Row],[FDP (14d)]])</f>
        <v>1.1494252873563218</v>
      </c>
    </row>
    <row r="1232" spans="1:22" x14ac:dyDescent="0.35">
      <c r="A1232" s="1">
        <v>42954</v>
      </c>
      <c r="B1232" s="2">
        <v>0.37</v>
      </c>
      <c r="C1232" s="2">
        <v>0.25</v>
      </c>
      <c r="D1232" s="2">
        <v>6.5000000000000002E-2</v>
      </c>
      <c r="E1232" s="2">
        <v>0.09</v>
      </c>
      <c r="F1232" s="2">
        <v>0.105</v>
      </c>
      <c r="G1232" s="2">
        <v>0.09</v>
      </c>
      <c r="H1232" s="2">
        <v>0.03</v>
      </c>
      <c r="I1232" s="2">
        <v>2046</v>
      </c>
      <c r="J1232" s="2" t="s">
        <v>1084</v>
      </c>
      <c r="K1232" t="s">
        <v>939</v>
      </c>
      <c r="L1232" s="1">
        <f>Kombiniert[[#This Row],[Date]]-13</f>
        <v>42941</v>
      </c>
      <c r="M1232" s="8">
        <f>AVERAGEIFS(Kombiniert[CDU/CSU],Kombiniert[Date],"&gt;="&amp;Kombiniert[[#This Row],[Von]],Kombiniert[Date],"&lt;="&amp;Kombiniert[[#This Row],[Date]])</f>
        <v>0.38250000000000001</v>
      </c>
      <c r="N1232" s="3">
        <f>AVERAGEIFS(Kombiniert[SPD],Kombiniert[Date],"&gt;="&amp;Kombiniert[[#This Row],[Von]],Kombiniert[Date],"&lt;="&amp;Kombiniert[[#This Row],[Date]])</f>
        <v>0.23849999999999999</v>
      </c>
      <c r="O1232" s="8">
        <f>AVERAGEIFS(Kombiniert[GRÜNE],Kombiniert[Date],"&gt;="&amp;Kombiniert[[#This Row],[Von]],Kombiniert[Date],"&lt;="&amp;Kombiniert[[#This Row],[Date]])</f>
        <v>7.4000000000000024E-2</v>
      </c>
      <c r="P1232" s="8">
        <f>AVERAGEIFS(Kombiniert[FDP],Kombiniert[Date],"&gt;="&amp;Kombiniert[[#This Row],[Von]],Kombiniert[Date],"&lt;="&amp;Kombiniert[[#This Row],[Date]])</f>
        <v>8.4499999999999992E-2</v>
      </c>
      <c r="Q1232" s="8">
        <f>AVERAGEIFS(Kombiniert[LINKE],Kombiniert[Date],"&gt;="&amp;Kombiniert[[#This Row],[Von]],Kombiniert[Date],"&lt;="&amp;Kombiniert[[#This Row],[Date]])</f>
        <v>9.2999999999999999E-2</v>
      </c>
      <c r="R1232" s="8">
        <f>AVERAGEIFS(Kombiniert[AfD],Kombiniert[Date],"&gt;="&amp;Kombiniert[[#This Row],[Von]],Kombiniert[Date],"&lt;="&amp;Kombiniert[[#This Row],[Date]])</f>
        <v>8.4499999999999992E-2</v>
      </c>
      <c r="S1232" s="8">
        <f>AVERAGEIFS(Kombiniert[Sonstige],Kombiniert[Date],"&gt;="&amp;Kombiniert[[#This Row],[Von]],Kombiniert[Date],"&lt;="&amp;Kombiniert[[#This Row],[Date]])</f>
        <v>4.3000000000000003E-2</v>
      </c>
      <c r="T1232" s="4">
        <f>SUMIFS(Kombiniert[Befragte],Kombiniert[Date],"&gt;="&amp;Kombiniert[[#This Row],[Von]],Kombiniert[Date],"&lt;="&amp;Kombiniert[[#This Row],[Date]])</f>
        <v>20487</v>
      </c>
      <c r="U1232" s="2">
        <f>1/SUMIFS(Kombiniert[[#This Row],[CDU/CSU (14d)]:[AfD (14d)]],Kombiniert[[#This Row],[CDU/CSU (14d)]:[AfD (14d)]],"&gt;="&amp;0.05)</f>
        <v>1.044932079414838</v>
      </c>
      <c r="V1232" s="2">
        <f>1/(SUMIFS(Kombiniert[[#This Row],[CDU/CSU (14d)]:[AfD (14d)]],Kombiniert[[#This Row],[CDU/CSU (14d)]:[AfD (14d)]],"&gt;="&amp;0.05)-Kombiniert[[#This Row],[FDP (14d)]])</f>
        <v>1.1461318051575931</v>
      </c>
    </row>
    <row r="1233" spans="1:22" x14ac:dyDescent="0.35">
      <c r="A1233" s="1">
        <v>42948</v>
      </c>
      <c r="B1233" s="2">
        <v>0.37</v>
      </c>
      <c r="C1233" s="2">
        <v>0.245</v>
      </c>
      <c r="D1233" s="2">
        <v>7.0000000000000007E-2</v>
      </c>
      <c r="E1233" s="2">
        <v>0.09</v>
      </c>
      <c r="F1233" s="2">
        <v>0.1</v>
      </c>
      <c r="G1233" s="2">
        <v>9.5000000000000001E-2</v>
      </c>
      <c r="H1233" s="2">
        <v>0.03</v>
      </c>
      <c r="I1233" s="2">
        <v>2046</v>
      </c>
      <c r="J1233" s="2" t="s">
        <v>1085</v>
      </c>
      <c r="K1233" t="s">
        <v>939</v>
      </c>
      <c r="L1233" s="1">
        <f>Kombiniert[[#This Row],[Date]]-13</f>
        <v>42935</v>
      </c>
      <c r="M1233" s="8">
        <f>AVERAGEIFS(Kombiniert[CDU/CSU],Kombiniert[Date],"&gt;="&amp;Kombiniert[[#This Row],[Von]],Kombiniert[Date],"&lt;="&amp;Kombiniert[[#This Row],[Date]])</f>
        <v>0.385625</v>
      </c>
      <c r="N1233" s="3">
        <f>AVERAGEIFS(Kombiniert[SPD],Kombiniert[Date],"&gt;="&amp;Kombiniert[[#This Row],[Von]],Kombiniert[Date],"&lt;="&amp;Kombiniert[[#This Row],[Date]])</f>
        <v>0.23812499999999998</v>
      </c>
      <c r="O1233" s="8">
        <f>AVERAGEIFS(Kombiniert[GRÜNE],Kombiniert[Date],"&gt;="&amp;Kombiniert[[#This Row],[Von]],Kombiniert[Date],"&lt;="&amp;Kombiniert[[#This Row],[Date]])</f>
        <v>7.5624999999999998E-2</v>
      </c>
      <c r="P1233" s="8">
        <f>AVERAGEIFS(Kombiniert[FDP],Kombiniert[Date],"&gt;="&amp;Kombiniert[[#This Row],[Von]],Kombiniert[Date],"&lt;="&amp;Kombiniert[[#This Row],[Date]])</f>
        <v>8.3124999999999991E-2</v>
      </c>
      <c r="Q1233" s="8">
        <f>AVERAGEIFS(Kombiniert[LINKE],Kombiniert[Date],"&gt;="&amp;Kombiniert[[#This Row],[Von]],Kombiniert[Date],"&lt;="&amp;Kombiniert[[#This Row],[Date]])</f>
        <v>9.1874999999999998E-2</v>
      </c>
      <c r="R1233" s="8">
        <f>AVERAGEIFS(Kombiniert[AfD],Kombiniert[Date],"&gt;="&amp;Kombiniert[[#This Row],[Von]],Kombiniert[Date],"&lt;="&amp;Kombiniert[[#This Row],[Date]])</f>
        <v>8.3124999999999991E-2</v>
      </c>
      <c r="S1233" s="8">
        <f>AVERAGEIFS(Kombiniert[Sonstige],Kombiniert[Date],"&gt;="&amp;Kombiniert[[#This Row],[Von]],Kombiniert[Date],"&lt;="&amp;Kombiniert[[#This Row],[Date]])</f>
        <v>4.2500000000000003E-2</v>
      </c>
      <c r="T1233" s="4">
        <f>SUMIFS(Kombiniert[Befragte],Kombiniert[Date],"&gt;="&amp;Kombiniert[[#This Row],[Von]],Kombiniert[Date],"&lt;="&amp;Kombiniert[[#This Row],[Date]])</f>
        <v>16338</v>
      </c>
      <c r="U1233" s="2">
        <f>1/SUMIFS(Kombiniert[[#This Row],[CDU/CSU (14d)]:[AfD (14d)]],Kombiniert[[#This Row],[CDU/CSU (14d)]:[AfD (14d)]],"&gt;="&amp;0.05)</f>
        <v>1.0443864229765012</v>
      </c>
      <c r="V1233" s="2">
        <f>1/(SUMIFS(Kombiniert[[#This Row],[CDU/CSU (14d)]:[AfD (14d)]],Kombiniert[[#This Row],[CDU/CSU (14d)]:[AfD (14d)]],"&gt;="&amp;0.05)-Kombiniert[[#This Row],[FDP (14d)]])</f>
        <v>1.1436740528949247</v>
      </c>
    </row>
    <row r="1234" spans="1:22" x14ac:dyDescent="0.35">
      <c r="A1234" s="1">
        <v>42941</v>
      </c>
      <c r="B1234" s="2">
        <v>0.375</v>
      </c>
      <c r="C1234" s="2">
        <v>0.25</v>
      </c>
      <c r="D1234" s="2">
        <v>6.5000000000000002E-2</v>
      </c>
      <c r="E1234" s="2">
        <v>8.5000000000000006E-2</v>
      </c>
      <c r="F1234" s="2">
        <v>0.105</v>
      </c>
      <c r="G1234" s="2">
        <v>0.09</v>
      </c>
      <c r="H1234" s="2">
        <v>0.03</v>
      </c>
      <c r="I1234" s="2">
        <v>2009</v>
      </c>
      <c r="J1234" s="2" t="s">
        <v>1086</v>
      </c>
      <c r="K1234" t="s">
        <v>939</v>
      </c>
      <c r="L1234" s="1">
        <f>Kombiniert[[#This Row],[Date]]-13</f>
        <v>42928</v>
      </c>
      <c r="M1234" s="8">
        <f>AVERAGEIFS(Kombiniert[CDU/CSU],Kombiniert[Date],"&gt;="&amp;Kombiniert[[#This Row],[Von]],Kombiniert[Date],"&lt;="&amp;Kombiniert[[#This Row],[Date]])</f>
        <v>0.38142857142857139</v>
      </c>
      <c r="N1234" s="3">
        <f>AVERAGEIFS(Kombiniert[SPD],Kombiniert[Date],"&gt;="&amp;Kombiniert[[#This Row],[Von]],Kombiniert[Date],"&lt;="&amp;Kombiniert[[#This Row],[Date]])</f>
        <v>0.24428571428571427</v>
      </c>
      <c r="O1234" s="8">
        <f>AVERAGEIFS(Kombiniert[GRÜNE],Kombiniert[Date],"&gt;="&amp;Kombiniert[[#This Row],[Von]],Kombiniert[Date],"&lt;="&amp;Kombiniert[[#This Row],[Date]])</f>
        <v>7.4285714285714288E-2</v>
      </c>
      <c r="P1234" s="8">
        <f>AVERAGEIFS(Kombiniert[FDP],Kombiniert[Date],"&gt;="&amp;Kombiniert[[#This Row],[Von]],Kombiniert[Date],"&lt;="&amp;Kombiniert[[#This Row],[Date]])</f>
        <v>8.2857142857142865E-2</v>
      </c>
      <c r="Q1234" s="8">
        <f>AVERAGEIFS(Kombiniert[LINKE],Kombiniert[Date],"&gt;="&amp;Kombiniert[[#This Row],[Von]],Kombiniert[Date],"&lt;="&amp;Kombiniert[[#This Row],[Date]])</f>
        <v>9.2857142857142846E-2</v>
      </c>
      <c r="R1234" s="8">
        <f>AVERAGEIFS(Kombiniert[AfD],Kombiniert[Date],"&gt;="&amp;Kombiniert[[#This Row],[Von]],Kombiniert[Date],"&lt;="&amp;Kombiniert[[#This Row],[Date]])</f>
        <v>8.142857142857142E-2</v>
      </c>
      <c r="S1234" s="8">
        <f>AVERAGEIFS(Kombiniert[Sonstige],Kombiniert[Date],"&gt;="&amp;Kombiniert[[#This Row],[Von]],Kombiniert[Date],"&lt;="&amp;Kombiniert[[#This Row],[Date]])</f>
        <v>4.2857142857142858E-2</v>
      </c>
      <c r="T1234" s="4">
        <f>SUMIFS(Kombiniert[Befragte],Kombiniert[Date],"&gt;="&amp;Kombiniert[[#This Row],[Von]],Kombiniert[Date],"&lt;="&amp;Kombiniert[[#This Row],[Date]])</f>
        <v>13087</v>
      </c>
      <c r="U1234" s="2">
        <f>1/SUMIFS(Kombiniert[[#This Row],[CDU/CSU (14d)]:[AfD (14d)]],Kombiniert[[#This Row],[CDU/CSU (14d)]:[AfD (14d)]],"&gt;="&amp;0.05)</f>
        <v>1.0447761194029852</v>
      </c>
      <c r="V1234" s="2">
        <f>1/(SUMIFS(Kombiniert[[#This Row],[CDU/CSU (14d)]:[AfD (14d)]],Kombiniert[[#This Row],[CDU/CSU (14d)]:[AfD (14d)]],"&gt;="&amp;0.05)-Kombiniert[[#This Row],[FDP (14d)]])</f>
        <v>1.1437908496732028</v>
      </c>
    </row>
    <row r="1235" spans="1:22" x14ac:dyDescent="0.35">
      <c r="A1235" s="1">
        <v>42934</v>
      </c>
      <c r="B1235" s="2">
        <v>0.36</v>
      </c>
      <c r="C1235" s="2">
        <v>0.25</v>
      </c>
      <c r="D1235" s="2">
        <v>6.5000000000000002E-2</v>
      </c>
      <c r="E1235" s="2">
        <v>8.5000000000000006E-2</v>
      </c>
      <c r="F1235" s="2">
        <v>9.5000000000000001E-2</v>
      </c>
      <c r="G1235" s="2">
        <v>0.1</v>
      </c>
      <c r="H1235" s="2">
        <v>4.4999999999999998E-2</v>
      </c>
      <c r="I1235" s="2">
        <v>2026</v>
      </c>
      <c r="J1235" s="2" t="s">
        <v>1087</v>
      </c>
      <c r="K1235" t="s">
        <v>939</v>
      </c>
      <c r="L1235" s="1">
        <f>Kombiniert[[#This Row],[Date]]-13</f>
        <v>42921</v>
      </c>
      <c r="M1235" s="8">
        <f>AVERAGEIFS(Kombiniert[CDU/CSU],Kombiniert[Date],"&gt;="&amp;Kombiniert[[#This Row],[Von]],Kombiniert[Date],"&lt;="&amp;Kombiniert[[#This Row],[Date]])</f>
        <v>0.38055555555555554</v>
      </c>
      <c r="N1235" s="3">
        <f>AVERAGEIFS(Kombiniert[SPD],Kombiniert[Date],"&gt;="&amp;Kombiniert[[#This Row],[Von]],Kombiniert[Date],"&lt;="&amp;Kombiniert[[#This Row],[Date]])</f>
        <v>0.24111111111111111</v>
      </c>
      <c r="O1235" s="8">
        <f>AVERAGEIFS(Kombiniert[GRÜNE],Kombiniert[Date],"&gt;="&amp;Kombiniert[[#This Row],[Von]],Kombiniert[Date],"&lt;="&amp;Kombiniert[[#This Row],[Date]])</f>
        <v>7.5555555555555556E-2</v>
      </c>
      <c r="P1235" s="8">
        <f>AVERAGEIFS(Kombiniert[FDP],Kombiniert[Date],"&gt;="&amp;Kombiniert[[#This Row],[Von]],Kombiniert[Date],"&lt;="&amp;Kombiniert[[#This Row],[Date]])</f>
        <v>8.3888888888888874E-2</v>
      </c>
      <c r="Q1235" s="8">
        <f>AVERAGEIFS(Kombiniert[LINKE],Kombiniert[Date],"&gt;="&amp;Kombiniert[[#This Row],[Von]],Kombiniert[Date],"&lt;="&amp;Kombiniert[[#This Row],[Date]])</f>
        <v>9.1111111111111087E-2</v>
      </c>
      <c r="R1235" s="8">
        <f>AVERAGEIFS(Kombiniert[AfD],Kombiniert[Date],"&gt;="&amp;Kombiniert[[#This Row],[Von]],Kombiniert[Date],"&lt;="&amp;Kombiniert[[#This Row],[Date]])</f>
        <v>8.1666666666666665E-2</v>
      </c>
      <c r="S1235" s="8">
        <f>AVERAGEIFS(Kombiniert[Sonstige],Kombiniert[Date],"&gt;="&amp;Kombiniert[[#This Row],[Von]],Kombiniert[Date],"&lt;="&amp;Kombiniert[[#This Row],[Date]])</f>
        <v>4.611111111111111E-2</v>
      </c>
      <c r="T1235" s="4">
        <f>SUMIFS(Kombiniert[Befragte],Kombiniert[Date],"&gt;="&amp;Kombiniert[[#This Row],[Von]],Kombiniert[Date],"&lt;="&amp;Kombiniert[[#This Row],[Date]])</f>
        <v>16618</v>
      </c>
      <c r="U1235" s="2">
        <f>1/SUMIFS(Kombiniert[[#This Row],[CDU/CSU (14d)]:[AfD (14d)]],Kombiniert[[#This Row],[CDU/CSU (14d)]:[AfD (14d)]],"&gt;="&amp;0.05)</f>
        <v>1.0483401281304601</v>
      </c>
      <c r="V1235" s="2">
        <f>1/(SUMIFS(Kombiniert[[#This Row],[CDU/CSU (14d)]:[AfD (14d)]],Kombiniert[[#This Row],[CDU/CSU (14d)]:[AfD (14d)]],"&gt;="&amp;0.05)-Kombiniert[[#This Row],[FDP (14d)]])</f>
        <v>1.1494252873563218</v>
      </c>
    </row>
    <row r="1236" spans="1:22" x14ac:dyDescent="0.35">
      <c r="A1236" s="1">
        <v>42926</v>
      </c>
      <c r="B1236" s="2">
        <v>0.36</v>
      </c>
      <c r="C1236" s="2">
        <v>0.25</v>
      </c>
      <c r="D1236" s="2">
        <v>6.5000000000000002E-2</v>
      </c>
      <c r="E1236" s="2">
        <v>0.09</v>
      </c>
      <c r="F1236" s="2">
        <v>9.5000000000000001E-2</v>
      </c>
      <c r="G1236" s="2">
        <v>9.5000000000000001E-2</v>
      </c>
      <c r="H1236" s="2">
        <v>4.4999999999999998E-2</v>
      </c>
      <c r="I1236" s="2">
        <v>2009</v>
      </c>
      <c r="J1236" s="2" t="s">
        <v>1088</v>
      </c>
      <c r="K1236" t="s">
        <v>939</v>
      </c>
      <c r="L1236" s="1">
        <f>Kombiniert[[#This Row],[Date]]-13</f>
        <v>42913</v>
      </c>
      <c r="M1236" s="8">
        <f>AVERAGEIFS(Kombiniert[CDU/CSU],Kombiniert[Date],"&gt;="&amp;Kombiniert[[#This Row],[Von]],Kombiniert[Date],"&lt;="&amp;Kombiniert[[#This Row],[Date]])</f>
        <v>0.38250000000000001</v>
      </c>
      <c r="N1236" s="3">
        <f>AVERAGEIFS(Kombiniert[SPD],Kombiniert[Date],"&gt;="&amp;Kombiniert[[#This Row],[Von]],Kombiniert[Date],"&lt;="&amp;Kombiniert[[#This Row],[Date]])</f>
        <v>0.24199999999999999</v>
      </c>
      <c r="O1236" s="8">
        <f>AVERAGEIFS(Kombiniert[GRÜNE],Kombiniert[Date],"&gt;="&amp;Kombiniert[[#This Row],[Von]],Kombiniert[Date],"&lt;="&amp;Kombiniert[[#This Row],[Date]])</f>
        <v>7.7499999999999986E-2</v>
      </c>
      <c r="P1236" s="8">
        <f>AVERAGEIFS(Kombiniert[FDP],Kombiniert[Date],"&gt;="&amp;Kombiniert[[#This Row],[Von]],Kombiniert[Date],"&lt;="&amp;Kombiniert[[#This Row],[Date]])</f>
        <v>8.299999999999999E-2</v>
      </c>
      <c r="Q1236" s="8">
        <f>AVERAGEIFS(Kombiniert[LINKE],Kombiniert[Date],"&gt;="&amp;Kombiniert[[#This Row],[Von]],Kombiniert[Date],"&lt;="&amp;Kombiniert[[#This Row],[Date]])</f>
        <v>9.2999999999999985E-2</v>
      </c>
      <c r="R1236" s="8">
        <f>AVERAGEIFS(Kombiniert[AfD],Kombiniert[Date],"&gt;="&amp;Kombiniert[[#This Row],[Von]],Kombiniert[Date],"&lt;="&amp;Kombiniert[[#This Row],[Date]])</f>
        <v>7.8999999999999987E-2</v>
      </c>
      <c r="S1236" s="8">
        <f>AVERAGEIFS(Kombiniert[Sonstige],Kombiniert[Date],"&gt;="&amp;Kombiniert[[#This Row],[Von]],Kombiniert[Date],"&lt;="&amp;Kombiniert[[#This Row],[Date]])</f>
        <v>4.2999999999999997E-2</v>
      </c>
      <c r="T1236" s="4">
        <f>SUMIFS(Kombiniert[Befragte],Kombiniert[Date],"&gt;="&amp;Kombiniert[[#This Row],[Von]],Kombiniert[Date],"&lt;="&amp;Kombiniert[[#This Row],[Date]])</f>
        <v>18935</v>
      </c>
      <c r="U1236" s="2">
        <f>1/SUMIFS(Kombiniert[[#This Row],[CDU/CSU (14d)]:[AfD (14d)]],Kombiniert[[#This Row],[CDU/CSU (14d)]:[AfD (14d)]],"&gt;="&amp;0.05)</f>
        <v>1.044932079414838</v>
      </c>
      <c r="V1236" s="2">
        <f>1/(SUMIFS(Kombiniert[[#This Row],[CDU/CSU (14d)]:[AfD (14d)]],Kombiniert[[#This Row],[CDU/CSU (14d)]:[AfD (14d)]],"&gt;="&amp;0.05)-Kombiniert[[#This Row],[FDP (14d)]])</f>
        <v>1.1441647597254005</v>
      </c>
    </row>
    <row r="1237" spans="1:22" x14ac:dyDescent="0.35">
      <c r="A1237" s="1">
        <v>42919</v>
      </c>
      <c r="B1237" s="2">
        <v>0.36499999999999999</v>
      </c>
      <c r="C1237" s="2">
        <v>0.25</v>
      </c>
      <c r="D1237" s="2">
        <v>6.5000000000000002E-2</v>
      </c>
      <c r="E1237" s="2">
        <v>0.09</v>
      </c>
      <c r="F1237" s="2">
        <v>0.105</v>
      </c>
      <c r="G1237" s="2">
        <v>0.09</v>
      </c>
      <c r="H1237" s="2">
        <v>3.5000000000000003E-2</v>
      </c>
      <c r="I1237" s="2">
        <v>2044</v>
      </c>
      <c r="J1237" s="2" t="s">
        <v>1089</v>
      </c>
      <c r="K1237" t="s">
        <v>939</v>
      </c>
      <c r="L1237" s="1">
        <f>Kombiniert[[#This Row],[Date]]-13</f>
        <v>42906</v>
      </c>
      <c r="M1237" s="8">
        <f>AVERAGEIFS(Kombiniert[CDU/CSU],Kombiniert[Date],"&gt;="&amp;Kombiniert[[#This Row],[Von]],Kombiniert[Date],"&lt;="&amp;Kombiniert[[#This Row],[Date]])</f>
        <v>0.3827272727272728</v>
      </c>
      <c r="N1237" s="3">
        <f>AVERAGEIFS(Kombiniert[SPD],Kombiniert[Date],"&gt;="&amp;Kombiniert[[#This Row],[Von]],Kombiniert[Date],"&lt;="&amp;Kombiniert[[#This Row],[Date]])</f>
        <v>0.24272727272727271</v>
      </c>
      <c r="O1237" s="8">
        <f>AVERAGEIFS(Kombiniert[GRÜNE],Kombiniert[Date],"&gt;="&amp;Kombiniert[[#This Row],[Von]],Kombiniert[Date],"&lt;="&amp;Kombiniert[[#This Row],[Date]])</f>
        <v>7.6818181818181813E-2</v>
      </c>
      <c r="P1237" s="8">
        <f>AVERAGEIFS(Kombiniert[FDP],Kombiniert[Date],"&gt;="&amp;Kombiniert[[#This Row],[Von]],Kombiniert[Date],"&lt;="&amp;Kombiniert[[#This Row],[Date]])</f>
        <v>8.4090909090909091E-2</v>
      </c>
      <c r="Q1237" s="8">
        <f>AVERAGEIFS(Kombiniert[LINKE],Kombiniert[Date],"&gt;="&amp;Kombiniert[[#This Row],[Von]],Kombiniert[Date],"&lt;="&amp;Kombiniert[[#This Row],[Date]])</f>
        <v>9.5454545454545445E-2</v>
      </c>
      <c r="R1237" s="8">
        <f>AVERAGEIFS(Kombiniert[AfD],Kombiniert[Date],"&gt;="&amp;Kombiniert[[#This Row],[Von]],Kombiniert[Date],"&lt;="&amp;Kombiniert[[#This Row],[Date]])</f>
        <v>7.6363636363636356E-2</v>
      </c>
      <c r="S1237" s="8">
        <f>AVERAGEIFS(Kombiniert[Sonstige],Kombiniert[Date],"&gt;="&amp;Kombiniert[[#This Row],[Von]],Kombiniert[Date],"&lt;="&amp;Kombiniert[[#This Row],[Date]])</f>
        <v>4.1818181818181824E-2</v>
      </c>
      <c r="T1237" s="4">
        <f>SUMIFS(Kombiniert[Befragte],Kombiniert[Date],"&gt;="&amp;Kombiniert[[#This Row],[Von]],Kombiniert[Date],"&lt;="&amp;Kombiniert[[#This Row],[Date]])</f>
        <v>19913</v>
      </c>
      <c r="U1237" s="2">
        <f>1/SUMIFS(Kombiniert[[#This Row],[CDU/CSU (14d)]:[AfD (14d)]],Kombiniert[[#This Row],[CDU/CSU (14d)]:[AfD (14d)]],"&gt;="&amp;0.05)</f>
        <v>1.0436432637571156</v>
      </c>
      <c r="V1237" s="2">
        <f>1/(SUMIFS(Kombiniert[[#This Row],[CDU/CSU (14d)]:[AfD (14d)]],Kombiniert[[#This Row],[CDU/CSU (14d)]:[AfD (14d)]],"&gt;="&amp;0.05)-Kombiniert[[#This Row],[FDP (14d)]])</f>
        <v>1.1440457618304731</v>
      </c>
    </row>
    <row r="1238" spans="1:22" x14ac:dyDescent="0.35">
      <c r="A1238" s="1">
        <v>42913</v>
      </c>
      <c r="B1238" s="2">
        <v>0.37</v>
      </c>
      <c r="C1238" s="2">
        <v>0.26</v>
      </c>
      <c r="D1238" s="2">
        <v>6.5000000000000002E-2</v>
      </c>
      <c r="E1238" s="2">
        <v>0.09</v>
      </c>
      <c r="F1238" s="2">
        <v>0.1</v>
      </c>
      <c r="G1238" s="2">
        <v>8.5000000000000006E-2</v>
      </c>
      <c r="H1238" s="2">
        <v>0.03</v>
      </c>
      <c r="I1238" s="2">
        <v>2056</v>
      </c>
      <c r="J1238" s="2" t="s">
        <v>1090</v>
      </c>
      <c r="K1238" t="s">
        <v>939</v>
      </c>
      <c r="L1238" s="1">
        <f>Kombiniert[[#This Row],[Date]]-13</f>
        <v>42900</v>
      </c>
      <c r="M1238" s="8">
        <f>AVERAGEIFS(Kombiniert[CDU/CSU],Kombiniert[Date],"&gt;="&amp;Kombiniert[[#This Row],[Von]],Kombiniert[Date],"&lt;="&amp;Kombiniert[[#This Row],[Date]])</f>
        <v>0.38187500000000002</v>
      </c>
      <c r="N1238" s="3">
        <f>AVERAGEIFS(Kombiniert[SPD],Kombiniert[Date],"&gt;="&amp;Kombiniert[[#This Row],[Von]],Kombiniert[Date],"&lt;="&amp;Kombiniert[[#This Row],[Date]])</f>
        <v>0.245</v>
      </c>
      <c r="O1238" s="8">
        <f>AVERAGEIFS(Kombiniert[GRÜNE],Kombiniert[Date],"&gt;="&amp;Kombiniert[[#This Row],[Von]],Kombiniert[Date],"&lt;="&amp;Kombiniert[[#This Row],[Date]])</f>
        <v>7.2499999999999995E-2</v>
      </c>
      <c r="P1238" s="8">
        <f>AVERAGEIFS(Kombiniert[FDP],Kombiniert[Date],"&gt;="&amp;Kombiniert[[#This Row],[Von]],Kombiniert[Date],"&lt;="&amp;Kombiniert[[#This Row],[Date]])</f>
        <v>8.5624999999999993E-2</v>
      </c>
      <c r="Q1238" s="8">
        <f>AVERAGEIFS(Kombiniert[LINKE],Kombiniert[Date],"&gt;="&amp;Kombiniert[[#This Row],[Von]],Kombiniert[Date],"&lt;="&amp;Kombiniert[[#This Row],[Date]])</f>
        <v>9.4375000000000001E-2</v>
      </c>
      <c r="R1238" s="8">
        <f>AVERAGEIFS(Kombiniert[AfD],Kombiniert[Date],"&gt;="&amp;Kombiniert[[#This Row],[Von]],Kombiniert[Date],"&lt;="&amp;Kombiniert[[#This Row],[Date]])</f>
        <v>7.7500000000000013E-2</v>
      </c>
      <c r="S1238" s="8">
        <f>AVERAGEIFS(Kombiniert[Sonstige],Kombiniert[Date],"&gt;="&amp;Kombiniert[[#This Row],[Von]],Kombiniert[Date],"&lt;="&amp;Kombiniert[[#This Row],[Date]])</f>
        <v>4.3125000000000004E-2</v>
      </c>
      <c r="T1238" s="4">
        <f>SUMIFS(Kombiniert[Befragte],Kombiniert[Date],"&gt;="&amp;Kombiniert[[#This Row],[Von]],Kombiniert[Date],"&lt;="&amp;Kombiniert[[#This Row],[Date]])</f>
        <v>13996</v>
      </c>
      <c r="U1238" s="2">
        <f>1/SUMIFS(Kombiniert[[#This Row],[CDU/CSU (14d)]:[AfD (14d)]],Kombiniert[[#This Row],[CDU/CSU (14d)]:[AfD (14d)]],"&gt;="&amp;0.05)</f>
        <v>1.0450685826257349</v>
      </c>
      <c r="V1238" s="2">
        <f>1/(SUMIFS(Kombiniert[[#This Row],[CDU/CSU (14d)]:[AfD (14d)]],Kombiniert[[#This Row],[CDU/CSU (14d)]:[AfD (14d)]],"&gt;="&amp;0.05)-Kombiniert[[#This Row],[FDP (14d)]])</f>
        <v>1.1477761836441893</v>
      </c>
    </row>
    <row r="1239" spans="1:22" x14ac:dyDescent="0.35">
      <c r="A1239" s="1">
        <v>42906</v>
      </c>
      <c r="B1239" s="2">
        <v>0.36499999999999999</v>
      </c>
      <c r="C1239" s="2">
        <v>0.25</v>
      </c>
      <c r="D1239" s="2">
        <v>6.5000000000000002E-2</v>
      </c>
      <c r="E1239" s="2">
        <v>0.09</v>
      </c>
      <c r="F1239" s="2">
        <v>0.11</v>
      </c>
      <c r="G1239" s="2">
        <v>0.09</v>
      </c>
      <c r="H1239" s="2">
        <v>0.03</v>
      </c>
      <c r="I1239" s="2">
        <v>2040</v>
      </c>
      <c r="J1239" s="2" t="s">
        <v>1091</v>
      </c>
      <c r="K1239" t="s">
        <v>939</v>
      </c>
      <c r="L1239" s="1">
        <f>Kombiniert[[#This Row],[Date]]-13</f>
        <v>42893</v>
      </c>
      <c r="M1239" s="8">
        <f>AVERAGEIFS(Kombiniert[CDU/CSU],Kombiniert[Date],"&gt;="&amp;Kombiniert[[#This Row],[Von]],Kombiniert[Date],"&lt;="&amp;Kombiniert[[#This Row],[Date]])</f>
        <v>0.38444444444444442</v>
      </c>
      <c r="N1239" s="3">
        <f>AVERAGEIFS(Kombiniert[SPD],Kombiniert[Date],"&gt;="&amp;Kombiniert[[#This Row],[Von]],Kombiniert[Date],"&lt;="&amp;Kombiniert[[#This Row],[Date]])</f>
        <v>0.24277777777777779</v>
      </c>
      <c r="O1239" s="8">
        <f>AVERAGEIFS(Kombiniert[GRÜNE],Kombiniert[Date],"&gt;="&amp;Kombiniert[[#This Row],[Von]],Kombiniert[Date],"&lt;="&amp;Kombiniert[[#This Row],[Date]])</f>
        <v>7.2222222222222215E-2</v>
      </c>
      <c r="P1239" s="8">
        <f>AVERAGEIFS(Kombiniert[FDP],Kombiniert[Date],"&gt;="&amp;Kombiniert[[#This Row],[Von]],Kombiniert[Date],"&lt;="&amp;Kombiniert[[#This Row],[Date]])</f>
        <v>8.7222222222222215E-2</v>
      </c>
      <c r="Q1239" s="8">
        <f>AVERAGEIFS(Kombiniert[LINKE],Kombiniert[Date],"&gt;="&amp;Kombiniert[[#This Row],[Von]],Kombiniert[Date],"&lt;="&amp;Kombiniert[[#This Row],[Date]])</f>
        <v>8.9444444444444438E-2</v>
      </c>
      <c r="R1239" s="8">
        <f>AVERAGEIFS(Kombiniert[AfD],Kombiniert[Date],"&gt;="&amp;Kombiniert[[#This Row],[Von]],Kombiniert[Date],"&lt;="&amp;Kombiniert[[#This Row],[Date]])</f>
        <v>7.9444444444444443E-2</v>
      </c>
      <c r="S1239" s="8">
        <f>AVERAGEIFS(Kombiniert[Sonstige],Kombiniert[Date],"&gt;="&amp;Kombiniert[[#This Row],[Von]],Kombiniert[Date],"&lt;="&amp;Kombiniert[[#This Row],[Date]])</f>
        <v>4.4444444444444446E-2</v>
      </c>
      <c r="T1239" s="4">
        <f>SUMIFS(Kombiniert[Befragte],Kombiniert[Date],"&gt;="&amp;Kombiniert[[#This Row],[Von]],Kombiniert[Date],"&lt;="&amp;Kombiniert[[#This Row],[Date]])</f>
        <v>16006</v>
      </c>
      <c r="U1239" s="2">
        <f>1/SUMIFS(Kombiniert[[#This Row],[CDU/CSU (14d)]:[AfD (14d)]],Kombiniert[[#This Row],[CDU/CSU (14d)]:[AfD (14d)]],"&gt;="&amp;0.05)</f>
        <v>1.0465116279069768</v>
      </c>
      <c r="V1239" s="2">
        <f>1/(SUMIFS(Kombiniert[[#This Row],[CDU/CSU (14d)]:[AfD (14d)]],Kombiniert[[#This Row],[CDU/CSU (14d)]:[AfD (14d)]],"&gt;="&amp;0.05)-Kombiniert[[#This Row],[FDP (14d)]])</f>
        <v>1.1516314779270633</v>
      </c>
    </row>
    <row r="1240" spans="1:22" x14ac:dyDescent="0.35">
      <c r="A1240" s="1">
        <v>42898</v>
      </c>
      <c r="B1240" s="2">
        <v>0.375</v>
      </c>
      <c r="C1240" s="2">
        <v>0.23499999999999999</v>
      </c>
      <c r="D1240" s="2">
        <v>6.5000000000000002E-2</v>
      </c>
      <c r="E1240" s="2">
        <v>0.09</v>
      </c>
      <c r="F1240" s="2">
        <v>0.11</v>
      </c>
      <c r="G1240" s="2">
        <v>0.09</v>
      </c>
      <c r="H1240" s="2">
        <v>3.5000000000000003E-2</v>
      </c>
      <c r="I1240" s="2">
        <v>2051</v>
      </c>
      <c r="J1240" s="2" t="s">
        <v>1092</v>
      </c>
      <c r="K1240" t="s">
        <v>939</v>
      </c>
      <c r="L1240" s="1">
        <f>Kombiniert[[#This Row],[Date]]-13</f>
        <v>42885</v>
      </c>
      <c r="M1240" s="8">
        <f>AVERAGEIFS(Kombiniert[CDU/CSU],Kombiniert[Date],"&gt;="&amp;Kombiniert[[#This Row],[Von]],Kombiniert[Date],"&lt;="&amp;Kombiniert[[#This Row],[Date]])</f>
        <v>0.38062499999999999</v>
      </c>
      <c r="N1240" s="3">
        <f>AVERAGEIFS(Kombiniert[SPD],Kombiniert[Date],"&gt;="&amp;Kombiniert[[#This Row],[Von]],Kombiniert[Date],"&lt;="&amp;Kombiniert[[#This Row],[Date]])</f>
        <v>0.24312499999999998</v>
      </c>
      <c r="O1240" s="8">
        <f>AVERAGEIFS(Kombiniert[GRÜNE],Kombiniert[Date],"&gt;="&amp;Kombiniert[[#This Row],[Von]],Kombiniert[Date],"&lt;="&amp;Kombiniert[[#This Row],[Date]])</f>
        <v>7.3125000000000009E-2</v>
      </c>
      <c r="P1240" s="8">
        <f>AVERAGEIFS(Kombiniert[FDP],Kombiniert[Date],"&gt;="&amp;Kombiniert[[#This Row],[Von]],Kombiniert[Date],"&lt;="&amp;Kombiniert[[#This Row],[Date]])</f>
        <v>8.4999999999999992E-2</v>
      </c>
      <c r="Q1240" s="8">
        <f>AVERAGEIFS(Kombiniert[LINKE],Kombiniert[Date],"&gt;="&amp;Kombiniert[[#This Row],[Von]],Kombiniert[Date],"&lt;="&amp;Kombiniert[[#This Row],[Date]])</f>
        <v>9.1249999999999998E-2</v>
      </c>
      <c r="R1240" s="8">
        <f>AVERAGEIFS(Kombiniert[AfD],Kombiniert[Date],"&gt;="&amp;Kombiniert[[#This Row],[Von]],Kombiniert[Date],"&lt;="&amp;Kombiniert[[#This Row],[Date]])</f>
        <v>8.1249999999999989E-2</v>
      </c>
      <c r="S1240" s="8">
        <f>AVERAGEIFS(Kombiniert[Sonstige],Kombiniert[Date],"&gt;="&amp;Kombiniert[[#This Row],[Von]],Kombiniert[Date],"&lt;="&amp;Kombiniert[[#This Row],[Date]])</f>
        <v>4.5624999999999999E-2</v>
      </c>
      <c r="T1240" s="4">
        <f>SUMIFS(Kombiniert[Befragte],Kombiniert[Date],"&gt;="&amp;Kombiniert[[#This Row],[Von]],Kombiniert[Date],"&lt;="&amp;Kombiniert[[#This Row],[Date]])</f>
        <v>15369</v>
      </c>
      <c r="U1240" s="2">
        <f>1/SUMIFS(Kombiniert[[#This Row],[CDU/CSU (14d)]:[AfD (14d)]],Kombiniert[[#This Row],[CDU/CSU (14d)]:[AfD (14d)]],"&gt;="&amp;0.05)</f>
        <v>1.0478061558611658</v>
      </c>
      <c r="V1240" s="2">
        <f>1/(SUMIFS(Kombiniert[[#This Row],[CDU/CSU (14d)]:[AfD (14d)]],Kombiniert[[#This Row],[CDU/CSU (14d)]:[AfD (14d)]],"&gt;="&amp;0.05)-Kombiniert[[#This Row],[FDP (14d)]])</f>
        <v>1.1502516175413371</v>
      </c>
    </row>
    <row r="1241" spans="1:22" x14ac:dyDescent="0.35">
      <c r="A1241" s="1">
        <v>42892</v>
      </c>
      <c r="B1241" s="2">
        <v>0.38</v>
      </c>
      <c r="C1241" s="2">
        <v>0.23</v>
      </c>
      <c r="D1241" s="2">
        <v>7.0000000000000007E-2</v>
      </c>
      <c r="E1241" s="2">
        <v>0.09</v>
      </c>
      <c r="F1241" s="2">
        <v>0.11</v>
      </c>
      <c r="G1241" s="2">
        <v>0.08</v>
      </c>
      <c r="H1241" s="2">
        <v>0.04</v>
      </c>
      <c r="I1241" s="2">
        <v>2037</v>
      </c>
      <c r="J1241" s="2" t="s">
        <v>721</v>
      </c>
      <c r="K1241" t="s">
        <v>939</v>
      </c>
      <c r="L1241" s="1">
        <f>Kombiniert[[#This Row],[Date]]-13</f>
        <v>42879</v>
      </c>
      <c r="M1241" s="8">
        <f>AVERAGEIFS(Kombiniert[CDU/CSU],Kombiniert[Date],"&gt;="&amp;Kombiniert[[#This Row],[Von]],Kombiniert[Date],"&lt;="&amp;Kombiniert[[#This Row],[Date]])</f>
        <v>0.37357142857142855</v>
      </c>
      <c r="N1241" s="3">
        <f>AVERAGEIFS(Kombiniert[SPD],Kombiniert[Date],"&gt;="&amp;Kombiniert[[#This Row],[Von]],Kombiniert[Date],"&lt;="&amp;Kombiniert[[#This Row],[Date]])</f>
        <v>0.25</v>
      </c>
      <c r="O1241" s="8">
        <f>AVERAGEIFS(Kombiniert[GRÜNE],Kombiniert[Date],"&gt;="&amp;Kombiniert[[#This Row],[Von]],Kombiniert[Date],"&lt;="&amp;Kombiniert[[#This Row],[Date]])</f>
        <v>7.2857142857142856E-2</v>
      </c>
      <c r="P1241" s="8">
        <f>AVERAGEIFS(Kombiniert[FDP],Kombiniert[Date],"&gt;="&amp;Kombiniert[[#This Row],[Von]],Kombiniert[Date],"&lt;="&amp;Kombiniert[[#This Row],[Date]])</f>
        <v>8.7142857142857119E-2</v>
      </c>
      <c r="Q1241" s="8">
        <f>AVERAGEIFS(Kombiniert[LINKE],Kombiniert[Date],"&gt;="&amp;Kombiniert[[#This Row],[Von]],Kombiniert[Date],"&lt;="&amp;Kombiniert[[#This Row],[Date]])</f>
        <v>0.09</v>
      </c>
      <c r="R1241" s="8">
        <f>AVERAGEIFS(Kombiniert[AfD],Kombiniert[Date],"&gt;="&amp;Kombiniert[[#This Row],[Von]],Kombiniert[Date],"&lt;="&amp;Kombiniert[[#This Row],[Date]])</f>
        <v>8.142857142857142E-2</v>
      </c>
      <c r="S1241" s="8">
        <f>AVERAGEIFS(Kombiniert[Sonstige],Kombiniert[Date],"&gt;="&amp;Kombiniert[[#This Row],[Von]],Kombiniert[Date],"&lt;="&amp;Kombiniert[[#This Row],[Date]])</f>
        <v>4.4999999999999998E-2</v>
      </c>
      <c r="T1241" s="4">
        <f>SUMIFS(Kombiniert[Befragte],Kombiniert[Date],"&gt;="&amp;Kombiniert[[#This Row],[Von]],Kombiniert[Date],"&lt;="&amp;Kombiniert[[#This Row],[Date]])</f>
        <v>13129</v>
      </c>
      <c r="U1241" s="2">
        <f>1/SUMIFS(Kombiniert[[#This Row],[CDU/CSU (14d)]:[AfD (14d)]],Kombiniert[[#This Row],[CDU/CSU (14d)]:[AfD (14d)]],"&gt;="&amp;0.05)</f>
        <v>1.0471204188481678</v>
      </c>
      <c r="V1241" s="2">
        <f>1/(SUMIFS(Kombiniert[[#This Row],[CDU/CSU (14d)]:[AfD (14d)]],Kombiniert[[#This Row],[CDU/CSU (14d)]:[AfD (14d)]],"&gt;="&amp;0.05)-Kombiniert[[#This Row],[FDP (14d)]])</f>
        <v>1.1522633744855968</v>
      </c>
    </row>
    <row r="1242" spans="1:22" x14ac:dyDescent="0.35">
      <c r="A1242" s="1">
        <v>42884</v>
      </c>
      <c r="B1242" s="2">
        <v>0.35499999999999998</v>
      </c>
      <c r="C1242" s="2">
        <v>0.26</v>
      </c>
      <c r="D1242" s="2">
        <v>0.06</v>
      </c>
      <c r="E1242" s="2">
        <v>0.1</v>
      </c>
      <c r="F1242" s="2">
        <v>0.1</v>
      </c>
      <c r="G1242" s="2">
        <v>0.09</v>
      </c>
      <c r="H1242" s="2">
        <v>3.5000000000000003E-2</v>
      </c>
      <c r="I1242" s="2">
        <v>2053</v>
      </c>
      <c r="J1242" s="2" t="s">
        <v>681</v>
      </c>
      <c r="K1242" t="s">
        <v>939</v>
      </c>
      <c r="L1242" s="1">
        <f>Kombiniert[[#This Row],[Date]]-13</f>
        <v>42871</v>
      </c>
      <c r="M1242" s="8">
        <f>AVERAGEIFS(Kombiniert[CDU/CSU],Kombiniert[Date],"&gt;="&amp;Kombiniert[[#This Row],[Von]],Kombiniert[Date],"&lt;="&amp;Kombiniert[[#This Row],[Date]])</f>
        <v>0.374</v>
      </c>
      <c r="N1242" s="3">
        <f>AVERAGEIFS(Kombiniert[SPD],Kombiniert[Date],"&gt;="&amp;Kombiniert[[#This Row],[Von]],Kombiniert[Date],"&lt;="&amp;Kombiniert[[#This Row],[Date]])</f>
        <v>0.25800000000000001</v>
      </c>
      <c r="O1242" s="8">
        <f>AVERAGEIFS(Kombiniert[GRÜNE],Kombiniert[Date],"&gt;="&amp;Kombiniert[[#This Row],[Von]],Kombiniert[Date],"&lt;="&amp;Kombiniert[[#This Row],[Date]])</f>
        <v>7.0000000000000021E-2</v>
      </c>
      <c r="P1242" s="8">
        <f>AVERAGEIFS(Kombiniert[FDP],Kombiniert[Date],"&gt;="&amp;Kombiniert[[#This Row],[Von]],Kombiniert[Date],"&lt;="&amp;Kombiniert[[#This Row],[Date]])</f>
        <v>8.6499999999999994E-2</v>
      </c>
      <c r="Q1242" s="8">
        <f>AVERAGEIFS(Kombiniert[LINKE],Kombiniert[Date],"&gt;="&amp;Kombiniert[[#This Row],[Von]],Kombiniert[Date],"&lt;="&amp;Kombiniert[[#This Row],[Date]])</f>
        <v>8.4999999999999992E-2</v>
      </c>
      <c r="R1242" s="8">
        <f>AVERAGEIFS(Kombiniert[AfD],Kombiniert[Date],"&gt;="&amp;Kombiniert[[#This Row],[Von]],Kombiniert[Date],"&lt;="&amp;Kombiniert[[#This Row],[Date]])</f>
        <v>8.299999999999999E-2</v>
      </c>
      <c r="S1242" s="8">
        <f>AVERAGEIFS(Kombiniert[Sonstige],Kombiniert[Date],"&gt;="&amp;Kombiniert[[#This Row],[Von]],Kombiniert[Date],"&lt;="&amp;Kombiniert[[#This Row],[Date]])</f>
        <v>4.3499999999999997E-2</v>
      </c>
      <c r="T1242" s="4">
        <f>SUMIFS(Kombiniert[Befragte],Kombiniert[Date],"&gt;="&amp;Kombiniert[[#This Row],[Von]],Kombiniert[Date],"&lt;="&amp;Kombiniert[[#This Row],[Date]])</f>
        <v>19730</v>
      </c>
      <c r="U1242" s="2">
        <f>1/SUMIFS(Kombiniert[[#This Row],[CDU/CSU (14d)]:[AfD (14d)]],Kombiniert[[#This Row],[CDU/CSU (14d)]:[AfD (14d)]],"&gt;="&amp;0.05)</f>
        <v>1.0454783063251438</v>
      </c>
      <c r="V1242" s="2">
        <f>1/(SUMIFS(Kombiniert[[#This Row],[CDU/CSU (14d)]:[AfD (14d)]],Kombiniert[[#This Row],[CDU/CSU (14d)]:[AfD (14d)]],"&gt;="&amp;0.05)-Kombiniert[[#This Row],[FDP (14d)]])</f>
        <v>1.1494252873563218</v>
      </c>
    </row>
    <row r="1243" spans="1:22" x14ac:dyDescent="0.35">
      <c r="A1243" s="1">
        <v>42877</v>
      </c>
      <c r="B1243" s="2">
        <v>0.36499999999999999</v>
      </c>
      <c r="C1243" s="2">
        <v>0.26</v>
      </c>
      <c r="D1243" s="2">
        <v>0.06</v>
      </c>
      <c r="E1243" s="2">
        <v>9.5000000000000001E-2</v>
      </c>
      <c r="F1243" s="2">
        <v>0.1</v>
      </c>
      <c r="G1243" s="2">
        <v>0.08</v>
      </c>
      <c r="H1243" s="2">
        <v>0.04</v>
      </c>
      <c r="I1243" s="2">
        <v>2042</v>
      </c>
      <c r="J1243" s="2" t="s">
        <v>1093</v>
      </c>
      <c r="K1243" t="s">
        <v>939</v>
      </c>
      <c r="L1243" s="1">
        <f>Kombiniert[[#This Row],[Date]]-13</f>
        <v>42864</v>
      </c>
      <c r="M1243" s="8">
        <f>AVERAGEIFS(Kombiniert[CDU/CSU],Kombiniert[Date],"&gt;="&amp;Kombiniert[[#This Row],[Von]],Kombiniert[Date],"&lt;="&amp;Kombiniert[[#This Row],[Date]])</f>
        <v>0.36954545454545451</v>
      </c>
      <c r="N1243" s="3">
        <f>AVERAGEIFS(Kombiniert[SPD],Kombiniert[Date],"&gt;="&amp;Kombiniert[[#This Row],[Von]],Kombiniert[Date],"&lt;="&amp;Kombiniert[[#This Row],[Date]])</f>
        <v>0.26454545454545458</v>
      </c>
      <c r="O1243" s="8">
        <f>AVERAGEIFS(Kombiniert[GRÜNE],Kombiniert[Date],"&gt;="&amp;Kombiniert[[#This Row],[Von]],Kombiniert[Date],"&lt;="&amp;Kombiniert[[#This Row],[Date]])</f>
        <v>7.0909090909090935E-2</v>
      </c>
      <c r="P1243" s="8">
        <f>AVERAGEIFS(Kombiniert[FDP],Kombiniert[Date],"&gt;="&amp;Kombiniert[[#This Row],[Von]],Kombiniert[Date],"&lt;="&amp;Kombiniert[[#This Row],[Date]])</f>
        <v>7.9545454545454544E-2</v>
      </c>
      <c r="Q1243" s="8">
        <f>AVERAGEIFS(Kombiniert[LINKE],Kombiniert[Date],"&gt;="&amp;Kombiniert[[#This Row],[Von]],Kombiniert[Date],"&lt;="&amp;Kombiniert[[#This Row],[Date]])</f>
        <v>8.545454545454545E-2</v>
      </c>
      <c r="R1243" s="8">
        <f>AVERAGEIFS(Kombiniert[AfD],Kombiniert[Date],"&gt;="&amp;Kombiniert[[#This Row],[Von]],Kombiniert[Date],"&lt;="&amp;Kombiniert[[#This Row],[Date]])</f>
        <v>8.6363636363636351E-2</v>
      </c>
      <c r="S1243" s="8">
        <f>AVERAGEIFS(Kombiniert[Sonstige],Kombiniert[Date],"&gt;="&amp;Kombiniert[[#This Row],[Von]],Kombiniert[Date],"&lt;="&amp;Kombiniert[[#This Row],[Date]])</f>
        <v>4.3636363636363633E-2</v>
      </c>
      <c r="T1243" s="4">
        <f>SUMIFS(Kombiniert[Befragte],Kombiniert[Date],"&gt;="&amp;Kombiniert[[#This Row],[Von]],Kombiniert[Date],"&lt;="&amp;Kombiniert[[#This Row],[Date]])</f>
        <v>21433</v>
      </c>
      <c r="U1243" s="2">
        <f>1/SUMIFS(Kombiniert[[#This Row],[CDU/CSU (14d)]:[AfD (14d)]],Kombiniert[[#This Row],[CDU/CSU (14d)]:[AfD (14d)]],"&gt;="&amp;0.05)</f>
        <v>1.0456273764258557</v>
      </c>
      <c r="V1243" s="2">
        <f>1/(SUMIFS(Kombiniert[[#This Row],[CDU/CSU (14d)]:[AfD (14d)]],Kombiniert[[#This Row],[CDU/CSU (14d)]:[AfD (14d)]],"&gt;="&amp;0.05)-Kombiniert[[#This Row],[FDP (14d)]])</f>
        <v>1.1404872991187145</v>
      </c>
    </row>
    <row r="1244" spans="1:22" x14ac:dyDescent="0.35">
      <c r="A1244" s="1">
        <v>42871</v>
      </c>
      <c r="B1244" s="2">
        <v>0.36</v>
      </c>
      <c r="C1244" s="2">
        <v>0.27</v>
      </c>
      <c r="D1244" s="2">
        <v>0.06</v>
      </c>
      <c r="E1244" s="2">
        <v>0.08</v>
      </c>
      <c r="F1244" s="2">
        <v>0.09</v>
      </c>
      <c r="G1244" s="2">
        <v>0.1</v>
      </c>
      <c r="H1244" s="2">
        <v>0.04</v>
      </c>
      <c r="I1244" s="2">
        <v>2037</v>
      </c>
      <c r="J1244" s="2" t="s">
        <v>1094</v>
      </c>
      <c r="K1244" t="s">
        <v>939</v>
      </c>
      <c r="L1244" s="1">
        <f>Kombiniert[[#This Row],[Date]]-13</f>
        <v>42858</v>
      </c>
      <c r="M1244" s="8">
        <f>AVERAGEIFS(Kombiniert[CDU/CSU],Kombiniert[Date],"&gt;="&amp;Kombiniert[[#This Row],[Von]],Kombiniert[Date],"&lt;="&amp;Kombiniert[[#This Row],[Date]])</f>
        <v>0.3611111111111111</v>
      </c>
      <c r="N1244" s="3">
        <f>AVERAGEIFS(Kombiniert[SPD],Kombiniert[Date],"&gt;="&amp;Kombiniert[[#This Row],[Von]],Kombiniert[Date],"&lt;="&amp;Kombiniert[[#This Row],[Date]])</f>
        <v>0.27333333333333332</v>
      </c>
      <c r="O1244" s="8">
        <f>AVERAGEIFS(Kombiniert[GRÜNE],Kombiniert[Date],"&gt;="&amp;Kombiniert[[#This Row],[Von]],Kombiniert[Date],"&lt;="&amp;Kombiniert[[#This Row],[Date]])</f>
        <v>7.2222222222222243E-2</v>
      </c>
      <c r="P1244" s="8">
        <f>AVERAGEIFS(Kombiniert[FDP],Kombiniert[Date],"&gt;="&amp;Kombiniert[[#This Row],[Von]],Kombiniert[Date],"&lt;="&amp;Kombiniert[[#This Row],[Date]])</f>
        <v>7.2222222222222243E-2</v>
      </c>
      <c r="Q1244" s="8">
        <f>AVERAGEIFS(Kombiniert[LINKE],Kombiniert[Date],"&gt;="&amp;Kombiniert[[#This Row],[Von]],Kombiniert[Date],"&lt;="&amp;Kombiniert[[#This Row],[Date]])</f>
        <v>8.6666666666666656E-2</v>
      </c>
      <c r="R1244" s="8">
        <f>AVERAGEIFS(Kombiniert[AfD],Kombiniert[Date],"&gt;="&amp;Kombiniert[[#This Row],[Von]],Kombiniert[Date],"&lt;="&amp;Kombiniert[[#This Row],[Date]])</f>
        <v>8.8888888888888878E-2</v>
      </c>
      <c r="S1244" s="8">
        <f>AVERAGEIFS(Kombiniert[Sonstige],Kombiniert[Date],"&gt;="&amp;Kombiniert[[#This Row],[Von]],Kombiniert[Date],"&lt;="&amp;Kombiniert[[#This Row],[Date]])</f>
        <v>4.5555555555555551E-2</v>
      </c>
      <c r="T1244" s="4">
        <f>SUMIFS(Kombiniert[Befragte],Kombiniert[Date],"&gt;="&amp;Kombiniert[[#This Row],[Von]],Kombiniert[Date],"&lt;="&amp;Kombiniert[[#This Row],[Date]])</f>
        <v>17849</v>
      </c>
      <c r="U1244" s="2">
        <f>1/SUMIFS(Kombiniert[[#This Row],[CDU/CSU (14d)]:[AfD (14d)]],Kombiniert[[#This Row],[CDU/CSU (14d)]:[AfD (14d)]],"&gt;="&amp;0.05)</f>
        <v>1.0477299185098954</v>
      </c>
      <c r="V1244" s="2">
        <f>1/(SUMIFS(Kombiniert[[#This Row],[CDU/CSU (14d)]:[AfD (14d)]],Kombiniert[[#This Row],[CDU/CSU (14d)]:[AfD (14d)]],"&gt;="&amp;0.05)-Kombiniert[[#This Row],[FDP (14d)]])</f>
        <v>1.133501259445844</v>
      </c>
    </row>
    <row r="1245" spans="1:22" x14ac:dyDescent="0.35">
      <c r="A1245" s="1">
        <v>42864</v>
      </c>
      <c r="B1245" s="2">
        <v>0.35</v>
      </c>
      <c r="C1245" s="2">
        <v>0.27</v>
      </c>
      <c r="D1245" s="2">
        <v>7.0000000000000007E-2</v>
      </c>
      <c r="E1245" s="2">
        <v>7.0000000000000007E-2</v>
      </c>
      <c r="F1245" s="2">
        <v>0.1</v>
      </c>
      <c r="G1245" s="2">
        <v>0.1</v>
      </c>
      <c r="H1245" s="2">
        <v>0.04</v>
      </c>
      <c r="I1245" s="2">
        <v>2067</v>
      </c>
      <c r="J1245" s="2" t="s">
        <v>1095</v>
      </c>
      <c r="K1245" t="s">
        <v>939</v>
      </c>
      <c r="L1245" s="1">
        <f>Kombiniert[[#This Row],[Date]]-13</f>
        <v>42851</v>
      </c>
      <c r="M1245" s="8">
        <f>AVERAGEIFS(Kombiniert[CDU/CSU],Kombiniert[Date],"&gt;="&amp;Kombiniert[[#This Row],[Von]],Kombiniert[Date],"&lt;="&amp;Kombiniert[[#This Row],[Date]])</f>
        <v>0.35428571428571426</v>
      </c>
      <c r="N1245" s="3">
        <f>AVERAGEIFS(Kombiniert[SPD],Kombiniert[Date],"&gt;="&amp;Kombiniert[[#This Row],[Von]],Kombiniert[Date],"&lt;="&amp;Kombiniert[[#This Row],[Date]])</f>
        <v>0.28357142857142859</v>
      </c>
      <c r="O1245" s="8">
        <f>AVERAGEIFS(Kombiniert[GRÜNE],Kombiniert[Date],"&gt;="&amp;Kombiniert[[#This Row],[Von]],Kombiniert[Date],"&lt;="&amp;Kombiniert[[#This Row],[Date]])</f>
        <v>7.0714285714285716E-2</v>
      </c>
      <c r="P1245" s="8">
        <f>AVERAGEIFS(Kombiniert[FDP],Kombiniert[Date],"&gt;="&amp;Kombiniert[[#This Row],[Von]],Kombiniert[Date],"&lt;="&amp;Kombiniert[[#This Row],[Date]])</f>
        <v>6.5714285714285711E-2</v>
      </c>
      <c r="Q1245" s="8">
        <f>AVERAGEIFS(Kombiniert[LINKE],Kombiniert[Date],"&gt;="&amp;Kombiniert[[#This Row],[Von]],Kombiniert[Date],"&lt;="&amp;Kombiniert[[#This Row],[Date]])</f>
        <v>9.071428571428572E-2</v>
      </c>
      <c r="R1245" s="8">
        <f>AVERAGEIFS(Kombiniert[AfD],Kombiniert[Date],"&gt;="&amp;Kombiniert[[#This Row],[Von]],Kombiniert[Date],"&lt;="&amp;Kombiniert[[#This Row],[Date]])</f>
        <v>8.9999999999999983E-2</v>
      </c>
      <c r="S1245" s="8">
        <f>AVERAGEIFS(Kombiniert[Sonstige],Kombiniert[Date],"&gt;="&amp;Kombiniert[[#This Row],[Von]],Kombiniert[Date],"&lt;="&amp;Kombiniert[[#This Row],[Date]])</f>
        <v>4.4999999999999998E-2</v>
      </c>
      <c r="T1245" s="4">
        <f>SUMIFS(Kombiniert[Befragte],Kombiniert[Date],"&gt;="&amp;Kombiniert[[#This Row],[Von]],Kombiniert[Date],"&lt;="&amp;Kombiniert[[#This Row],[Date]])</f>
        <v>14937</v>
      </c>
      <c r="U1245" s="2">
        <f>1/SUMIFS(Kombiniert[[#This Row],[CDU/CSU (14d)]:[AfD (14d)]],Kombiniert[[#This Row],[CDU/CSU (14d)]:[AfD (14d)]],"&gt;="&amp;0.05)</f>
        <v>1.0471204188481675</v>
      </c>
      <c r="V1245" s="2">
        <f>1/(SUMIFS(Kombiniert[[#This Row],[CDU/CSU (14d)]:[AfD (14d)]],Kombiniert[[#This Row],[CDU/CSU (14d)]:[AfD (14d)]],"&gt;="&amp;0.05)-Kombiniert[[#This Row],[FDP (14d)]])</f>
        <v>1.1244979919678715</v>
      </c>
    </row>
    <row r="1246" spans="1:22" x14ac:dyDescent="0.35">
      <c r="A1246" s="1">
        <v>42857</v>
      </c>
      <c r="B1246" s="2">
        <v>0.34</v>
      </c>
      <c r="C1246" s="2">
        <v>0.28499999999999998</v>
      </c>
      <c r="D1246" s="2">
        <v>6.5000000000000002E-2</v>
      </c>
      <c r="E1246" s="2">
        <v>7.0000000000000007E-2</v>
      </c>
      <c r="F1246" s="2">
        <v>0.105</v>
      </c>
      <c r="G1246" s="2">
        <v>0.09</v>
      </c>
      <c r="H1246" s="2">
        <v>4.4999999999999998E-2</v>
      </c>
      <c r="I1246" s="2">
        <v>2035</v>
      </c>
      <c r="J1246" s="2" t="s">
        <v>726</v>
      </c>
      <c r="K1246" t="s">
        <v>939</v>
      </c>
      <c r="L1246" s="1">
        <f>Kombiniert[[#This Row],[Date]]-13</f>
        <v>42844</v>
      </c>
      <c r="M1246" s="8">
        <f>AVERAGEIFS(Kombiniert[CDU/CSU],Kombiniert[Date],"&gt;="&amp;Kombiniert[[#This Row],[Von]],Kombiniert[Date],"&lt;="&amp;Kombiniert[[#This Row],[Date]])</f>
        <v>0.35222222222222216</v>
      </c>
      <c r="N1246" s="3">
        <f>AVERAGEIFS(Kombiniert[SPD],Kombiniert[Date],"&gt;="&amp;Kombiniert[[#This Row],[Von]],Kombiniert[Date],"&lt;="&amp;Kombiniert[[#This Row],[Date]])</f>
        <v>0.30000000000000004</v>
      </c>
      <c r="O1246" s="8">
        <f>AVERAGEIFS(Kombiniert[GRÜNE],Kombiniert[Date],"&gt;="&amp;Kombiniert[[#This Row],[Von]],Kombiniert[Date],"&lt;="&amp;Kombiniert[[#This Row],[Date]])</f>
        <v>6.5555555555555561E-2</v>
      </c>
      <c r="P1246" s="8">
        <f>AVERAGEIFS(Kombiniert[FDP],Kombiniert[Date],"&gt;="&amp;Kombiniert[[#This Row],[Von]],Kombiniert[Date],"&lt;="&amp;Kombiniert[[#This Row],[Date]])</f>
        <v>6.1111111111111116E-2</v>
      </c>
      <c r="Q1246" s="8">
        <f>AVERAGEIFS(Kombiniert[LINKE],Kombiniert[Date],"&gt;="&amp;Kombiniert[[#This Row],[Von]],Kombiniert[Date],"&lt;="&amp;Kombiniert[[#This Row],[Date]])</f>
        <v>0.09</v>
      </c>
      <c r="R1246" s="8">
        <f>AVERAGEIFS(Kombiniert[AfD],Kombiniert[Date],"&gt;="&amp;Kombiniert[[#This Row],[Von]],Kombiniert[Date],"&lt;="&amp;Kombiniert[[#This Row],[Date]])</f>
        <v>0.09</v>
      </c>
      <c r="S1246" s="8">
        <f>AVERAGEIFS(Kombiniert[Sonstige],Kombiniert[Date],"&gt;="&amp;Kombiniert[[#This Row],[Von]],Kombiniert[Date],"&lt;="&amp;Kombiniert[[#This Row],[Date]])</f>
        <v>4.1111111111111105E-2</v>
      </c>
      <c r="T1246" s="4">
        <f>SUMIFS(Kombiniert[Befragte],Kombiniert[Date],"&gt;="&amp;Kombiniert[[#This Row],[Von]],Kombiniert[Date],"&lt;="&amp;Kombiniert[[#This Row],[Date]])</f>
        <v>16315</v>
      </c>
      <c r="U1246" s="2">
        <f>1/SUMIFS(Kombiniert[[#This Row],[CDU/CSU (14d)]:[AfD (14d)]],Kombiniert[[#This Row],[CDU/CSU (14d)]:[AfD (14d)]],"&gt;="&amp;0.05)</f>
        <v>1.0428736964078795</v>
      </c>
      <c r="V1246" s="2">
        <f>1/(SUMIFS(Kombiniert[[#This Row],[CDU/CSU (14d)]:[AfD (14d)]],Kombiniert[[#This Row],[CDU/CSU (14d)]:[AfD (14d)]],"&gt;="&amp;0.05)-Kombiniert[[#This Row],[FDP (14d)]])</f>
        <v>1.113861386138614</v>
      </c>
    </row>
    <row r="1247" spans="1:22" x14ac:dyDescent="0.35">
      <c r="A1247" s="1">
        <v>42850</v>
      </c>
      <c r="B1247" s="2">
        <v>0.34</v>
      </c>
      <c r="C1247" s="2">
        <v>0.3</v>
      </c>
      <c r="D1247" s="2">
        <v>6.5000000000000002E-2</v>
      </c>
      <c r="E1247" s="2">
        <v>6.5000000000000002E-2</v>
      </c>
      <c r="F1247" s="2">
        <v>9.5000000000000001E-2</v>
      </c>
      <c r="G1247" s="2">
        <v>0.1</v>
      </c>
      <c r="H1247" s="2">
        <v>3.5000000000000003E-2</v>
      </c>
      <c r="I1247" s="2">
        <v>2041</v>
      </c>
      <c r="J1247" s="2" t="s">
        <v>1096</v>
      </c>
      <c r="K1247" t="s">
        <v>939</v>
      </c>
      <c r="L1247" s="1">
        <f>Kombiniert[[#This Row],[Date]]-13</f>
        <v>42837</v>
      </c>
      <c r="M1247" s="8">
        <f>AVERAGEIFS(Kombiniert[CDU/CSU],Kombiniert[Date],"&gt;="&amp;Kombiniert[[#This Row],[Von]],Kombiniert[Date],"&lt;="&amp;Kombiniert[[#This Row],[Date]])</f>
        <v>0.34999999999999992</v>
      </c>
      <c r="N1247" s="3">
        <f>AVERAGEIFS(Kombiniert[SPD],Kombiniert[Date],"&gt;="&amp;Kombiniert[[#This Row],[Von]],Kombiniert[Date],"&lt;="&amp;Kombiniert[[#This Row],[Date]])</f>
        <v>0.30562500000000004</v>
      </c>
      <c r="O1247" s="8">
        <f>AVERAGEIFS(Kombiniert[GRÜNE],Kombiniert[Date],"&gt;="&amp;Kombiniert[[#This Row],[Von]],Kombiniert[Date],"&lt;="&amp;Kombiniert[[#This Row],[Date]])</f>
        <v>6.6875000000000004E-2</v>
      </c>
      <c r="P1247" s="8">
        <f>AVERAGEIFS(Kombiniert[FDP],Kombiniert[Date],"&gt;="&amp;Kombiniert[[#This Row],[Von]],Kombiniert[Date],"&lt;="&amp;Kombiniert[[#This Row],[Date]])</f>
        <v>0.06</v>
      </c>
      <c r="Q1247" s="8">
        <f>AVERAGEIFS(Kombiniert[LINKE],Kombiniert[Date],"&gt;="&amp;Kombiniert[[#This Row],[Von]],Kombiniert[Date],"&lt;="&amp;Kombiniert[[#This Row],[Date]])</f>
        <v>8.6874999999999994E-2</v>
      </c>
      <c r="R1247" s="8">
        <f>AVERAGEIFS(Kombiniert[AfD],Kombiniert[Date],"&gt;="&amp;Kombiniert[[#This Row],[Von]],Kombiniert[Date],"&lt;="&amp;Kombiniert[[#This Row],[Date]])</f>
        <v>9.2499999999999999E-2</v>
      </c>
      <c r="S1247" s="8">
        <f>AVERAGEIFS(Kombiniert[Sonstige],Kombiniert[Date],"&gt;="&amp;Kombiniert[[#This Row],[Von]],Kombiniert[Date],"&lt;="&amp;Kombiniert[[#This Row],[Date]])</f>
        <v>3.8124999999999999E-2</v>
      </c>
      <c r="T1247" s="4">
        <f>SUMIFS(Kombiniert[Befragte],Kombiniert[Date],"&gt;="&amp;Kombiniert[[#This Row],[Von]],Kombiniert[Date],"&lt;="&amp;Kombiniert[[#This Row],[Date]])</f>
        <v>13777</v>
      </c>
      <c r="U1247" s="2">
        <f>1/SUMIFS(Kombiniert[[#This Row],[CDU/CSU (14d)]:[AfD (14d)]],Kombiniert[[#This Row],[CDU/CSU (14d)]:[AfD (14d)]],"&gt;="&amp;0.05)</f>
        <v>1.0396361273554255</v>
      </c>
      <c r="V1247" s="2">
        <f>1/(SUMIFS(Kombiniert[[#This Row],[CDU/CSU (14d)]:[AfD (14d)]],Kombiniert[[#This Row],[CDU/CSU (14d)]:[AfD (14d)]],"&gt;="&amp;0.05)-Kombiniert[[#This Row],[FDP (14d)]])</f>
        <v>1.1088011088011087</v>
      </c>
    </row>
    <row r="1248" spans="1:22" x14ac:dyDescent="0.35">
      <c r="A1248" s="1">
        <v>42844</v>
      </c>
      <c r="B1248" s="2">
        <v>0.34</v>
      </c>
      <c r="C1248" s="2">
        <v>0.30499999999999999</v>
      </c>
      <c r="D1248" s="2">
        <v>0.06</v>
      </c>
      <c r="E1248" s="2">
        <v>6.5000000000000002E-2</v>
      </c>
      <c r="F1248" s="2">
        <v>0.09</v>
      </c>
      <c r="G1248" s="2">
        <v>0.1</v>
      </c>
      <c r="H1248" s="2">
        <v>0.04</v>
      </c>
      <c r="I1248" s="2">
        <v>2038</v>
      </c>
      <c r="J1248" s="2" t="s">
        <v>1097</v>
      </c>
      <c r="K1248" t="s">
        <v>939</v>
      </c>
      <c r="L1248" s="1">
        <f>Kombiniert[[#This Row],[Date]]-13</f>
        <v>42831</v>
      </c>
      <c r="M1248" s="8">
        <f>AVERAGEIFS(Kombiniert[CDU/CSU],Kombiniert[Date],"&gt;="&amp;Kombiniert[[#This Row],[Von]],Kombiniert[Date],"&lt;="&amp;Kombiniert[[#This Row],[Date]])</f>
        <v>0.34714285714285714</v>
      </c>
      <c r="N1248" s="3">
        <f>AVERAGEIFS(Kombiniert[SPD],Kombiniert[Date],"&gt;="&amp;Kombiniert[[#This Row],[Von]],Kombiniert[Date],"&lt;="&amp;Kombiniert[[#This Row],[Date]])</f>
        <v>0.31</v>
      </c>
      <c r="O1248" s="8">
        <f>AVERAGEIFS(Kombiniert[GRÜNE],Kombiniert[Date],"&gt;="&amp;Kombiniert[[#This Row],[Von]],Kombiniert[Date],"&lt;="&amp;Kombiniert[[#This Row],[Date]])</f>
        <v>6.7857142857142866E-2</v>
      </c>
      <c r="P1248" s="8">
        <f>AVERAGEIFS(Kombiniert[FDP],Kombiniert[Date],"&gt;="&amp;Kombiniert[[#This Row],[Von]],Kombiniert[Date],"&lt;="&amp;Kombiniert[[#This Row],[Date]])</f>
        <v>0.06</v>
      </c>
      <c r="Q1248" s="8">
        <f>AVERAGEIFS(Kombiniert[LINKE],Kombiniert[Date],"&gt;="&amp;Kombiniert[[#This Row],[Von]],Kombiniert[Date],"&lt;="&amp;Kombiniert[[#This Row],[Date]])</f>
        <v>8.357142857142856E-2</v>
      </c>
      <c r="R1248" s="8">
        <f>AVERAGEIFS(Kombiniert[AfD],Kombiniert[Date],"&gt;="&amp;Kombiniert[[#This Row],[Von]],Kombiniert[Date],"&lt;="&amp;Kombiniert[[#This Row],[Date]])</f>
        <v>9.285714285714286E-2</v>
      </c>
      <c r="S1248" s="8">
        <f>AVERAGEIFS(Kombiniert[Sonstige],Kombiniert[Date],"&gt;="&amp;Kombiniert[[#This Row],[Von]],Kombiniert[Date],"&lt;="&amp;Kombiniert[[#This Row],[Date]])</f>
        <v>3.8571428571428576E-2</v>
      </c>
      <c r="T1248" s="4">
        <f>SUMIFS(Kombiniert[Befragte],Kombiniert[Date],"&gt;="&amp;Kombiniert[[#This Row],[Von]],Kombiniert[Date],"&lt;="&amp;Kombiniert[[#This Row],[Date]])</f>
        <v>14473</v>
      </c>
      <c r="U1248" s="2">
        <f>1/SUMIFS(Kombiniert[[#This Row],[CDU/CSU (14d)]:[AfD (14d)]],Kombiniert[[#This Row],[CDU/CSU (14d)]:[AfD (14d)]],"&gt;="&amp;0.05)</f>
        <v>1.0401188707280833</v>
      </c>
      <c r="V1248" s="2">
        <f>1/(SUMIFS(Kombiniert[[#This Row],[CDU/CSU (14d)]:[AfD (14d)]],Kombiniert[[#This Row],[CDU/CSU (14d)]:[AfD (14d)]],"&gt;="&amp;0.05)-Kombiniert[[#This Row],[FDP (14d)]])</f>
        <v>1.1093502377179083</v>
      </c>
    </row>
    <row r="1249" spans="1:22" x14ac:dyDescent="0.35">
      <c r="A1249" s="1">
        <v>42835</v>
      </c>
      <c r="B1249" s="2">
        <v>0.33</v>
      </c>
      <c r="C1249" s="2">
        <v>0.315</v>
      </c>
      <c r="D1249" s="2">
        <v>6.5000000000000002E-2</v>
      </c>
      <c r="E1249" s="2">
        <v>6.5000000000000002E-2</v>
      </c>
      <c r="F1249" s="2">
        <v>8.5000000000000006E-2</v>
      </c>
      <c r="G1249" s="2">
        <v>0.1</v>
      </c>
      <c r="H1249" s="2">
        <v>0.04</v>
      </c>
      <c r="I1249" s="2">
        <v>2030</v>
      </c>
      <c r="J1249" s="2" t="s">
        <v>683</v>
      </c>
      <c r="K1249" t="s">
        <v>939</v>
      </c>
      <c r="L1249" s="1">
        <f>Kombiniert[[#This Row],[Date]]-13</f>
        <v>42822</v>
      </c>
      <c r="M1249" s="8">
        <f>AVERAGEIFS(Kombiniert[CDU/CSU],Kombiniert[Date],"&gt;="&amp;Kombiniert[[#This Row],[Von]],Kombiniert[Date],"&lt;="&amp;Kombiniert[[#This Row],[Date]])</f>
        <v>0.33857142857142852</v>
      </c>
      <c r="N1249" s="3">
        <f>AVERAGEIFS(Kombiniert[SPD],Kombiniert[Date],"&gt;="&amp;Kombiniert[[#This Row],[Von]],Kombiniert[Date],"&lt;="&amp;Kombiniert[[#This Row],[Date]])</f>
        <v>0.32</v>
      </c>
      <c r="O1249" s="8">
        <f>AVERAGEIFS(Kombiniert[GRÜNE],Kombiniert[Date],"&gt;="&amp;Kombiniert[[#This Row],[Von]],Kombiniert[Date],"&lt;="&amp;Kombiniert[[#This Row],[Date]])</f>
        <v>6.9285714285714298E-2</v>
      </c>
      <c r="P1249" s="8">
        <f>AVERAGEIFS(Kombiniert[FDP],Kombiniert[Date],"&gt;="&amp;Kombiniert[[#This Row],[Von]],Kombiniert[Date],"&lt;="&amp;Kombiniert[[#This Row],[Date]])</f>
        <v>5.9285714285714282E-2</v>
      </c>
      <c r="Q1249" s="8">
        <f>AVERAGEIFS(Kombiniert[LINKE],Kombiniert[Date],"&gt;="&amp;Kombiniert[[#This Row],[Von]],Kombiniert[Date],"&lt;="&amp;Kombiniert[[#This Row],[Date]])</f>
        <v>8.357142857142856E-2</v>
      </c>
      <c r="R1249" s="8">
        <f>AVERAGEIFS(Kombiniert[AfD],Kombiniert[Date],"&gt;="&amp;Kombiniert[[#This Row],[Von]],Kombiniert[Date],"&lt;="&amp;Kombiniert[[#This Row],[Date]])</f>
        <v>8.2857142857142851E-2</v>
      </c>
      <c r="S1249" s="8">
        <f>AVERAGEIFS(Kombiniert[Sonstige],Kombiniert[Date],"&gt;="&amp;Kombiniert[[#This Row],[Von]],Kombiniert[Date],"&lt;="&amp;Kombiniert[[#This Row],[Date]])</f>
        <v>4.6428571428571423E-2</v>
      </c>
      <c r="T1249" s="4">
        <f>SUMIFS(Kombiniert[Befragte],Kombiniert[Date],"&gt;="&amp;Kombiniert[[#This Row],[Von]],Kombiniert[Date],"&lt;="&amp;Kombiniert[[#This Row],[Date]])</f>
        <v>14839</v>
      </c>
      <c r="U1249" s="2">
        <f>1/SUMIFS(Kombiniert[[#This Row],[CDU/CSU (14d)]:[AfD (14d)]],Kombiniert[[#This Row],[CDU/CSU (14d)]:[AfD (14d)]],"&gt;="&amp;0.05)</f>
        <v>1.0486891385767791</v>
      </c>
      <c r="V1249" s="2">
        <f>1/(SUMIFS(Kombiniert[[#This Row],[CDU/CSU (14d)]:[AfD (14d)]],Kombiniert[[#This Row],[CDU/CSU (14d)]:[AfD (14d)]],"&gt;="&amp;0.05)-Kombiniert[[#This Row],[FDP (14d)]])</f>
        <v>1.1182108626198084</v>
      </c>
    </row>
    <row r="1250" spans="1:22" x14ac:dyDescent="0.35">
      <c r="A1250" s="1">
        <v>42828</v>
      </c>
      <c r="B1250" s="2">
        <v>0.32</v>
      </c>
      <c r="C1250" s="2">
        <v>0.32500000000000001</v>
      </c>
      <c r="D1250" s="2">
        <v>6.5000000000000002E-2</v>
      </c>
      <c r="E1250" s="2">
        <v>6.5000000000000002E-2</v>
      </c>
      <c r="F1250" s="2">
        <v>0.09</v>
      </c>
      <c r="G1250" s="2">
        <v>0.09</v>
      </c>
      <c r="H1250" s="2">
        <v>4.4999999999999998E-2</v>
      </c>
      <c r="I1250" s="2">
        <v>2033</v>
      </c>
      <c r="J1250" s="2" t="s">
        <v>1098</v>
      </c>
      <c r="K1250" t="s">
        <v>939</v>
      </c>
      <c r="L1250" s="1">
        <f>Kombiniert[[#This Row],[Date]]-13</f>
        <v>42815</v>
      </c>
      <c r="M1250" s="8">
        <f>AVERAGEIFS(Kombiniert[CDU/CSU],Kombiniert[Date],"&gt;="&amp;Kombiniert[[#This Row],[Von]],Kombiniert[Date],"&lt;="&amp;Kombiniert[[#This Row],[Date]])</f>
        <v>0.32999999999999996</v>
      </c>
      <c r="N1250" s="3">
        <f>AVERAGEIFS(Kombiniert[SPD],Kombiniert[Date],"&gt;="&amp;Kombiniert[[#This Row],[Von]],Kombiniert[Date],"&lt;="&amp;Kombiniert[[#This Row],[Date]])</f>
        <v>0.323125</v>
      </c>
      <c r="O1250" s="8">
        <f>AVERAGEIFS(Kombiniert[GRÜNE],Kombiniert[Date],"&gt;="&amp;Kombiniert[[#This Row],[Von]],Kombiniert[Date],"&lt;="&amp;Kombiniert[[#This Row],[Date]])</f>
        <v>7.1874999999999994E-2</v>
      </c>
      <c r="P1250" s="8">
        <f>AVERAGEIFS(Kombiniert[FDP],Kombiniert[Date],"&gt;="&amp;Kombiniert[[#This Row],[Von]],Kombiniert[Date],"&lt;="&amp;Kombiniert[[#This Row],[Date]])</f>
        <v>0.06</v>
      </c>
      <c r="Q1250" s="8">
        <f>AVERAGEIFS(Kombiniert[LINKE],Kombiniert[Date],"&gt;="&amp;Kombiniert[[#This Row],[Von]],Kombiniert[Date],"&lt;="&amp;Kombiniert[[#This Row],[Date]])</f>
        <v>7.9375000000000001E-2</v>
      </c>
      <c r="R1250" s="8">
        <f>AVERAGEIFS(Kombiniert[AfD],Kombiniert[Date],"&gt;="&amp;Kombiniert[[#This Row],[Von]],Kombiniert[Date],"&lt;="&amp;Kombiniert[[#This Row],[Date]])</f>
        <v>8.8749999999999996E-2</v>
      </c>
      <c r="S1250" s="8">
        <f>AVERAGEIFS(Kombiniert[Sonstige],Kombiniert[Date],"&gt;="&amp;Kombiniert[[#This Row],[Von]],Kombiniert[Date],"&lt;="&amp;Kombiniert[[#This Row],[Date]])</f>
        <v>4.6874999999999993E-2</v>
      </c>
      <c r="T1250" s="4">
        <f>SUMIFS(Kombiniert[Befragte],Kombiniert[Date],"&gt;="&amp;Kombiniert[[#This Row],[Von]],Kombiniert[Date],"&lt;="&amp;Kombiniert[[#This Row],[Date]])</f>
        <v>16358</v>
      </c>
      <c r="U1250" s="2">
        <f>1/SUMIFS(Kombiniert[[#This Row],[CDU/CSU (14d)]:[AfD (14d)]],Kombiniert[[#This Row],[CDU/CSU (14d)]:[AfD (14d)]],"&gt;="&amp;0.05)</f>
        <v>1.0491803278688525</v>
      </c>
      <c r="V1250" s="2">
        <f>1/(SUMIFS(Kombiniert[[#This Row],[CDU/CSU (14d)]:[AfD (14d)]],Kombiniert[[#This Row],[CDU/CSU (14d)]:[AfD (14d)]],"&gt;="&amp;0.05)-Kombiniert[[#This Row],[FDP (14d)]])</f>
        <v>1.1196641007697692</v>
      </c>
    </row>
    <row r="1251" spans="1:22" x14ac:dyDescent="0.35">
      <c r="A1251" s="1">
        <v>42821</v>
      </c>
      <c r="B1251" s="2">
        <v>0.32</v>
      </c>
      <c r="C1251" s="2">
        <v>0.32</v>
      </c>
      <c r="D1251" s="2">
        <v>6.5000000000000002E-2</v>
      </c>
      <c r="E1251" s="2">
        <v>0.06</v>
      </c>
      <c r="F1251" s="2">
        <v>8.5000000000000006E-2</v>
      </c>
      <c r="G1251" s="2">
        <v>0.11</v>
      </c>
      <c r="H1251" s="2">
        <v>0.04</v>
      </c>
      <c r="I1251" s="2">
        <v>2034</v>
      </c>
      <c r="J1251" s="2" t="s">
        <v>1099</v>
      </c>
      <c r="K1251" t="s">
        <v>939</v>
      </c>
      <c r="L1251" s="1">
        <f>Kombiniert[[#This Row],[Date]]-13</f>
        <v>42808</v>
      </c>
      <c r="M1251" s="8">
        <f>AVERAGEIFS(Kombiniert[CDU/CSU],Kombiniert[Date],"&gt;="&amp;Kombiniert[[#This Row],[Von]],Kombiniert[Date],"&lt;="&amp;Kombiniert[[#This Row],[Date]])</f>
        <v>0.32571428571428573</v>
      </c>
      <c r="N1251" s="3">
        <f>AVERAGEIFS(Kombiniert[SPD],Kombiniert[Date],"&gt;="&amp;Kombiniert[[#This Row],[Von]],Kombiniert[Date],"&lt;="&amp;Kombiniert[[#This Row],[Date]])</f>
        <v>0.32</v>
      </c>
      <c r="O1251" s="8">
        <f>AVERAGEIFS(Kombiniert[GRÜNE],Kombiniert[Date],"&gt;="&amp;Kombiniert[[#This Row],[Von]],Kombiniert[Date],"&lt;="&amp;Kombiniert[[#This Row],[Date]])</f>
        <v>7.2857142857142856E-2</v>
      </c>
      <c r="P1251" s="8">
        <f>AVERAGEIFS(Kombiniert[FDP],Kombiniert[Date],"&gt;="&amp;Kombiniert[[#This Row],[Von]],Kombiniert[Date],"&lt;="&amp;Kombiniert[[#This Row],[Date]])</f>
        <v>5.7857142857142864E-2</v>
      </c>
      <c r="Q1251" s="8">
        <f>AVERAGEIFS(Kombiniert[LINKE],Kombiniert[Date],"&gt;="&amp;Kombiniert[[#This Row],[Von]],Kombiniert[Date],"&lt;="&amp;Kombiniert[[#This Row],[Date]])</f>
        <v>7.7142857142857152E-2</v>
      </c>
      <c r="R1251" s="8">
        <f>AVERAGEIFS(Kombiniert[AfD],Kombiniert[Date],"&gt;="&amp;Kombiniert[[#This Row],[Von]],Kombiniert[Date],"&lt;="&amp;Kombiniert[[#This Row],[Date]])</f>
        <v>9.9285714285714283E-2</v>
      </c>
      <c r="S1251" s="8">
        <f>AVERAGEIFS(Kombiniert[Sonstige],Kombiniert[Date],"&gt;="&amp;Kombiniert[[#This Row],[Von]],Kombiniert[Date],"&lt;="&amp;Kombiniert[[#This Row],[Date]])</f>
        <v>4.7142857142857139E-2</v>
      </c>
      <c r="T1251" s="4">
        <f>SUMIFS(Kombiniert[Befragte],Kombiniert[Date],"&gt;="&amp;Kombiniert[[#This Row],[Von]],Kombiniert[Date],"&lt;="&amp;Kombiniert[[#This Row],[Date]])</f>
        <v>14281</v>
      </c>
      <c r="U1251" s="2">
        <f>1/SUMIFS(Kombiniert[[#This Row],[CDU/CSU (14d)]:[AfD (14d)]],Kombiniert[[#This Row],[CDU/CSU (14d)]:[AfD (14d)]],"&gt;="&amp;0.05)</f>
        <v>1.0494752623688155</v>
      </c>
      <c r="V1251" s="2">
        <f>1/(SUMIFS(Kombiniert[[#This Row],[CDU/CSU (14d)]:[AfD (14d)]],Kombiniert[[#This Row],[CDU/CSU (14d)]:[AfD (14d)]],"&gt;="&amp;0.05)-Kombiniert[[#This Row],[FDP (14d)]])</f>
        <v>1.1173184357541899</v>
      </c>
    </row>
    <row r="1252" spans="1:22" x14ac:dyDescent="0.35">
      <c r="A1252" s="1">
        <v>42814</v>
      </c>
      <c r="B1252" s="2">
        <v>0.31</v>
      </c>
      <c r="C1252" s="2">
        <v>0.32</v>
      </c>
      <c r="D1252" s="2">
        <v>6.5000000000000002E-2</v>
      </c>
      <c r="E1252" s="2">
        <v>6.5000000000000002E-2</v>
      </c>
      <c r="F1252" s="2">
        <v>8.5000000000000006E-2</v>
      </c>
      <c r="G1252" s="2">
        <v>0.115</v>
      </c>
      <c r="H1252" s="2">
        <v>0.04</v>
      </c>
      <c r="I1252" s="2">
        <v>1933</v>
      </c>
      <c r="J1252" s="2" t="s">
        <v>1100</v>
      </c>
      <c r="K1252" t="s">
        <v>939</v>
      </c>
      <c r="L1252" s="1">
        <f>Kombiniert[[#This Row],[Date]]-13</f>
        <v>42801</v>
      </c>
      <c r="M1252" s="8">
        <f>AVERAGEIFS(Kombiniert[CDU/CSU],Kombiniert[Date],"&gt;="&amp;Kombiniert[[#This Row],[Von]],Kombiniert[Date],"&lt;="&amp;Kombiniert[[#This Row],[Date]])</f>
        <v>0.32062500000000005</v>
      </c>
      <c r="N1252" s="3">
        <f>AVERAGEIFS(Kombiniert[SPD],Kombiniert[Date],"&gt;="&amp;Kombiniert[[#This Row],[Von]],Kombiniert[Date],"&lt;="&amp;Kombiniert[[#This Row],[Date]])</f>
        <v>0.31812499999999999</v>
      </c>
      <c r="O1252" s="8">
        <f>AVERAGEIFS(Kombiniert[GRÜNE],Kombiniert[Date],"&gt;="&amp;Kombiniert[[#This Row],[Von]],Kombiniert[Date],"&lt;="&amp;Kombiniert[[#This Row],[Date]])</f>
        <v>7.1874999999999994E-2</v>
      </c>
      <c r="P1252" s="8">
        <f>AVERAGEIFS(Kombiniert[FDP],Kombiniert[Date],"&gt;="&amp;Kombiniert[[#This Row],[Von]],Kombiniert[Date],"&lt;="&amp;Kombiniert[[#This Row],[Date]])</f>
        <v>6.25E-2</v>
      </c>
      <c r="Q1252" s="8">
        <f>AVERAGEIFS(Kombiniert[LINKE],Kombiniert[Date],"&gt;="&amp;Kombiniert[[#This Row],[Von]],Kombiniert[Date],"&lt;="&amp;Kombiniert[[#This Row],[Date]])</f>
        <v>7.9375000000000001E-2</v>
      </c>
      <c r="R1252" s="8">
        <f>AVERAGEIFS(Kombiniert[AfD],Kombiniert[Date],"&gt;="&amp;Kombiniert[[#This Row],[Von]],Kombiniert[Date],"&lt;="&amp;Kombiniert[[#This Row],[Date]])</f>
        <v>9.8750000000000004E-2</v>
      </c>
      <c r="S1252" s="8">
        <f>AVERAGEIFS(Kombiniert[Sonstige],Kombiniert[Date],"&gt;="&amp;Kombiniert[[#This Row],[Von]],Kombiniert[Date],"&lt;="&amp;Kombiniert[[#This Row],[Date]])</f>
        <v>4.8749999999999995E-2</v>
      </c>
      <c r="T1252" s="4">
        <f>SUMIFS(Kombiniert[Befragte],Kombiniert[Date],"&gt;="&amp;Kombiniert[[#This Row],[Von]],Kombiniert[Date],"&lt;="&amp;Kombiniert[[#This Row],[Date]])</f>
        <v>16229</v>
      </c>
      <c r="U1252" s="2">
        <f>1/SUMIFS(Kombiniert[[#This Row],[CDU/CSU (14d)]:[AfD (14d)]],Kombiniert[[#This Row],[CDU/CSU (14d)]:[AfD (14d)]],"&gt;="&amp;0.05)</f>
        <v>1.0512483574244416</v>
      </c>
      <c r="V1252" s="2">
        <f>1/(SUMIFS(Kombiniert[[#This Row],[CDU/CSU (14d)]:[AfD (14d)]],Kombiniert[[#This Row],[CDU/CSU (14d)]:[AfD (14d)]],"&gt;="&amp;0.05)-Kombiniert[[#This Row],[FDP (14d)]])</f>
        <v>1.1251758087201125</v>
      </c>
    </row>
    <row r="1253" spans="1:22" x14ac:dyDescent="0.35">
      <c r="A1253" s="1">
        <v>42807</v>
      </c>
      <c r="B1253" s="2">
        <v>0.31</v>
      </c>
      <c r="C1253" s="2">
        <v>0.31</v>
      </c>
      <c r="D1253" s="2">
        <v>6.5000000000000002E-2</v>
      </c>
      <c r="E1253" s="2">
        <v>7.0000000000000007E-2</v>
      </c>
      <c r="F1253" s="2">
        <v>8.5000000000000006E-2</v>
      </c>
      <c r="G1253" s="2">
        <v>0.115</v>
      </c>
      <c r="H1253" s="2">
        <v>4.4999999999999998E-2</v>
      </c>
      <c r="I1253" s="2">
        <v>2051</v>
      </c>
      <c r="J1253" s="2" t="s">
        <v>1101</v>
      </c>
      <c r="K1253" t="s">
        <v>939</v>
      </c>
      <c r="L1253" s="1">
        <f>Kombiniert[[#This Row],[Date]]-13</f>
        <v>42794</v>
      </c>
      <c r="M1253" s="8">
        <f>AVERAGEIFS(Kombiniert[CDU/CSU],Kombiniert[Date],"&gt;="&amp;Kombiniert[[#This Row],[Von]],Kombiniert[Date],"&lt;="&amp;Kombiniert[[#This Row],[Date]])</f>
        <v>0.32000000000000006</v>
      </c>
      <c r="N1253" s="3">
        <f>AVERAGEIFS(Kombiniert[SPD],Kombiniert[Date],"&gt;="&amp;Kombiniert[[#This Row],[Von]],Kombiniert[Date],"&lt;="&amp;Kombiniert[[#This Row],[Date]])</f>
        <v>0.31687500000000002</v>
      </c>
      <c r="O1253" s="8">
        <f>AVERAGEIFS(Kombiniert[GRÜNE],Kombiniert[Date],"&gt;="&amp;Kombiniert[[#This Row],[Von]],Kombiniert[Date],"&lt;="&amp;Kombiniert[[#This Row],[Date]])</f>
        <v>7.1874999999999994E-2</v>
      </c>
      <c r="P1253" s="8">
        <f>AVERAGEIFS(Kombiniert[FDP],Kombiniert[Date],"&gt;="&amp;Kombiniert[[#This Row],[Von]],Kombiniert[Date],"&lt;="&amp;Kombiniert[[#This Row],[Date]])</f>
        <v>6.5625000000000003E-2</v>
      </c>
      <c r="Q1253" s="8">
        <f>AVERAGEIFS(Kombiniert[LINKE],Kombiniert[Date],"&gt;="&amp;Kombiniert[[#This Row],[Von]],Kombiniert[Date],"&lt;="&amp;Kombiniert[[#This Row],[Date]])</f>
        <v>7.8750000000000001E-2</v>
      </c>
      <c r="R1253" s="8">
        <f>AVERAGEIFS(Kombiniert[AfD],Kombiniert[Date],"&gt;="&amp;Kombiniert[[#This Row],[Von]],Kombiniert[Date],"&lt;="&amp;Kombiniert[[#This Row],[Date]])</f>
        <v>9.9374999999999991E-2</v>
      </c>
      <c r="S1253" s="8">
        <f>AVERAGEIFS(Kombiniert[Sonstige],Kombiniert[Date],"&gt;="&amp;Kombiniert[[#This Row],[Von]],Kombiniert[Date],"&lt;="&amp;Kombiniert[[#This Row],[Date]])</f>
        <v>4.7500000000000001E-2</v>
      </c>
      <c r="T1253" s="4">
        <f>SUMIFS(Kombiniert[Befragte],Kombiniert[Date],"&gt;="&amp;Kombiniert[[#This Row],[Von]],Kombiniert[Date],"&lt;="&amp;Kombiniert[[#This Row],[Date]])</f>
        <v>15866</v>
      </c>
      <c r="U1253" s="2">
        <f>1/SUMIFS(Kombiniert[[#This Row],[CDU/CSU (14d)]:[AfD (14d)]],Kombiniert[[#This Row],[CDU/CSU (14d)]:[AfD (14d)]],"&gt;="&amp;0.05)</f>
        <v>1.0498687664041992</v>
      </c>
      <c r="V1253" s="2">
        <f>1/(SUMIFS(Kombiniert[[#This Row],[CDU/CSU (14d)]:[AfD (14d)]],Kombiniert[[#This Row],[CDU/CSU (14d)]:[AfD (14d)]],"&gt;="&amp;0.05)-Kombiniert[[#This Row],[FDP (14d)]])</f>
        <v>1.1275546159267089</v>
      </c>
    </row>
    <row r="1254" spans="1:22" x14ac:dyDescent="0.35">
      <c r="A1254" s="1">
        <v>42801</v>
      </c>
      <c r="B1254" s="2">
        <v>0.30499999999999999</v>
      </c>
      <c r="C1254" s="2">
        <v>0.315</v>
      </c>
      <c r="D1254" s="2">
        <v>6.5000000000000002E-2</v>
      </c>
      <c r="E1254" s="2">
        <v>7.4999999999999997E-2</v>
      </c>
      <c r="F1254" s="2">
        <v>8.5000000000000006E-2</v>
      </c>
      <c r="G1254" s="2">
        <v>0.11</v>
      </c>
      <c r="H1254" s="2">
        <v>4.4999999999999998E-2</v>
      </c>
      <c r="I1254" s="2">
        <v>2022</v>
      </c>
      <c r="J1254" s="2" t="s">
        <v>1102</v>
      </c>
      <c r="K1254" t="s">
        <v>939</v>
      </c>
      <c r="L1254" s="1">
        <f>Kombiniert[[#This Row],[Date]]-13</f>
        <v>42788</v>
      </c>
      <c r="M1254" s="8">
        <f>AVERAGEIFS(Kombiniert[CDU/CSU],Kombiniert[Date],"&gt;="&amp;Kombiniert[[#This Row],[Von]],Kombiniert[Date],"&lt;="&amp;Kombiniert[[#This Row],[Date]])</f>
        <v>0.32125000000000004</v>
      </c>
      <c r="N1254" s="3">
        <f>AVERAGEIFS(Kombiniert[SPD],Kombiniert[Date],"&gt;="&amp;Kombiniert[[#This Row],[Von]],Kombiniert[Date],"&lt;="&amp;Kombiniert[[#This Row],[Date]])</f>
        <v>0.315</v>
      </c>
      <c r="O1254" s="8">
        <f>AVERAGEIFS(Kombiniert[GRÜNE],Kombiniert[Date],"&gt;="&amp;Kombiniert[[#This Row],[Von]],Kombiniert[Date],"&lt;="&amp;Kombiniert[[#This Row],[Date]])</f>
        <v>7.2500000000000009E-2</v>
      </c>
      <c r="P1254" s="8">
        <f>AVERAGEIFS(Kombiniert[FDP],Kombiniert[Date],"&gt;="&amp;Kombiniert[[#This Row],[Von]],Kombiniert[Date],"&lt;="&amp;Kombiniert[[#This Row],[Date]])</f>
        <v>6.6875000000000004E-2</v>
      </c>
      <c r="Q1254" s="8">
        <f>AVERAGEIFS(Kombiniert[LINKE],Kombiniert[Date],"&gt;="&amp;Kombiniert[[#This Row],[Von]],Kombiniert[Date],"&lt;="&amp;Kombiniert[[#This Row],[Date]])</f>
        <v>7.8125E-2</v>
      </c>
      <c r="R1254" s="8">
        <f>AVERAGEIFS(Kombiniert[AfD],Kombiniert[Date],"&gt;="&amp;Kombiniert[[#This Row],[Von]],Kombiniert[Date],"&lt;="&amp;Kombiniert[[#This Row],[Date]])</f>
        <v>9.6875000000000003E-2</v>
      </c>
      <c r="S1254" s="8">
        <f>AVERAGEIFS(Kombiniert[Sonstige],Kombiniert[Date],"&gt;="&amp;Kombiniert[[#This Row],[Von]],Kombiniert[Date],"&lt;="&amp;Kombiniert[[#This Row],[Date]])</f>
        <v>4.9374999999999995E-2</v>
      </c>
      <c r="T1254" s="4">
        <f>SUMIFS(Kombiniert[Befragte],Kombiniert[Date],"&gt;="&amp;Kombiniert[[#This Row],[Von]],Kombiniert[Date],"&lt;="&amp;Kombiniert[[#This Row],[Date]])</f>
        <v>14900</v>
      </c>
      <c r="U1254" s="2">
        <f>1/SUMIFS(Kombiniert[[#This Row],[CDU/CSU (14d)]:[AfD (14d)]],Kombiniert[[#This Row],[CDU/CSU (14d)]:[AfD (14d)]],"&gt;="&amp;0.05)</f>
        <v>1.051939513477975</v>
      </c>
      <c r="V1254" s="2">
        <f>1/(SUMIFS(Kombiniert[[#This Row],[CDU/CSU (14d)]:[AfD (14d)]],Kombiniert[[#This Row],[CDU/CSU (14d)]:[AfD (14d)]],"&gt;="&amp;0.05)-Kombiniert[[#This Row],[FDP (14d)]])</f>
        <v>1.1315417256011315</v>
      </c>
    </row>
    <row r="1255" spans="1:22" x14ac:dyDescent="0.35">
      <c r="A1255" s="1">
        <v>42794</v>
      </c>
      <c r="B1255" s="2">
        <v>0.30499999999999999</v>
      </c>
      <c r="C1255" s="2">
        <v>0.32</v>
      </c>
      <c r="D1255" s="2">
        <v>6.5000000000000002E-2</v>
      </c>
      <c r="E1255" s="2">
        <v>7.0000000000000007E-2</v>
      </c>
      <c r="F1255" s="2">
        <v>0.08</v>
      </c>
      <c r="G1255" s="2">
        <v>0.11</v>
      </c>
      <c r="H1255" s="2">
        <v>0.05</v>
      </c>
      <c r="I1255" s="2">
        <v>2004</v>
      </c>
      <c r="J1255" s="2" t="s">
        <v>1103</v>
      </c>
      <c r="K1255" t="s">
        <v>939</v>
      </c>
      <c r="L1255" s="1">
        <f>Kombiniert[[#This Row],[Date]]-13</f>
        <v>42781</v>
      </c>
      <c r="M1255" s="8">
        <f>AVERAGEIFS(Kombiniert[CDU/CSU],Kombiniert[Date],"&gt;="&amp;Kombiniert[[#This Row],[Von]],Kombiniert[Date],"&lt;="&amp;Kombiniert[[#This Row],[Date]])</f>
        <v>0.32250000000000001</v>
      </c>
      <c r="N1255" s="3">
        <f>AVERAGEIFS(Kombiniert[SPD],Kombiniert[Date],"&gt;="&amp;Kombiniert[[#This Row],[Von]],Kombiniert[Date],"&lt;="&amp;Kombiniert[[#This Row],[Date]])</f>
        <v>0.31437500000000002</v>
      </c>
      <c r="O1255" s="8">
        <f>AVERAGEIFS(Kombiniert[GRÜNE],Kombiniert[Date],"&gt;="&amp;Kombiniert[[#This Row],[Von]],Kombiniert[Date],"&lt;="&amp;Kombiniert[[#This Row],[Date]])</f>
        <v>7.1250000000000008E-2</v>
      </c>
      <c r="P1255" s="8">
        <f>AVERAGEIFS(Kombiniert[FDP],Kombiniert[Date],"&gt;="&amp;Kombiniert[[#This Row],[Von]],Kombiniert[Date],"&lt;="&amp;Kombiniert[[#This Row],[Date]])</f>
        <v>6.1874999999999999E-2</v>
      </c>
      <c r="Q1255" s="8">
        <f>AVERAGEIFS(Kombiniert[LINKE],Kombiniert[Date],"&gt;="&amp;Kombiniert[[#This Row],[Von]],Kombiniert[Date],"&lt;="&amp;Kombiniert[[#This Row],[Date]])</f>
        <v>8.0625000000000002E-2</v>
      </c>
      <c r="R1255" s="8">
        <f>AVERAGEIFS(Kombiniert[AfD],Kombiniert[Date],"&gt;="&amp;Kombiniert[[#This Row],[Von]],Kombiniert[Date],"&lt;="&amp;Kombiniert[[#This Row],[Date]])</f>
        <v>9.5625000000000002E-2</v>
      </c>
      <c r="S1255" s="8">
        <f>AVERAGEIFS(Kombiniert[Sonstige],Kombiniert[Date],"&gt;="&amp;Kombiniert[[#This Row],[Von]],Kombiniert[Date],"&lt;="&amp;Kombiniert[[#This Row],[Date]])</f>
        <v>5.3749999999999999E-2</v>
      </c>
      <c r="T1255" s="4">
        <f>SUMIFS(Kombiniert[Befragte],Kombiniert[Date],"&gt;="&amp;Kombiniert[[#This Row],[Von]],Kombiniert[Date],"&lt;="&amp;Kombiniert[[#This Row],[Date]])</f>
        <v>15392</v>
      </c>
      <c r="U1255" s="2">
        <f>1/SUMIFS(Kombiniert[[#This Row],[CDU/CSU (14d)]:[AfD (14d)]],Kombiniert[[#This Row],[CDU/CSU (14d)]:[AfD (14d)]],"&gt;="&amp;0.05)</f>
        <v>1.0568031704095111</v>
      </c>
      <c r="V1255" s="2">
        <f>1/(SUMIFS(Kombiniert[[#This Row],[CDU/CSU (14d)]:[AfD (14d)]],Kombiniert[[#This Row],[CDU/CSU (14d)]:[AfD (14d)]],"&gt;="&amp;0.05)-Kombiniert[[#This Row],[FDP (14d)]])</f>
        <v>1.1307420494699645</v>
      </c>
    </row>
    <row r="1256" spans="1:22" x14ac:dyDescent="0.35">
      <c r="A1256" s="1">
        <v>42787</v>
      </c>
      <c r="B1256" s="2">
        <v>0.315</v>
      </c>
      <c r="C1256" s="2">
        <v>0.3</v>
      </c>
      <c r="D1256" s="2">
        <v>6.5000000000000002E-2</v>
      </c>
      <c r="E1256" s="2">
        <v>5.5E-2</v>
      </c>
      <c r="F1256" s="2">
        <v>9.5000000000000001E-2</v>
      </c>
      <c r="G1256" s="2">
        <v>0.11</v>
      </c>
      <c r="H1256" s="2">
        <v>0.06</v>
      </c>
      <c r="I1256" s="2">
        <v>2030</v>
      </c>
      <c r="J1256" s="2" t="s">
        <v>1104</v>
      </c>
      <c r="K1256" t="s">
        <v>939</v>
      </c>
      <c r="L1256" s="1">
        <f>Kombiniert[[#This Row],[Date]]-13</f>
        <v>42774</v>
      </c>
      <c r="M1256" s="8">
        <f>AVERAGEIFS(Kombiniert[CDU/CSU],Kombiniert[Date],"&gt;="&amp;Kombiniert[[#This Row],[Von]],Kombiniert[Date],"&lt;="&amp;Kombiniert[[#This Row],[Date]])</f>
        <v>0.32416666666666666</v>
      </c>
      <c r="N1256" s="3">
        <f>AVERAGEIFS(Kombiniert[SPD],Kombiniert[Date],"&gt;="&amp;Kombiniert[[#This Row],[Von]],Kombiniert[Date],"&lt;="&amp;Kombiniert[[#This Row],[Date]])</f>
        <v>0.31333333333333335</v>
      </c>
      <c r="O1256" s="8">
        <f>AVERAGEIFS(Kombiniert[GRÜNE],Kombiniert[Date],"&gt;="&amp;Kombiniert[[#This Row],[Von]],Kombiniert[Date],"&lt;="&amp;Kombiniert[[#This Row],[Date]])</f>
        <v>7.0833333333333345E-2</v>
      </c>
      <c r="P1256" s="8">
        <f>AVERAGEIFS(Kombiniert[FDP],Kombiniert[Date],"&gt;="&amp;Kombiniert[[#This Row],[Von]],Kombiniert[Date],"&lt;="&amp;Kombiniert[[#This Row],[Date]])</f>
        <v>5.4166666666666662E-2</v>
      </c>
      <c r="Q1256" s="8">
        <f>AVERAGEIFS(Kombiniert[LINKE],Kombiniert[Date],"&gt;="&amp;Kombiniert[[#This Row],[Von]],Kombiniert[Date],"&lt;="&amp;Kombiniert[[#This Row],[Date]])</f>
        <v>8.5833333333333331E-2</v>
      </c>
      <c r="R1256" s="8">
        <f>AVERAGEIFS(Kombiniert[AfD],Kombiniert[Date],"&gt;="&amp;Kombiniert[[#This Row],[Von]],Kombiniert[Date],"&lt;="&amp;Kombiniert[[#This Row],[Date]])</f>
        <v>0.10166666666666667</v>
      </c>
      <c r="S1256" s="8">
        <f>AVERAGEIFS(Kombiniert[Sonstige],Kombiniert[Date],"&gt;="&amp;Kombiniert[[#This Row],[Von]],Kombiniert[Date],"&lt;="&amp;Kombiniert[[#This Row],[Date]])</f>
        <v>4.9999999999999996E-2</v>
      </c>
      <c r="T1256" s="4">
        <f>SUMIFS(Kombiniert[Befragte],Kombiniert[Date],"&gt;="&amp;Kombiniert[[#This Row],[Von]],Kombiniert[Date],"&lt;="&amp;Kombiniert[[#This Row],[Date]])</f>
        <v>12912</v>
      </c>
      <c r="U1256" s="2">
        <f>1/SUMIFS(Kombiniert[[#This Row],[CDU/CSU (14d)]:[AfD (14d)]],Kombiniert[[#This Row],[CDU/CSU (14d)]:[AfD (14d)]],"&gt;="&amp;0.05)</f>
        <v>1.0526315789473684</v>
      </c>
      <c r="V1256" s="2">
        <f>1/(SUMIFS(Kombiniert[[#This Row],[CDU/CSU (14d)]:[AfD (14d)]],Kombiniert[[#This Row],[CDU/CSU (14d)]:[AfD (14d)]],"&gt;="&amp;0.05)-Kombiniert[[#This Row],[FDP (14d)]])</f>
        <v>1.1162790697674418</v>
      </c>
    </row>
    <row r="1257" spans="1:22" x14ac:dyDescent="0.35">
      <c r="A1257" s="1">
        <v>42779</v>
      </c>
      <c r="B1257" s="2">
        <v>0.3</v>
      </c>
      <c r="C1257" s="2">
        <v>0.31</v>
      </c>
      <c r="D1257" s="2">
        <v>7.0000000000000007E-2</v>
      </c>
      <c r="E1257" s="2">
        <v>0.05</v>
      </c>
      <c r="F1257" s="2">
        <v>0.1</v>
      </c>
      <c r="G1257" s="2">
        <v>0.12</v>
      </c>
      <c r="H1257" s="2">
        <v>0.05</v>
      </c>
      <c r="I1257" s="2">
        <v>2028</v>
      </c>
      <c r="J1257" s="2" t="s">
        <v>1105</v>
      </c>
      <c r="K1257" t="s">
        <v>939</v>
      </c>
      <c r="L1257" s="1">
        <f>Kombiniert[[#This Row],[Date]]-13</f>
        <v>42766</v>
      </c>
      <c r="M1257" s="8">
        <f>AVERAGEIFS(Kombiniert[CDU/CSU],Kombiniert[Date],"&gt;="&amp;Kombiniert[[#This Row],[Von]],Kombiniert[Date],"&lt;="&amp;Kombiniert[[#This Row],[Date]])</f>
        <v>0.32714285714285712</v>
      </c>
      <c r="N1257" s="3">
        <f>AVERAGEIFS(Kombiniert[SPD],Kombiniert[Date],"&gt;="&amp;Kombiniert[[#This Row],[Von]],Kombiniert[Date],"&lt;="&amp;Kombiniert[[#This Row],[Date]])</f>
        <v>0.29714285714285715</v>
      </c>
      <c r="O1257" s="8">
        <f>AVERAGEIFS(Kombiniert[GRÜNE],Kombiniert[Date],"&gt;="&amp;Kombiniert[[#This Row],[Von]],Kombiniert[Date],"&lt;="&amp;Kombiniert[[#This Row],[Date]])</f>
        <v>7.571428571428572E-2</v>
      </c>
      <c r="P1257" s="8">
        <f>AVERAGEIFS(Kombiniert[FDP],Kombiniert[Date],"&gt;="&amp;Kombiniert[[#This Row],[Von]],Kombiniert[Date],"&lt;="&amp;Kombiniert[[#This Row],[Date]])</f>
        <v>5.7142857142857141E-2</v>
      </c>
      <c r="Q1257" s="8">
        <f>AVERAGEIFS(Kombiniert[LINKE],Kombiniert[Date],"&gt;="&amp;Kombiniert[[#This Row],[Von]],Kombiniert[Date],"&lt;="&amp;Kombiniert[[#This Row],[Date]])</f>
        <v>8.7142857142857147E-2</v>
      </c>
      <c r="R1257" s="8">
        <f>AVERAGEIFS(Kombiniert[AfD],Kombiniert[Date],"&gt;="&amp;Kombiniert[[#This Row],[Von]],Kombiniert[Date],"&lt;="&amp;Kombiniert[[#This Row],[Date]])</f>
        <v>0.11142857142857143</v>
      </c>
      <c r="S1257" s="8">
        <f>AVERAGEIFS(Kombiniert[Sonstige],Kombiniert[Date],"&gt;="&amp;Kombiniert[[#This Row],[Von]],Kombiniert[Date],"&lt;="&amp;Kombiniert[[#This Row],[Date]])</f>
        <v>4.4285714285714282E-2</v>
      </c>
      <c r="T1257" s="4">
        <f>SUMIFS(Kombiniert[Befragte],Kombiniert[Date],"&gt;="&amp;Kombiniert[[#This Row],[Von]],Kombiniert[Date],"&lt;="&amp;Kombiniert[[#This Row],[Date]])</f>
        <v>14778</v>
      </c>
      <c r="U1257" s="2">
        <f>1/SUMIFS(Kombiniert[[#This Row],[CDU/CSU (14d)]:[AfD (14d)]],Kombiniert[[#This Row],[CDU/CSU (14d)]:[AfD (14d)]],"&gt;="&amp;0.05)</f>
        <v>1.0463378176382658</v>
      </c>
      <c r="V1257" s="2">
        <f>1/(SUMIFS(Kombiniert[[#This Row],[CDU/CSU (14d)]:[AfD (14d)]],Kombiniert[[#This Row],[CDU/CSU (14d)]:[AfD (14d)]],"&gt;="&amp;0.05)-Kombiniert[[#This Row],[FDP (14d)]])</f>
        <v>1.1128775834658187</v>
      </c>
    </row>
    <row r="1258" spans="1:22" x14ac:dyDescent="0.35">
      <c r="A1258" s="1">
        <v>42772</v>
      </c>
      <c r="B1258" s="2">
        <v>0.3</v>
      </c>
      <c r="C1258" s="2">
        <v>0.31</v>
      </c>
      <c r="D1258" s="2">
        <v>7.0000000000000007E-2</v>
      </c>
      <c r="E1258" s="2">
        <v>0.06</v>
      </c>
      <c r="F1258" s="2">
        <v>0.1</v>
      </c>
      <c r="G1258" s="2">
        <v>0.12</v>
      </c>
      <c r="H1258" s="2">
        <v>0.04</v>
      </c>
      <c r="I1258" s="2">
        <v>2042</v>
      </c>
      <c r="J1258" s="2" t="s">
        <v>1106</v>
      </c>
      <c r="K1258" t="s">
        <v>939</v>
      </c>
      <c r="L1258" s="1">
        <f>Kombiniert[[#This Row],[Date]]-13</f>
        <v>42759</v>
      </c>
      <c r="M1258" s="8">
        <f>AVERAGEIFS(Kombiniert[CDU/CSU],Kombiniert[Date],"&gt;="&amp;Kombiniert[[#This Row],[Von]],Kombiniert[Date],"&lt;="&amp;Kombiniert[[#This Row],[Date]])</f>
        <v>0.34388888888888891</v>
      </c>
      <c r="N1258" s="3">
        <f>AVERAGEIFS(Kombiniert[SPD],Kombiniert[Date],"&gt;="&amp;Kombiniert[[#This Row],[Von]],Kombiniert[Date],"&lt;="&amp;Kombiniert[[#This Row],[Date]])</f>
        <v>0.25555555555555554</v>
      </c>
      <c r="O1258" s="8">
        <f>AVERAGEIFS(Kombiniert[GRÜNE],Kombiniert[Date],"&gt;="&amp;Kombiniert[[#This Row],[Von]],Kombiniert[Date],"&lt;="&amp;Kombiniert[[#This Row],[Date]])</f>
        <v>8.4999999999999992E-2</v>
      </c>
      <c r="P1258" s="8">
        <f>AVERAGEIFS(Kombiniert[FDP],Kombiniert[Date],"&gt;="&amp;Kombiniert[[#This Row],[Von]],Kombiniert[Date],"&lt;="&amp;Kombiniert[[#This Row],[Date]])</f>
        <v>6.1666666666666661E-2</v>
      </c>
      <c r="Q1258" s="8">
        <f>AVERAGEIFS(Kombiniert[LINKE],Kombiniert[Date],"&gt;="&amp;Kombiniert[[#This Row],[Von]],Kombiniert[Date],"&lt;="&amp;Kombiniert[[#This Row],[Date]])</f>
        <v>9.1111111111111087E-2</v>
      </c>
      <c r="R1258" s="8">
        <f>AVERAGEIFS(Kombiniert[AfD],Kombiniert[Date],"&gt;="&amp;Kombiniert[[#This Row],[Von]],Kombiniert[Date],"&lt;="&amp;Kombiniert[[#This Row],[Date]])</f>
        <v>0.11944444444444444</v>
      </c>
      <c r="S1258" s="8">
        <f>AVERAGEIFS(Kombiniert[Sonstige],Kombiniert[Date],"&gt;="&amp;Kombiniert[[#This Row],[Von]],Kombiniert[Date],"&lt;="&amp;Kombiniert[[#This Row],[Date]])</f>
        <v>4.3333333333333321E-2</v>
      </c>
      <c r="T1258" s="4">
        <f>SUMIFS(Kombiniert[Befragte],Kombiniert[Date],"&gt;="&amp;Kombiniert[[#This Row],[Von]],Kombiniert[Date],"&lt;="&amp;Kombiniert[[#This Row],[Date]])</f>
        <v>17341</v>
      </c>
      <c r="U1258" s="2">
        <f>1/SUMIFS(Kombiniert[[#This Row],[CDU/CSU (14d)]:[AfD (14d)]],Kombiniert[[#This Row],[CDU/CSU (14d)]:[AfD (14d)]],"&gt;="&amp;0.05)</f>
        <v>1.0452961672473868</v>
      </c>
      <c r="V1258" s="2">
        <f>1/(SUMIFS(Kombiniert[[#This Row],[CDU/CSU (14d)]:[AfD (14d)]],Kombiniert[[#This Row],[CDU/CSU (14d)]:[AfD (14d)]],"&gt;="&amp;0.05)-Kombiniert[[#This Row],[FDP (14d)]])</f>
        <v>1.1173184357541901</v>
      </c>
    </row>
    <row r="1259" spans="1:22" x14ac:dyDescent="0.35">
      <c r="A1259" s="1">
        <v>42768</v>
      </c>
      <c r="B1259" s="2"/>
      <c r="C1259" s="2"/>
      <c r="D1259" s="2"/>
      <c r="E1259" s="2"/>
      <c r="F1259" s="2"/>
      <c r="G1259" s="2"/>
      <c r="H1259" s="2"/>
      <c r="I1259" s="2"/>
      <c r="J1259" s="2" t="s">
        <v>1107</v>
      </c>
      <c r="K1259" t="s">
        <v>939</v>
      </c>
      <c r="L1259" s="1">
        <f>Kombiniert[[#This Row],[Date]]-13</f>
        <v>42755</v>
      </c>
      <c r="M1259" s="8">
        <f>AVERAGEIFS(Kombiniert[CDU/CSU],Kombiniert[Date],"&gt;="&amp;Kombiniert[[#This Row],[Von]],Kombiniert[Date],"&lt;="&amp;Kombiniert[[#This Row],[Date]])</f>
        <v>0.35000000000000003</v>
      </c>
      <c r="N1259" s="3">
        <f>AVERAGEIFS(Kombiniert[SPD],Kombiniert[Date],"&gt;="&amp;Kombiniert[[#This Row],[Von]],Kombiniert[Date],"&lt;="&amp;Kombiniert[[#This Row],[Date]])</f>
        <v>0.23555555555555557</v>
      </c>
      <c r="O1259" s="8">
        <f>AVERAGEIFS(Kombiniert[GRÜNE],Kombiniert[Date],"&gt;="&amp;Kombiniert[[#This Row],[Von]],Kombiniert[Date],"&lt;="&amp;Kombiniert[[#This Row],[Date]])</f>
        <v>8.7777777777777774E-2</v>
      </c>
      <c r="P1259" s="8">
        <f>AVERAGEIFS(Kombiniert[FDP],Kombiniert[Date],"&gt;="&amp;Kombiniert[[#This Row],[Von]],Kombiniert[Date],"&lt;="&amp;Kombiniert[[#This Row],[Date]])</f>
        <v>6.3333333333333325E-2</v>
      </c>
      <c r="Q1259" s="8">
        <f>AVERAGEIFS(Kombiniert[LINKE],Kombiniert[Date],"&gt;="&amp;Kombiniert[[#This Row],[Von]],Kombiniert[Date],"&lt;="&amp;Kombiniert[[#This Row],[Date]])</f>
        <v>9.5555555555555546E-2</v>
      </c>
      <c r="R1259" s="8">
        <f>AVERAGEIFS(Kombiniert[AfD],Kombiniert[Date],"&gt;="&amp;Kombiniert[[#This Row],[Von]],Kombiniert[Date],"&lt;="&amp;Kombiniert[[#This Row],[Date]])</f>
        <v>0.12333333333333332</v>
      </c>
      <c r="S1259" s="8">
        <f>AVERAGEIFS(Kombiniert[Sonstige],Kombiniert[Date],"&gt;="&amp;Kombiniert[[#This Row],[Von]],Kombiniert[Date],"&lt;="&amp;Kombiniert[[#This Row],[Date]])</f>
        <v>4.4444444444444439E-2</v>
      </c>
      <c r="T1259" s="4">
        <f>SUMIFS(Kombiniert[Befragte],Kombiniert[Date],"&gt;="&amp;Kombiniert[[#This Row],[Von]],Kombiniert[Date],"&lt;="&amp;Kombiniert[[#This Row],[Date]])</f>
        <v>17863</v>
      </c>
      <c r="U1259" s="2">
        <f>1/SUMIFS(Kombiniert[[#This Row],[CDU/CSU (14d)]:[AfD (14d)]],Kombiniert[[#This Row],[CDU/CSU (14d)]:[AfD (14d)]],"&gt;="&amp;0.05)</f>
        <v>1.0465116279069768</v>
      </c>
      <c r="V1259" s="2">
        <f>1/(SUMIFS(Kombiniert[[#This Row],[CDU/CSU (14d)]:[AfD (14d)]],Kombiniert[[#This Row],[CDU/CSU (14d)]:[AfD (14d)]],"&gt;="&amp;0.05)-Kombiniert[[#This Row],[FDP (14d)]])</f>
        <v>1.1207970112079702</v>
      </c>
    </row>
    <row r="1260" spans="1:22" x14ac:dyDescent="0.35">
      <c r="A1260" s="1">
        <v>42765</v>
      </c>
      <c r="B1260" s="2">
        <v>0.32500000000000001</v>
      </c>
      <c r="C1260" s="2">
        <v>0.26</v>
      </c>
      <c r="D1260" s="2">
        <v>7.4999999999999997E-2</v>
      </c>
      <c r="E1260" s="2">
        <v>6.5000000000000002E-2</v>
      </c>
      <c r="F1260" s="2">
        <v>0.105</v>
      </c>
      <c r="G1260" s="2">
        <v>0.13</v>
      </c>
      <c r="H1260" s="2">
        <v>0.04</v>
      </c>
      <c r="I1260" s="2">
        <v>2088</v>
      </c>
      <c r="J1260" s="2" t="s">
        <v>1108</v>
      </c>
      <c r="K1260" t="s">
        <v>939</v>
      </c>
      <c r="L1260" s="1">
        <f>Kombiniert[[#This Row],[Date]]-13</f>
        <v>42752</v>
      </c>
      <c r="M1260" s="8">
        <f>AVERAGEIFS(Kombiniert[CDU/CSU],Kombiniert[Date],"&gt;="&amp;Kombiniert[[#This Row],[Von]],Kombiniert[Date],"&lt;="&amp;Kombiniert[[#This Row],[Date]])</f>
        <v>0.3527777777777778</v>
      </c>
      <c r="N1260" s="3">
        <f>AVERAGEIFS(Kombiniert[SPD],Kombiniert[Date],"&gt;="&amp;Kombiniert[[#This Row],[Von]],Kombiniert[Date],"&lt;="&amp;Kombiniert[[#This Row],[Date]])</f>
        <v>0.22222222222222221</v>
      </c>
      <c r="O1260" s="8">
        <f>AVERAGEIFS(Kombiniert[GRÜNE],Kombiniert[Date],"&gt;="&amp;Kombiniert[[#This Row],[Von]],Kombiniert[Date],"&lt;="&amp;Kombiniert[[#This Row],[Date]])</f>
        <v>8.9444444444444424E-2</v>
      </c>
      <c r="P1260" s="8">
        <f>AVERAGEIFS(Kombiniert[FDP],Kombiniert[Date],"&gt;="&amp;Kombiniert[[#This Row],[Von]],Kombiniert[Date],"&lt;="&amp;Kombiniert[[#This Row],[Date]])</f>
        <v>6.5000000000000002E-2</v>
      </c>
      <c r="Q1260" s="8">
        <f>AVERAGEIFS(Kombiniert[LINKE],Kombiniert[Date],"&gt;="&amp;Kombiniert[[#This Row],[Von]],Kombiniert[Date],"&lt;="&amp;Kombiniert[[#This Row],[Date]])</f>
        <v>9.8888888888888873E-2</v>
      </c>
      <c r="R1260" s="8">
        <f>AVERAGEIFS(Kombiniert[AfD],Kombiniert[Date],"&gt;="&amp;Kombiniert[[#This Row],[Von]],Kombiniert[Date],"&lt;="&amp;Kombiniert[[#This Row],[Date]])</f>
        <v>0.125</v>
      </c>
      <c r="S1260" s="8">
        <f>AVERAGEIFS(Kombiniert[Sonstige],Kombiniert[Date],"&gt;="&amp;Kombiniert[[#This Row],[Von]],Kombiniert[Date],"&lt;="&amp;Kombiniert[[#This Row],[Date]])</f>
        <v>4.6666666666666662E-2</v>
      </c>
      <c r="T1260" s="4">
        <f>SUMIFS(Kombiniert[Befragte],Kombiniert[Date],"&gt;="&amp;Kombiniert[[#This Row],[Von]],Kombiniert[Date],"&lt;="&amp;Kombiniert[[#This Row],[Date]])</f>
        <v>18389</v>
      </c>
      <c r="U1260" s="2">
        <f>1/SUMIFS(Kombiniert[[#This Row],[CDU/CSU (14d)]:[AfD (14d)]],Kombiniert[[#This Row],[CDU/CSU (14d)]:[AfD (14d)]],"&gt;="&amp;0.05)</f>
        <v>1.048951048951049</v>
      </c>
      <c r="V1260" s="2">
        <f>1/(SUMIFS(Kombiniert[[#This Row],[CDU/CSU (14d)]:[AfD (14d)]],Kombiniert[[#This Row],[CDU/CSU (14d)]:[AfD (14d)]],"&gt;="&amp;0.05)-Kombiniert[[#This Row],[FDP (14d)]])</f>
        <v>1.1257035647279552</v>
      </c>
    </row>
    <row r="1261" spans="1:22" x14ac:dyDescent="0.35">
      <c r="A1261" s="1">
        <v>42758</v>
      </c>
      <c r="B1261" s="2">
        <v>0.32500000000000001</v>
      </c>
      <c r="C1261" s="2">
        <v>0.21</v>
      </c>
      <c r="D1261" s="2">
        <v>8.5000000000000006E-2</v>
      </c>
      <c r="E1261" s="2">
        <v>7.4999999999999997E-2</v>
      </c>
      <c r="F1261" s="2">
        <v>0.11</v>
      </c>
      <c r="G1261" s="2">
        <v>0.14499999999999999</v>
      </c>
      <c r="H1261" s="2">
        <v>0.05</v>
      </c>
      <c r="I1261" s="2">
        <v>1992</v>
      </c>
      <c r="J1261" s="2" t="s">
        <v>1109</v>
      </c>
      <c r="K1261" t="s">
        <v>939</v>
      </c>
      <c r="L1261" s="1">
        <f>Kombiniert[[#This Row],[Date]]-13</f>
        <v>42745</v>
      </c>
      <c r="M1261" s="8">
        <f>AVERAGEIFS(Kombiniert[CDU/CSU],Kombiniert[Date],"&gt;="&amp;Kombiniert[[#This Row],[Von]],Kombiniert[Date],"&lt;="&amp;Kombiniert[[#This Row],[Date]])</f>
        <v>0.35666666666666669</v>
      </c>
      <c r="N1261" s="3">
        <f>AVERAGEIFS(Kombiniert[SPD],Kombiniert[Date],"&gt;="&amp;Kombiniert[[#This Row],[Von]],Kombiniert[Date],"&lt;="&amp;Kombiniert[[#This Row],[Date]])</f>
        <v>0.20833333333333334</v>
      </c>
      <c r="O1261" s="8">
        <f>AVERAGEIFS(Kombiniert[GRÜNE],Kombiniert[Date],"&gt;="&amp;Kombiniert[[#This Row],[Von]],Kombiniert[Date],"&lt;="&amp;Kombiniert[[#This Row],[Date]])</f>
        <v>9.1666666666666674E-2</v>
      </c>
      <c r="P1261" s="8">
        <f>AVERAGEIFS(Kombiniert[FDP],Kombiniert[Date],"&gt;="&amp;Kombiniert[[#This Row],[Von]],Kombiniert[Date],"&lt;="&amp;Kombiniert[[#This Row],[Date]])</f>
        <v>6.5000000000000002E-2</v>
      </c>
      <c r="Q1261" s="8">
        <f>AVERAGEIFS(Kombiniert[LINKE],Kombiniert[Date],"&gt;="&amp;Kombiniert[[#This Row],[Von]],Kombiniert[Date],"&lt;="&amp;Kombiniert[[#This Row],[Date]])</f>
        <v>0.10166666666666667</v>
      </c>
      <c r="R1261" s="8">
        <f>AVERAGEIFS(Kombiniert[AfD],Kombiniert[Date],"&gt;="&amp;Kombiniert[[#This Row],[Von]],Kombiniert[Date],"&lt;="&amp;Kombiniert[[#This Row],[Date]])</f>
        <v>0.125</v>
      </c>
      <c r="S1261" s="8">
        <f>AVERAGEIFS(Kombiniert[Sonstige],Kombiniert[Date],"&gt;="&amp;Kombiniert[[#This Row],[Von]],Kombiniert[Date],"&lt;="&amp;Kombiniert[[#This Row],[Date]])</f>
        <v>5.1666666666666666E-2</v>
      </c>
      <c r="T1261" s="4">
        <f>SUMIFS(Kombiniert[Befragte],Kombiniert[Date],"&gt;="&amp;Kombiniert[[#This Row],[Von]],Kombiniert[Date],"&lt;="&amp;Kombiniert[[#This Row],[Date]])</f>
        <v>13710</v>
      </c>
      <c r="U1261" s="2">
        <f>1/SUMIFS(Kombiniert[[#This Row],[CDU/CSU (14d)]:[AfD (14d)]],Kombiniert[[#This Row],[CDU/CSU (14d)]:[AfD (14d)]],"&gt;="&amp;0.05)</f>
        <v>1.0544815465729349</v>
      </c>
      <c r="V1261" s="2">
        <f>1/(SUMIFS(Kombiniert[[#This Row],[CDU/CSU (14d)]:[AfD (14d)]],Kombiniert[[#This Row],[CDU/CSU (14d)]:[AfD (14d)]],"&gt;="&amp;0.05)-Kombiniert[[#This Row],[FDP (14d)]])</f>
        <v>1.1320754716981132</v>
      </c>
    </row>
    <row r="1262" spans="1:22" x14ac:dyDescent="0.35">
      <c r="A1262" s="1">
        <v>42752</v>
      </c>
      <c r="B1262" s="2">
        <v>0.33500000000000002</v>
      </c>
      <c r="C1262" s="2">
        <v>0.21</v>
      </c>
      <c r="D1262" s="2">
        <v>8.5000000000000006E-2</v>
      </c>
      <c r="E1262" s="2">
        <v>7.4999999999999997E-2</v>
      </c>
      <c r="F1262" s="2">
        <v>0.11</v>
      </c>
      <c r="G1262" s="2">
        <v>0.13500000000000001</v>
      </c>
      <c r="H1262" s="2">
        <v>0.05</v>
      </c>
      <c r="I1262" s="2">
        <v>2031</v>
      </c>
      <c r="J1262" s="2" t="s">
        <v>1110</v>
      </c>
      <c r="K1262" t="s">
        <v>939</v>
      </c>
      <c r="L1262" s="1">
        <f>Kombiniert[[#This Row],[Date]]-13</f>
        <v>42739</v>
      </c>
      <c r="M1262" s="8">
        <f>AVERAGEIFS(Kombiniert[CDU/CSU],Kombiniert[Date],"&gt;="&amp;Kombiniert[[#This Row],[Von]],Kombiniert[Date],"&lt;="&amp;Kombiniert[[#This Row],[Date]])</f>
        <v>0.35928571428571432</v>
      </c>
      <c r="N1262" s="3">
        <f>AVERAGEIFS(Kombiniert[SPD],Kombiniert[Date],"&gt;="&amp;Kombiniert[[#This Row],[Von]],Kombiniert[Date],"&lt;="&amp;Kombiniert[[#This Row],[Date]])</f>
        <v>0.20857142857142857</v>
      </c>
      <c r="O1262" s="8">
        <f>AVERAGEIFS(Kombiniert[GRÜNE],Kombiniert[Date],"&gt;="&amp;Kombiniert[[#This Row],[Von]],Kombiniert[Date],"&lt;="&amp;Kombiniert[[#This Row],[Date]])</f>
        <v>9.4999999999999987E-2</v>
      </c>
      <c r="P1262" s="8">
        <f>AVERAGEIFS(Kombiniert[FDP],Kombiniert[Date],"&gt;="&amp;Kombiniert[[#This Row],[Von]],Kombiniert[Date],"&lt;="&amp;Kombiniert[[#This Row],[Date]])</f>
        <v>6.0714285714285714E-2</v>
      </c>
      <c r="Q1262" s="8">
        <f>AVERAGEIFS(Kombiniert[LINKE],Kombiniert[Date],"&gt;="&amp;Kombiniert[[#This Row],[Von]],Kombiniert[Date],"&lt;="&amp;Kombiniert[[#This Row],[Date]])</f>
        <v>9.7142857142857128E-2</v>
      </c>
      <c r="R1262" s="8">
        <f>AVERAGEIFS(Kombiniert[AfD],Kombiniert[Date],"&gt;="&amp;Kombiniert[[#This Row],[Von]],Kombiniert[Date],"&lt;="&amp;Kombiniert[[#This Row],[Date]])</f>
        <v>0.13071428571428573</v>
      </c>
      <c r="S1262" s="8">
        <f>AVERAGEIFS(Kombiniert[Sonstige],Kombiniert[Date],"&gt;="&amp;Kombiniert[[#This Row],[Von]],Kombiniert[Date],"&lt;="&amp;Kombiniert[[#This Row],[Date]])</f>
        <v>4.8571428571428564E-2</v>
      </c>
      <c r="T1262" s="4">
        <f>SUMIFS(Kombiniert[Befragte],Kombiniert[Date],"&gt;="&amp;Kombiniert[[#This Row],[Von]],Kombiniert[Date],"&lt;="&amp;Kombiniert[[#This Row],[Date]])</f>
        <v>12804</v>
      </c>
      <c r="U1262" s="2">
        <f>1/SUMIFS(Kombiniert[[#This Row],[CDU/CSU (14d)]:[AfD (14d)]],Kombiniert[[#This Row],[CDU/CSU (14d)]:[AfD (14d)]],"&gt;="&amp;0.05)</f>
        <v>1.0510510510510511</v>
      </c>
      <c r="V1262" s="2">
        <f>1/(SUMIFS(Kombiniert[[#This Row],[CDU/CSU (14d)]:[AfD (14d)]],Kombiniert[[#This Row],[CDU/CSU (14d)]:[AfD (14d)]],"&gt;="&amp;0.05)-Kombiniert[[#This Row],[FDP (14d)]])</f>
        <v>1.1226944667201284</v>
      </c>
    </row>
    <row r="1263" spans="1:22" x14ac:dyDescent="0.35">
      <c r="A1263" s="1">
        <v>42744</v>
      </c>
      <c r="B1263" s="2">
        <v>0.32</v>
      </c>
      <c r="C1263" s="2">
        <v>0.21</v>
      </c>
      <c r="D1263" s="2">
        <v>0.09</v>
      </c>
      <c r="E1263" s="2">
        <v>7.0000000000000007E-2</v>
      </c>
      <c r="F1263" s="2">
        <v>0.11</v>
      </c>
      <c r="G1263" s="2">
        <v>0.15</v>
      </c>
      <c r="H1263" s="2">
        <v>0.05</v>
      </c>
      <c r="I1263" s="2">
        <v>2054</v>
      </c>
      <c r="J1263" s="2" t="s">
        <v>1111</v>
      </c>
      <c r="K1263" t="s">
        <v>939</v>
      </c>
      <c r="L1263" s="1">
        <f>Kombiniert[[#This Row],[Date]]-13</f>
        <v>42731</v>
      </c>
      <c r="M1263" s="8">
        <f>AVERAGEIFS(Kombiniert[CDU/CSU],Kombiniert[Date],"&gt;="&amp;Kombiniert[[#This Row],[Von]],Kombiniert[Date],"&lt;="&amp;Kombiniert[[#This Row],[Date]])</f>
        <v>0.35666666666666669</v>
      </c>
      <c r="N1263" s="3">
        <f>AVERAGEIFS(Kombiniert[SPD],Kombiniert[Date],"&gt;="&amp;Kombiniert[[#This Row],[Von]],Kombiniert[Date],"&lt;="&amp;Kombiniert[[#This Row],[Date]])</f>
        <v>0.20833333333333334</v>
      </c>
      <c r="O1263" s="8">
        <f>AVERAGEIFS(Kombiniert[GRÜNE],Kombiniert[Date],"&gt;="&amp;Kombiniert[[#This Row],[Von]],Kombiniert[Date],"&lt;="&amp;Kombiniert[[#This Row],[Date]])</f>
        <v>9.6666666666666665E-2</v>
      </c>
      <c r="P1263" s="8">
        <f>AVERAGEIFS(Kombiniert[FDP],Kombiniert[Date],"&gt;="&amp;Kombiniert[[#This Row],[Von]],Kombiniert[Date],"&lt;="&amp;Kombiniert[[#This Row],[Date]])</f>
        <v>5.6666666666666671E-2</v>
      </c>
      <c r="Q1263" s="8">
        <f>AVERAGEIFS(Kombiniert[LINKE],Kombiniert[Date],"&gt;="&amp;Kombiniert[[#This Row],[Von]],Kombiniert[Date],"&lt;="&amp;Kombiniert[[#This Row],[Date]])</f>
        <v>9.7499999999999989E-2</v>
      </c>
      <c r="R1263" s="8">
        <f>AVERAGEIFS(Kombiniert[AfD],Kombiniert[Date],"&gt;="&amp;Kombiniert[[#This Row],[Von]],Kombiniert[Date],"&lt;="&amp;Kombiniert[[#This Row],[Date]])</f>
        <v>0.13500000000000001</v>
      </c>
      <c r="S1263" s="8">
        <f>AVERAGEIFS(Kombiniert[Sonstige],Kombiniert[Date],"&gt;="&amp;Kombiniert[[#This Row],[Von]],Kombiniert[Date],"&lt;="&amp;Kombiniert[[#This Row],[Date]])</f>
        <v>4.9166666666666664E-2</v>
      </c>
      <c r="T1263" s="4">
        <f>SUMIFS(Kombiniert[Befragte],Kombiniert[Date],"&gt;="&amp;Kombiniert[[#This Row],[Von]],Kombiniert[Date],"&lt;="&amp;Kombiniert[[#This Row],[Date]])</f>
        <v>10997</v>
      </c>
      <c r="U1263" s="2">
        <f>1/SUMIFS(Kombiniert[[#This Row],[CDU/CSU (14d)]:[AfD (14d)]],Kombiniert[[#This Row],[CDU/CSU (14d)]:[AfD (14d)]],"&gt;="&amp;0.05)</f>
        <v>1.0517090271691498</v>
      </c>
      <c r="V1263" s="2">
        <f>1/(SUMIFS(Kombiniert[[#This Row],[CDU/CSU (14d)]:[AfD (14d)]],Kombiniert[[#This Row],[CDU/CSU (14d)]:[AfD (14d)]],"&gt;="&amp;0.05)-Kombiniert[[#This Row],[FDP (14d)]])</f>
        <v>1.118359739049394</v>
      </c>
    </row>
    <row r="1264" spans="1:22" x14ac:dyDescent="0.35">
      <c r="A1264" s="1">
        <v>42738</v>
      </c>
      <c r="B1264" s="2">
        <v>0.32</v>
      </c>
      <c r="C1264" s="2">
        <v>0.21</v>
      </c>
      <c r="D1264" s="2">
        <v>0.1</v>
      </c>
      <c r="E1264" s="2">
        <v>0.06</v>
      </c>
      <c r="F1264" s="2">
        <v>0.115</v>
      </c>
      <c r="G1264" s="2">
        <v>0.15</v>
      </c>
      <c r="H1264" s="2">
        <v>4.4999999999999998E-2</v>
      </c>
      <c r="I1264" s="2">
        <v>2099</v>
      </c>
      <c r="J1264" s="2" t="s">
        <v>1112</v>
      </c>
      <c r="K1264" t="s">
        <v>939</v>
      </c>
      <c r="L1264" s="1">
        <f>Kombiniert[[#This Row],[Date]]-13</f>
        <v>42725</v>
      </c>
      <c r="M1264" s="8">
        <f>AVERAGEIFS(Kombiniert[CDU/CSU],Kombiniert[Date],"&gt;="&amp;Kombiniert[[#This Row],[Von]],Kombiniert[Date],"&lt;="&amp;Kombiniert[[#This Row],[Date]])</f>
        <v>0.34599999999999997</v>
      </c>
      <c r="N1264" s="3">
        <f>AVERAGEIFS(Kombiniert[SPD],Kombiniert[Date],"&gt;="&amp;Kombiniert[[#This Row],[Von]],Kombiniert[Date],"&lt;="&amp;Kombiniert[[#This Row],[Date]])</f>
        <v>0.20899999999999999</v>
      </c>
      <c r="O1264" s="8">
        <f>AVERAGEIFS(Kombiniert[GRÜNE],Kombiniert[Date],"&gt;="&amp;Kombiniert[[#This Row],[Von]],Kombiniert[Date],"&lt;="&amp;Kombiniert[[#This Row],[Date]])</f>
        <v>0.1</v>
      </c>
      <c r="P1264" s="8">
        <f>AVERAGEIFS(Kombiniert[FDP],Kombiniert[Date],"&gt;="&amp;Kombiniert[[#This Row],[Von]],Kombiniert[Date],"&lt;="&amp;Kombiniert[[#This Row],[Date]])</f>
        <v>6.0999999999999999E-2</v>
      </c>
      <c r="Q1264" s="8">
        <f>AVERAGEIFS(Kombiniert[LINKE],Kombiniert[Date],"&gt;="&amp;Kombiniert[[#This Row],[Von]],Kombiniert[Date],"&lt;="&amp;Kombiniert[[#This Row],[Date]])</f>
        <v>0.10300000000000001</v>
      </c>
      <c r="R1264" s="8">
        <f>AVERAGEIFS(Kombiniert[AfD],Kombiniert[Date],"&gt;="&amp;Kombiniert[[#This Row],[Von]],Kombiniert[Date],"&lt;="&amp;Kombiniert[[#This Row],[Date]])</f>
        <v>0.13200000000000001</v>
      </c>
      <c r="S1264" s="8">
        <f>AVERAGEIFS(Kombiniert[Sonstige],Kombiniert[Date],"&gt;="&amp;Kombiniert[[#This Row],[Von]],Kombiniert[Date],"&lt;="&amp;Kombiniert[[#This Row],[Date]])</f>
        <v>4.9000000000000002E-2</v>
      </c>
      <c r="T1264" s="4">
        <f>SUMIFS(Kombiniert[Befragte],Kombiniert[Date],"&gt;="&amp;Kombiniert[[#This Row],[Von]],Kombiniert[Date],"&lt;="&amp;Kombiniert[[#This Row],[Date]])</f>
        <v>10471</v>
      </c>
      <c r="U1264" s="2">
        <f>1/SUMIFS(Kombiniert[[#This Row],[CDU/CSU (14d)]:[AfD (14d)]],Kombiniert[[#This Row],[CDU/CSU (14d)]:[AfD (14d)]],"&gt;="&amp;0.05)</f>
        <v>1.0515247108307046</v>
      </c>
      <c r="V1264" s="2">
        <f>1/(SUMIFS(Kombiniert[[#This Row],[CDU/CSU (14d)]:[AfD (14d)]],Kombiniert[[#This Row],[CDU/CSU (14d)]:[AfD (14d)]],"&gt;="&amp;0.05)-Kombiniert[[#This Row],[FDP (14d)]])</f>
        <v>1.1235955056179776</v>
      </c>
    </row>
    <row r="1265" spans="1:22" x14ac:dyDescent="0.35">
      <c r="A1265" s="1">
        <v>42727</v>
      </c>
      <c r="B1265" s="2">
        <v>0.315</v>
      </c>
      <c r="C1265" s="2">
        <v>0.20499999999999999</v>
      </c>
      <c r="D1265" s="2">
        <v>0.1</v>
      </c>
      <c r="E1265" s="2">
        <v>0.06</v>
      </c>
      <c r="F1265" s="2">
        <v>0.115</v>
      </c>
      <c r="G1265" s="2">
        <v>0.155</v>
      </c>
      <c r="H1265" s="2">
        <v>0.05</v>
      </c>
      <c r="I1265" s="2">
        <v>2083</v>
      </c>
      <c r="J1265" s="2" t="s">
        <v>663</v>
      </c>
      <c r="K1265" t="s">
        <v>939</v>
      </c>
      <c r="L1265" s="1">
        <f>Kombiniert[[#This Row],[Date]]-13</f>
        <v>42714</v>
      </c>
      <c r="M1265" s="8">
        <f>AVERAGEIFS(Kombiniert[CDU/CSU],Kombiniert[Date],"&gt;="&amp;Kombiniert[[#This Row],[Von]],Kombiniert[Date],"&lt;="&amp;Kombiniert[[#This Row],[Date]])</f>
        <v>0.34777777777777774</v>
      </c>
      <c r="N1265" s="3">
        <f>AVERAGEIFS(Kombiniert[SPD],Kombiniert[Date],"&gt;="&amp;Kombiniert[[#This Row],[Von]],Kombiniert[Date],"&lt;="&amp;Kombiniert[[#This Row],[Date]])</f>
        <v>0.21500000000000002</v>
      </c>
      <c r="O1265" s="8">
        <f>AVERAGEIFS(Kombiniert[GRÜNE],Kombiniert[Date],"&gt;="&amp;Kombiniert[[#This Row],[Von]],Kombiniert[Date],"&lt;="&amp;Kombiniert[[#This Row],[Date]])</f>
        <v>0.10277777777777777</v>
      </c>
      <c r="P1265" s="8">
        <f>AVERAGEIFS(Kombiniert[FDP],Kombiniert[Date],"&gt;="&amp;Kombiniert[[#This Row],[Von]],Kombiniert[Date],"&lt;="&amp;Kombiniert[[#This Row],[Date]])</f>
        <v>5.9444444444444446E-2</v>
      </c>
      <c r="Q1265" s="8">
        <f>AVERAGEIFS(Kombiniert[LINKE],Kombiniert[Date],"&gt;="&amp;Kombiniert[[#This Row],[Von]],Kombiniert[Date],"&lt;="&amp;Kombiniert[[#This Row],[Date]])</f>
        <v>0.10166666666666666</v>
      </c>
      <c r="R1265" s="8">
        <f>AVERAGEIFS(Kombiniert[AfD],Kombiniert[Date],"&gt;="&amp;Kombiniert[[#This Row],[Von]],Kombiniert[Date],"&lt;="&amp;Kombiniert[[#This Row],[Date]])</f>
        <v>0.12444444444444445</v>
      </c>
      <c r="S1265" s="8">
        <f>AVERAGEIFS(Kombiniert[Sonstige],Kombiniert[Date],"&gt;="&amp;Kombiniert[[#This Row],[Von]],Kombiniert[Date],"&lt;="&amp;Kombiniert[[#This Row],[Date]])</f>
        <v>4.8888888888888885E-2</v>
      </c>
      <c r="T1265" s="4">
        <f>SUMIFS(Kombiniert[Befragte],Kombiniert[Date],"&gt;="&amp;Kombiniert[[#This Row],[Von]],Kombiniert[Date],"&lt;="&amp;Kombiniert[[#This Row],[Date]])</f>
        <v>17963</v>
      </c>
      <c r="U1265" s="2">
        <f>1/SUMIFS(Kombiniert[[#This Row],[CDU/CSU (14d)]:[AfD (14d)]],Kombiniert[[#This Row],[CDU/CSU (14d)]:[AfD (14d)]],"&gt;="&amp;0.05)</f>
        <v>1.0514018691588785</v>
      </c>
      <c r="V1265" s="2">
        <f>1/(SUMIFS(Kombiniert[[#This Row],[CDU/CSU (14d)]:[AfD (14d)]],Kombiniert[[#This Row],[CDU/CSU (14d)]:[AfD (14d)]],"&gt;="&amp;0.05)-Kombiniert[[#This Row],[FDP (14d)]])</f>
        <v>1.1214953271028036</v>
      </c>
    </row>
    <row r="1266" spans="1:22" x14ac:dyDescent="0.35">
      <c r="A1266" s="1">
        <v>42724</v>
      </c>
      <c r="B1266" s="2">
        <v>0.33</v>
      </c>
      <c r="C1266" s="2">
        <v>0.215</v>
      </c>
      <c r="D1266" s="2">
        <v>0.1</v>
      </c>
      <c r="E1266" s="2">
        <v>6.5000000000000002E-2</v>
      </c>
      <c r="F1266" s="2">
        <v>0.115</v>
      </c>
      <c r="G1266" s="2">
        <v>0.13</v>
      </c>
      <c r="H1266" s="2">
        <v>4.4999999999999998E-2</v>
      </c>
      <c r="I1266" s="2">
        <v>2116</v>
      </c>
      <c r="J1266" s="2" t="s">
        <v>1113</v>
      </c>
      <c r="K1266" t="s">
        <v>939</v>
      </c>
      <c r="L1266" s="1">
        <f>Kombiniert[[#This Row],[Date]]-13</f>
        <v>42711</v>
      </c>
      <c r="M1266" s="8">
        <f>AVERAGEIFS(Kombiniert[CDU/CSU],Kombiniert[Date],"&gt;="&amp;Kombiniert[[#This Row],[Von]],Kombiniert[Date],"&lt;="&amp;Kombiniert[[#This Row],[Date]])</f>
        <v>0.35222222222222221</v>
      </c>
      <c r="N1266" s="3">
        <f>AVERAGEIFS(Kombiniert[SPD],Kombiniert[Date],"&gt;="&amp;Kombiniert[[#This Row],[Von]],Kombiniert[Date],"&lt;="&amp;Kombiniert[[#This Row],[Date]])</f>
        <v>0.21666666666666667</v>
      </c>
      <c r="O1266" s="8">
        <f>AVERAGEIFS(Kombiniert[GRÜNE],Kombiniert[Date],"&gt;="&amp;Kombiniert[[#This Row],[Von]],Kombiniert[Date],"&lt;="&amp;Kombiniert[[#This Row],[Date]])</f>
        <v>0.105</v>
      </c>
      <c r="P1266" s="8">
        <f>AVERAGEIFS(Kombiniert[FDP],Kombiniert[Date],"&gt;="&amp;Kombiniert[[#This Row],[Von]],Kombiniert[Date],"&lt;="&amp;Kombiniert[[#This Row],[Date]])</f>
        <v>5.6666666666666671E-2</v>
      </c>
      <c r="Q1266" s="8">
        <f>AVERAGEIFS(Kombiniert[LINKE],Kombiniert[Date],"&gt;="&amp;Kombiniert[[#This Row],[Von]],Kombiniert[Date],"&lt;="&amp;Kombiniert[[#This Row],[Date]])</f>
        <v>9.9444444444444433E-2</v>
      </c>
      <c r="R1266" s="8">
        <f>AVERAGEIFS(Kombiniert[AfD],Kombiniert[Date],"&gt;="&amp;Kombiniert[[#This Row],[Von]],Kombiniert[Date],"&lt;="&amp;Kombiniert[[#This Row],[Date]])</f>
        <v>0.1211111111111111</v>
      </c>
      <c r="S1266" s="8">
        <f>AVERAGEIFS(Kombiniert[Sonstige],Kombiniert[Date],"&gt;="&amp;Kombiniert[[#This Row],[Von]],Kombiniert[Date],"&lt;="&amp;Kombiniert[[#This Row],[Date]])</f>
        <v>4.8888888888888885E-2</v>
      </c>
      <c r="T1266" s="4">
        <f>SUMIFS(Kombiniert[Befragte],Kombiniert[Date],"&gt;="&amp;Kombiniert[[#This Row],[Von]],Kombiniert[Date],"&lt;="&amp;Kombiniert[[#This Row],[Date]])</f>
        <v>18426</v>
      </c>
      <c r="U1266" s="2">
        <f>1/SUMIFS(Kombiniert[[#This Row],[CDU/CSU (14d)]:[AfD (14d)]],Kombiniert[[#This Row],[CDU/CSU (14d)]:[AfD (14d)]],"&gt;="&amp;0.05)</f>
        <v>1.0514018691588787</v>
      </c>
      <c r="V1266" s="2">
        <f>1/(SUMIFS(Kombiniert[[#This Row],[CDU/CSU (14d)]:[AfD (14d)]],Kombiniert[[#This Row],[CDU/CSU (14d)]:[AfD (14d)]],"&gt;="&amp;0.05)-Kombiniert[[#This Row],[FDP (14d)]])</f>
        <v>1.1180124223602486</v>
      </c>
    </row>
    <row r="1267" spans="1:22" x14ac:dyDescent="0.35">
      <c r="A1267" s="1">
        <v>42717</v>
      </c>
      <c r="B1267" s="2">
        <v>0.32</v>
      </c>
      <c r="C1267" s="2">
        <v>0.215</v>
      </c>
      <c r="D1267" s="2">
        <v>0.115</v>
      </c>
      <c r="E1267" s="2">
        <v>5.5E-2</v>
      </c>
      <c r="F1267" s="2">
        <v>0.12</v>
      </c>
      <c r="G1267" s="2">
        <v>0.13</v>
      </c>
      <c r="H1267" s="2">
        <v>4.4999999999999998E-2</v>
      </c>
      <c r="I1267" s="2">
        <v>1455</v>
      </c>
      <c r="J1267" s="2" t="s">
        <v>1114</v>
      </c>
      <c r="K1267" t="s">
        <v>939</v>
      </c>
      <c r="L1267" s="1">
        <f>Kombiniert[[#This Row],[Date]]-13</f>
        <v>42704</v>
      </c>
      <c r="M1267" s="8">
        <f>AVERAGEIFS(Kombiniert[CDU/CSU],Kombiniert[Date],"&gt;="&amp;Kombiniert[[#This Row],[Von]],Kombiniert[Date],"&lt;="&amp;Kombiniert[[#This Row],[Date]])</f>
        <v>0.35</v>
      </c>
      <c r="N1267" s="3">
        <f>AVERAGEIFS(Kombiniert[SPD],Kombiniert[Date],"&gt;="&amp;Kombiniert[[#This Row],[Von]],Kombiniert[Date],"&lt;="&amp;Kombiniert[[#This Row],[Date]])</f>
        <v>0.22000000000000003</v>
      </c>
      <c r="O1267" s="8">
        <f>AVERAGEIFS(Kombiniert[GRÜNE],Kombiniert[Date],"&gt;="&amp;Kombiniert[[#This Row],[Von]],Kombiniert[Date],"&lt;="&amp;Kombiniert[[#This Row],[Date]])</f>
        <v>0.10714285714285714</v>
      </c>
      <c r="P1267" s="8">
        <f>AVERAGEIFS(Kombiniert[FDP],Kombiniert[Date],"&gt;="&amp;Kombiniert[[#This Row],[Von]],Kombiniert[Date],"&lt;="&amp;Kombiniert[[#This Row],[Date]])</f>
        <v>5.2142857142857144E-2</v>
      </c>
      <c r="Q1267" s="8">
        <f>AVERAGEIFS(Kombiniert[LINKE],Kombiniert[Date],"&gt;="&amp;Kombiniert[[#This Row],[Von]],Kombiniert[Date],"&lt;="&amp;Kombiniert[[#This Row],[Date]])</f>
        <v>0.10214285714285713</v>
      </c>
      <c r="R1267" s="8">
        <f>AVERAGEIFS(Kombiniert[AfD],Kombiniert[Date],"&gt;="&amp;Kombiniert[[#This Row],[Von]],Kombiniert[Date],"&lt;="&amp;Kombiniert[[#This Row],[Date]])</f>
        <v>0.12285714285714286</v>
      </c>
      <c r="S1267" s="8">
        <f>AVERAGEIFS(Kombiniert[Sonstige],Kombiniert[Date],"&gt;="&amp;Kombiniert[[#This Row],[Von]],Kombiniert[Date],"&lt;="&amp;Kombiniert[[#This Row],[Date]])</f>
        <v>4.5714285714285707E-2</v>
      </c>
      <c r="T1267" s="4">
        <f>SUMIFS(Kombiniert[Befragte],Kombiniert[Date],"&gt;="&amp;Kombiniert[[#This Row],[Von]],Kombiniert[Date],"&lt;="&amp;Kombiniert[[#This Row],[Date]])</f>
        <v>15127</v>
      </c>
      <c r="U1267" s="2">
        <f>1/SUMIFS(Kombiniert[[#This Row],[CDU/CSU (14d)]:[AfD (14d)]],Kombiniert[[#This Row],[CDU/CSU (14d)]:[AfD (14d)]],"&gt;="&amp;0.05)</f>
        <v>1.0479041916167664</v>
      </c>
      <c r="V1267" s="2">
        <f>1/(SUMIFS(Kombiniert[[#This Row],[CDU/CSU (14d)]:[AfD (14d)]],Kombiniert[[#This Row],[CDU/CSU (14d)]:[AfD (14d)]],"&gt;="&amp;0.05)-Kombiniert[[#This Row],[FDP (14d)]])</f>
        <v>1.1084718923198733</v>
      </c>
    </row>
    <row r="1268" spans="1:22" x14ac:dyDescent="0.35">
      <c r="A1268" s="1">
        <v>42710</v>
      </c>
      <c r="B1268" s="2">
        <v>0.32</v>
      </c>
      <c r="C1268" s="2">
        <v>0.22500000000000001</v>
      </c>
      <c r="D1268" s="2">
        <v>0.105</v>
      </c>
      <c r="E1268" s="2">
        <v>0.05</v>
      </c>
      <c r="F1268" s="2">
        <v>0.115</v>
      </c>
      <c r="G1268" s="2">
        <v>0.14000000000000001</v>
      </c>
      <c r="H1268" s="2">
        <v>4.4999999999999998E-2</v>
      </c>
      <c r="I1268" s="2">
        <v>2080</v>
      </c>
      <c r="J1268" s="2" t="s">
        <v>1115</v>
      </c>
      <c r="K1268" t="s">
        <v>939</v>
      </c>
      <c r="L1268" s="1">
        <f>Kombiniert[[#This Row],[Date]]-13</f>
        <v>42697</v>
      </c>
      <c r="M1268" s="8">
        <f>AVERAGEIFS(Kombiniert[CDU/CSU],Kombiniert[Date],"&gt;="&amp;Kombiniert[[#This Row],[Von]],Kombiniert[Date],"&lt;="&amp;Kombiniert[[#This Row],[Date]])</f>
        <v>0.34916666666666663</v>
      </c>
      <c r="N1268" s="3">
        <f>AVERAGEIFS(Kombiniert[SPD],Kombiniert[Date],"&gt;="&amp;Kombiniert[[#This Row],[Von]],Kombiniert[Date],"&lt;="&amp;Kombiniert[[#This Row],[Date]])</f>
        <v>0.22416666666666665</v>
      </c>
      <c r="O1268" s="8">
        <f>AVERAGEIFS(Kombiniert[GRÜNE],Kombiniert[Date],"&gt;="&amp;Kombiniert[[#This Row],[Von]],Kombiniert[Date],"&lt;="&amp;Kombiniert[[#This Row],[Date]])</f>
        <v>0.10416666666666667</v>
      </c>
      <c r="P1268" s="8">
        <f>AVERAGEIFS(Kombiniert[FDP],Kombiniert[Date],"&gt;="&amp;Kombiniert[[#This Row],[Von]],Kombiniert[Date],"&lt;="&amp;Kombiniert[[#This Row],[Date]])</f>
        <v>5.0833333333333335E-2</v>
      </c>
      <c r="Q1268" s="8">
        <f>AVERAGEIFS(Kombiniert[LINKE],Kombiniert[Date],"&gt;="&amp;Kombiniert[[#This Row],[Von]],Kombiniert[Date],"&lt;="&amp;Kombiniert[[#This Row],[Date]])</f>
        <v>0.10166666666666667</v>
      </c>
      <c r="R1268" s="8">
        <f>AVERAGEIFS(Kombiniert[AfD],Kombiniert[Date],"&gt;="&amp;Kombiniert[[#This Row],[Von]],Kombiniert[Date],"&lt;="&amp;Kombiniert[[#This Row],[Date]])</f>
        <v>0.12083333333333333</v>
      </c>
      <c r="S1268" s="8">
        <f>AVERAGEIFS(Kombiniert[Sonstige],Kombiniert[Date],"&gt;="&amp;Kombiniert[[#This Row],[Von]],Kombiniert[Date],"&lt;="&amp;Kombiniert[[#This Row],[Date]])</f>
        <v>4.9166666666666664E-2</v>
      </c>
      <c r="T1268" s="4">
        <f>SUMIFS(Kombiniert[Befragte],Kombiniert[Date],"&gt;="&amp;Kombiniert[[#This Row],[Von]],Kombiniert[Date],"&lt;="&amp;Kombiniert[[#This Row],[Date]])</f>
        <v>14269</v>
      </c>
      <c r="U1268" s="2">
        <f>1/SUMIFS(Kombiniert[[#This Row],[CDU/CSU (14d)]:[AfD (14d)]],Kombiniert[[#This Row],[CDU/CSU (14d)]:[AfD (14d)]],"&gt;="&amp;0.05)</f>
        <v>1.05170902716915</v>
      </c>
      <c r="V1268" s="2">
        <f>1/(SUMIFS(Kombiniert[[#This Row],[CDU/CSU (14d)]:[AfD (14d)]],Kombiniert[[#This Row],[CDU/CSU (14d)]:[AfD (14d)]],"&gt;="&amp;0.05)-Kombiniert[[#This Row],[FDP (14d)]])</f>
        <v>1.1111111111111112</v>
      </c>
    </row>
    <row r="1269" spans="1:22" x14ac:dyDescent="0.35">
      <c r="A1269" s="1">
        <v>42702</v>
      </c>
      <c r="B1269" s="2">
        <v>0.32500000000000001</v>
      </c>
      <c r="C1269" s="2">
        <v>0.22</v>
      </c>
      <c r="D1269" s="2">
        <v>0.1</v>
      </c>
      <c r="E1269" s="2">
        <v>5.5E-2</v>
      </c>
      <c r="F1269" s="2">
        <v>0.115</v>
      </c>
      <c r="G1269" s="2">
        <v>0.13500000000000001</v>
      </c>
      <c r="H1269" s="2">
        <v>0.05</v>
      </c>
      <c r="I1269" s="2">
        <v>2097</v>
      </c>
      <c r="J1269" s="2" t="s">
        <v>1116</v>
      </c>
      <c r="K1269" t="s">
        <v>939</v>
      </c>
      <c r="L1269" s="1">
        <f>Kombiniert[[#This Row],[Date]]-13</f>
        <v>42689</v>
      </c>
      <c r="M1269" s="8">
        <f>AVERAGEIFS(Kombiniert[CDU/CSU],Kombiniert[Date],"&gt;="&amp;Kombiniert[[#This Row],[Von]],Kombiniert[Date],"&lt;="&amp;Kombiniert[[#This Row],[Date]])</f>
        <v>0.33624999999999999</v>
      </c>
      <c r="N1269" s="3">
        <f>AVERAGEIFS(Kombiniert[SPD],Kombiniert[Date],"&gt;="&amp;Kombiniert[[#This Row],[Von]],Kombiniert[Date],"&lt;="&amp;Kombiniert[[#This Row],[Date]])</f>
        <v>0.22874999999999998</v>
      </c>
      <c r="O1269" s="8">
        <f>AVERAGEIFS(Kombiniert[GRÜNE],Kombiniert[Date],"&gt;="&amp;Kombiniert[[#This Row],[Von]],Kombiniert[Date],"&lt;="&amp;Kombiniert[[#This Row],[Date]])</f>
        <v>0.11062499999999999</v>
      </c>
      <c r="P1269" s="8">
        <f>AVERAGEIFS(Kombiniert[FDP],Kombiniert[Date],"&gt;="&amp;Kombiniert[[#This Row],[Von]],Kombiniert[Date],"&lt;="&amp;Kombiniert[[#This Row],[Date]])</f>
        <v>5.6874999999999995E-2</v>
      </c>
      <c r="Q1269" s="8">
        <f>AVERAGEIFS(Kombiniert[LINKE],Kombiniert[Date],"&gt;="&amp;Kombiniert[[#This Row],[Von]],Kombiniert[Date],"&lt;="&amp;Kombiniert[[#This Row],[Date]])</f>
        <v>9.7499999999999989E-2</v>
      </c>
      <c r="R1269" s="8">
        <f>AVERAGEIFS(Kombiniert[AfD],Kombiniert[Date],"&gt;="&amp;Kombiniert[[#This Row],[Von]],Kombiniert[Date],"&lt;="&amp;Kombiniert[[#This Row],[Date]])</f>
        <v>0.12</v>
      </c>
      <c r="S1269" s="8">
        <f>AVERAGEIFS(Kombiniert[Sonstige],Kombiniert[Date],"&gt;="&amp;Kombiniert[[#This Row],[Von]],Kombiniert[Date],"&lt;="&amp;Kombiniert[[#This Row],[Date]])</f>
        <v>4.9999999999999996E-2</v>
      </c>
      <c r="T1269" s="4">
        <f>SUMIFS(Kombiniert[Befragte],Kombiniert[Date],"&gt;="&amp;Kombiniert[[#This Row],[Von]],Kombiniert[Date],"&lt;="&amp;Kombiniert[[#This Row],[Date]])</f>
        <v>16870</v>
      </c>
      <c r="U1269" s="2">
        <f>1/SUMIFS(Kombiniert[[#This Row],[CDU/CSU (14d)]:[AfD (14d)]],Kombiniert[[#This Row],[CDU/CSU (14d)]:[AfD (14d)]],"&gt;="&amp;0.05)</f>
        <v>1.0526315789473684</v>
      </c>
      <c r="V1269" s="2">
        <f>1/(SUMIFS(Kombiniert[[#This Row],[CDU/CSU (14d)]:[AfD (14d)]],Kombiniert[[#This Row],[CDU/CSU (14d)]:[AfD (14d)]],"&gt;="&amp;0.05)-Kombiniert[[#This Row],[FDP (14d)]])</f>
        <v>1.1196641007697692</v>
      </c>
    </row>
    <row r="1270" spans="1:22" x14ac:dyDescent="0.35">
      <c r="A1270" s="1">
        <v>42696</v>
      </c>
      <c r="B1270" s="2">
        <v>0.315</v>
      </c>
      <c r="C1270" s="2">
        <v>0.22</v>
      </c>
      <c r="D1270" s="2">
        <v>0.105</v>
      </c>
      <c r="E1270" s="2">
        <v>5.5E-2</v>
      </c>
      <c r="F1270" s="2">
        <v>0.105</v>
      </c>
      <c r="G1270" s="2">
        <v>0.15</v>
      </c>
      <c r="H1270" s="2">
        <v>0.05</v>
      </c>
      <c r="I1270" s="2">
        <v>2030</v>
      </c>
      <c r="J1270" s="2" t="s">
        <v>1117</v>
      </c>
      <c r="K1270" t="s">
        <v>939</v>
      </c>
      <c r="L1270" s="1">
        <f>Kombiniert[[#This Row],[Date]]-13</f>
        <v>42683</v>
      </c>
      <c r="M1270" s="8">
        <f>AVERAGEIFS(Kombiniert[CDU/CSU],Kombiniert[Date],"&gt;="&amp;Kombiniert[[#This Row],[Von]],Kombiniert[Date],"&lt;="&amp;Kombiniert[[#This Row],[Date]])</f>
        <v>0.32937499999999997</v>
      </c>
      <c r="N1270" s="3">
        <f>AVERAGEIFS(Kombiniert[SPD],Kombiniert[Date],"&gt;="&amp;Kombiniert[[#This Row],[Von]],Kombiniert[Date],"&lt;="&amp;Kombiniert[[#This Row],[Date]])</f>
        <v>0.229375</v>
      </c>
      <c r="O1270" s="8">
        <f>AVERAGEIFS(Kombiniert[GRÜNE],Kombiniert[Date],"&gt;="&amp;Kombiniert[[#This Row],[Von]],Kombiniert[Date],"&lt;="&amp;Kombiniert[[#This Row],[Date]])</f>
        <v>0.11249999999999999</v>
      </c>
      <c r="P1270" s="8">
        <f>AVERAGEIFS(Kombiniert[FDP],Kombiniert[Date],"&gt;="&amp;Kombiniert[[#This Row],[Von]],Kombiniert[Date],"&lt;="&amp;Kombiniert[[#This Row],[Date]])</f>
        <v>5.9374999999999997E-2</v>
      </c>
      <c r="Q1270" s="8">
        <f>AVERAGEIFS(Kombiniert[LINKE],Kombiniert[Date],"&gt;="&amp;Kombiniert[[#This Row],[Von]],Kombiniert[Date],"&lt;="&amp;Kombiniert[[#This Row],[Date]])</f>
        <v>9.8749999999999991E-2</v>
      </c>
      <c r="R1270" s="8">
        <f>AVERAGEIFS(Kombiniert[AfD],Kombiniert[Date],"&gt;="&amp;Kombiniert[[#This Row],[Von]],Kombiniert[Date],"&lt;="&amp;Kombiniert[[#This Row],[Date]])</f>
        <v>0.1225</v>
      </c>
      <c r="S1270" s="8">
        <f>AVERAGEIFS(Kombiniert[Sonstige],Kombiniert[Date],"&gt;="&amp;Kombiniert[[#This Row],[Von]],Kombiniert[Date],"&lt;="&amp;Kombiniert[[#This Row],[Date]])</f>
        <v>4.8124999999999994E-2</v>
      </c>
      <c r="T1270" s="4">
        <f>SUMIFS(Kombiniert[Befragte],Kombiniert[Date],"&gt;="&amp;Kombiniert[[#This Row],[Von]],Kombiniert[Date],"&lt;="&amp;Kombiniert[[#This Row],[Date]])</f>
        <v>17164</v>
      </c>
      <c r="U1270" s="2">
        <f>1/SUMIFS(Kombiniert[[#This Row],[CDU/CSU (14d)]:[AfD (14d)]],Kombiniert[[#This Row],[CDU/CSU (14d)]:[AfD (14d)]],"&gt;="&amp;0.05)</f>
        <v>1.0505581089954039</v>
      </c>
      <c r="V1270" s="2">
        <f>1/(SUMIFS(Kombiniert[[#This Row],[CDU/CSU (14d)]:[AfD (14d)]],Kombiniert[[#This Row],[CDU/CSU (14d)]:[AfD (14d)]],"&gt;="&amp;0.05)-Kombiniert[[#This Row],[FDP (14d)]])</f>
        <v>1.1204481792717089</v>
      </c>
    </row>
    <row r="1271" spans="1:22" x14ac:dyDescent="0.35">
      <c r="A1271" s="1">
        <v>42688</v>
      </c>
      <c r="B1271" s="2">
        <v>0.3</v>
      </c>
      <c r="C1271" s="2">
        <v>0.22500000000000001</v>
      </c>
      <c r="D1271" s="2">
        <v>0.105</v>
      </c>
      <c r="E1271" s="2">
        <v>6.5000000000000002E-2</v>
      </c>
      <c r="F1271" s="2">
        <v>0.115</v>
      </c>
      <c r="G1271" s="2">
        <v>0.14499999999999999</v>
      </c>
      <c r="H1271" s="2">
        <v>4.4999999999999998E-2</v>
      </c>
      <c r="I1271" s="2">
        <v>2037</v>
      </c>
      <c r="J1271" s="2" t="s">
        <v>1118</v>
      </c>
      <c r="K1271" t="s">
        <v>939</v>
      </c>
      <c r="L1271" s="1">
        <f>Kombiniert[[#This Row],[Date]]-13</f>
        <v>42675</v>
      </c>
      <c r="M1271" s="8">
        <f>AVERAGEIFS(Kombiniert[CDU/CSU],Kombiniert[Date],"&gt;="&amp;Kombiniert[[#This Row],[Von]],Kombiniert[Date],"&lt;="&amp;Kombiniert[[#This Row],[Date]])</f>
        <v>0.32500000000000007</v>
      </c>
      <c r="N1271" s="3">
        <f>AVERAGEIFS(Kombiniert[SPD],Kombiniert[Date],"&gt;="&amp;Kombiniert[[#This Row],[Von]],Kombiniert[Date],"&lt;="&amp;Kombiniert[[#This Row],[Date]])</f>
        <v>0.22375000000000003</v>
      </c>
      <c r="O1271" s="8">
        <f>AVERAGEIFS(Kombiniert[GRÜNE],Kombiniert[Date],"&gt;="&amp;Kombiniert[[#This Row],[Von]],Kombiniert[Date],"&lt;="&amp;Kombiniert[[#This Row],[Date]])</f>
        <v>0.110625</v>
      </c>
      <c r="P1271" s="8">
        <f>AVERAGEIFS(Kombiniert[FDP],Kombiniert[Date],"&gt;="&amp;Kombiniert[[#This Row],[Von]],Kombiniert[Date],"&lt;="&amp;Kombiniert[[#This Row],[Date]])</f>
        <v>6.1250000000000006E-2</v>
      </c>
      <c r="Q1271" s="8">
        <f>AVERAGEIFS(Kombiniert[LINKE],Kombiniert[Date],"&gt;="&amp;Kombiniert[[#This Row],[Von]],Kombiniert[Date],"&lt;="&amp;Kombiniert[[#This Row],[Date]])</f>
        <v>0.10312499999999999</v>
      </c>
      <c r="R1271" s="8">
        <f>AVERAGEIFS(Kombiniert[AfD],Kombiniert[Date],"&gt;="&amp;Kombiniert[[#This Row],[Von]],Kombiniert[Date],"&lt;="&amp;Kombiniert[[#This Row],[Date]])</f>
        <v>0.125</v>
      </c>
      <c r="S1271" s="8">
        <f>AVERAGEIFS(Kombiniert[Sonstige],Kombiniert[Date],"&gt;="&amp;Kombiniert[[#This Row],[Von]],Kombiniert[Date],"&lt;="&amp;Kombiniert[[#This Row],[Date]])</f>
        <v>5.1249999999999997E-2</v>
      </c>
      <c r="T1271" s="4">
        <f>SUMIFS(Kombiniert[Befragte],Kombiniert[Date],"&gt;="&amp;Kombiniert[[#This Row],[Von]],Kombiniert[Date],"&lt;="&amp;Kombiniert[[#This Row],[Date]])</f>
        <v>17090</v>
      </c>
      <c r="U1271" s="2">
        <f>1/SUMIFS(Kombiniert[[#This Row],[CDU/CSU (14d)]:[AfD (14d)]],Kombiniert[[#This Row],[CDU/CSU (14d)]:[AfD (14d)]],"&gt;="&amp;0.05)</f>
        <v>1.054018445322793</v>
      </c>
      <c r="V1271" s="2">
        <f>1/(SUMIFS(Kombiniert[[#This Row],[CDU/CSU (14d)]:[AfD (14d)]],Kombiniert[[#This Row],[CDU/CSU (14d)]:[AfD (14d)]],"&gt;="&amp;0.05)-Kombiniert[[#This Row],[FDP (14d)]])</f>
        <v>1.1267605633802815</v>
      </c>
    </row>
    <row r="1272" spans="1:22" x14ac:dyDescent="0.35">
      <c r="A1272" s="1">
        <v>42682</v>
      </c>
      <c r="B1272" s="2">
        <v>0.30499999999999999</v>
      </c>
      <c r="C1272" s="2">
        <v>0.22</v>
      </c>
      <c r="D1272" s="2">
        <v>0.11</v>
      </c>
      <c r="E1272" s="2">
        <v>7.0000000000000007E-2</v>
      </c>
      <c r="F1272" s="2">
        <v>0.105</v>
      </c>
      <c r="G1272" s="2">
        <v>0.13500000000000001</v>
      </c>
      <c r="H1272" s="2">
        <v>5.5E-2</v>
      </c>
      <c r="I1272" s="2">
        <v>2045</v>
      </c>
      <c r="J1272" s="2" t="s">
        <v>1119</v>
      </c>
      <c r="K1272" t="s">
        <v>939</v>
      </c>
      <c r="L1272" s="1">
        <f>Kombiniert[[#This Row],[Date]]-13</f>
        <v>42669</v>
      </c>
      <c r="M1272" s="8">
        <f>AVERAGEIFS(Kombiniert[CDU/CSU],Kombiniert[Date],"&gt;="&amp;Kombiniert[[#This Row],[Von]],Kombiniert[Date],"&lt;="&amp;Kombiniert[[#This Row],[Date]])</f>
        <v>0.33000000000000007</v>
      </c>
      <c r="N1272" s="3">
        <f>AVERAGEIFS(Kombiniert[SPD],Kombiniert[Date],"&gt;="&amp;Kombiniert[[#This Row],[Von]],Kombiniert[Date],"&lt;="&amp;Kombiniert[[#This Row],[Date]])</f>
        <v>0.22214285714285717</v>
      </c>
      <c r="O1272" s="8">
        <f>AVERAGEIFS(Kombiniert[GRÜNE],Kombiniert[Date],"&gt;="&amp;Kombiniert[[#This Row],[Von]],Kombiniert[Date],"&lt;="&amp;Kombiniert[[#This Row],[Date]])</f>
        <v>0.11142857142857143</v>
      </c>
      <c r="P1272" s="8">
        <f>AVERAGEIFS(Kombiniert[FDP],Kombiniert[Date],"&gt;="&amp;Kombiniert[[#This Row],[Von]],Kombiniert[Date],"&lt;="&amp;Kombiniert[[#This Row],[Date]])</f>
        <v>6.0714285714285721E-2</v>
      </c>
      <c r="Q1272" s="8">
        <f>AVERAGEIFS(Kombiniert[LINKE],Kombiniert[Date],"&gt;="&amp;Kombiniert[[#This Row],[Von]],Kombiniert[Date],"&lt;="&amp;Kombiniert[[#This Row],[Date]])</f>
        <v>9.9999999999999992E-2</v>
      </c>
      <c r="R1272" s="8">
        <f>AVERAGEIFS(Kombiniert[AfD],Kombiniert[Date],"&gt;="&amp;Kombiniert[[#This Row],[Von]],Kombiniert[Date],"&lt;="&amp;Kombiniert[[#This Row],[Date]])</f>
        <v>0.12357142857142857</v>
      </c>
      <c r="S1272" s="8">
        <f>AVERAGEIFS(Kombiniert[Sonstige],Kombiniert[Date],"&gt;="&amp;Kombiniert[[#This Row],[Von]],Kombiniert[Date],"&lt;="&amp;Kombiniert[[#This Row],[Date]])</f>
        <v>5.2142857142857144E-2</v>
      </c>
      <c r="T1272" s="4">
        <f>SUMIFS(Kombiniert[Befragte],Kombiniert[Date],"&gt;="&amp;Kombiniert[[#This Row],[Von]],Kombiniert[Date],"&lt;="&amp;Kombiniert[[#This Row],[Date]])</f>
        <v>14112</v>
      </c>
      <c r="U1272" s="2">
        <f>1/SUMIFS(Kombiniert[[#This Row],[CDU/CSU (14d)]:[AfD (14d)]],Kombiniert[[#This Row],[CDU/CSU (14d)]:[AfD (14d)]],"&gt;="&amp;0.05)</f>
        <v>1.0550113036925395</v>
      </c>
      <c r="V1272" s="2">
        <f>1/(SUMIFS(Kombiniert[[#This Row],[CDU/CSU (14d)]:[AfD (14d)]],Kombiniert[[#This Row],[CDU/CSU (14d)]:[AfD (14d)]],"&gt;="&amp;0.05)-Kombiniert[[#This Row],[FDP (14d)]])</f>
        <v>1.1272141706924315</v>
      </c>
    </row>
    <row r="1273" spans="1:22" x14ac:dyDescent="0.35">
      <c r="A1273" s="1">
        <v>42676</v>
      </c>
      <c r="B1273" s="2">
        <v>0.30499999999999999</v>
      </c>
      <c r="C1273" s="2">
        <v>0.22500000000000001</v>
      </c>
      <c r="D1273" s="2">
        <v>0.11</v>
      </c>
      <c r="E1273" s="2">
        <v>6.5000000000000002E-2</v>
      </c>
      <c r="F1273" s="2">
        <v>0.115</v>
      </c>
      <c r="G1273" s="2">
        <v>0.13</v>
      </c>
      <c r="H1273" s="2">
        <v>0.05</v>
      </c>
      <c r="I1273" s="2">
        <v>2037</v>
      </c>
      <c r="J1273" s="2" t="s">
        <v>1120</v>
      </c>
      <c r="K1273" t="s">
        <v>939</v>
      </c>
      <c r="L1273" s="1">
        <f>Kombiniert[[#This Row],[Date]]-13</f>
        <v>42663</v>
      </c>
      <c r="M1273" s="8">
        <f>AVERAGEIFS(Kombiniert[CDU/CSU],Kombiniert[Date],"&gt;="&amp;Kombiniert[[#This Row],[Von]],Kombiniert[Date],"&lt;="&amp;Kombiniert[[#This Row],[Date]])</f>
        <v>0.32875000000000004</v>
      </c>
      <c r="N1273" s="3">
        <f>AVERAGEIFS(Kombiniert[SPD],Kombiniert[Date],"&gt;="&amp;Kombiniert[[#This Row],[Von]],Kombiniert[Date],"&lt;="&amp;Kombiniert[[#This Row],[Date]])</f>
        <v>0.22375000000000003</v>
      </c>
      <c r="O1273" s="8">
        <f>AVERAGEIFS(Kombiniert[GRÜNE],Kombiniert[Date],"&gt;="&amp;Kombiniert[[#This Row],[Von]],Kombiniert[Date],"&lt;="&amp;Kombiniert[[#This Row],[Date]])</f>
        <v>0.11312499999999999</v>
      </c>
      <c r="P1273" s="8">
        <f>AVERAGEIFS(Kombiniert[FDP],Kombiniert[Date],"&gt;="&amp;Kombiniert[[#This Row],[Von]],Kombiniert[Date],"&lt;="&amp;Kombiniert[[#This Row],[Date]])</f>
        <v>0.06</v>
      </c>
      <c r="Q1273" s="8">
        <f>AVERAGEIFS(Kombiniert[LINKE],Kombiniert[Date],"&gt;="&amp;Kombiniert[[#This Row],[Von]],Kombiniert[Date],"&lt;="&amp;Kombiniert[[#This Row],[Date]])</f>
        <v>9.9999999999999992E-2</v>
      </c>
      <c r="R1273" s="8">
        <f>AVERAGEIFS(Kombiniert[AfD],Kombiniert[Date],"&gt;="&amp;Kombiniert[[#This Row],[Von]],Kombiniert[Date],"&lt;="&amp;Kombiniert[[#This Row],[Date]])</f>
        <v>0.12687500000000002</v>
      </c>
      <c r="S1273" s="8">
        <f>AVERAGEIFS(Kombiniert[Sonstige],Kombiniert[Date],"&gt;="&amp;Kombiniert[[#This Row],[Von]],Kombiniert[Date],"&lt;="&amp;Kombiniert[[#This Row],[Date]])</f>
        <v>4.7499999999999994E-2</v>
      </c>
      <c r="T1273" s="4">
        <f>SUMIFS(Kombiniert[Befragte],Kombiniert[Date],"&gt;="&amp;Kombiniert[[#This Row],[Von]],Kombiniert[Date],"&lt;="&amp;Kombiniert[[#This Row],[Date]])</f>
        <v>15364</v>
      </c>
      <c r="U1273" s="2">
        <f>1/SUMIFS(Kombiniert[[#This Row],[CDU/CSU (14d)]:[AfD (14d)]],Kombiniert[[#This Row],[CDU/CSU (14d)]:[AfD (14d)]],"&gt;="&amp;0.05)</f>
        <v>1.0498687664041992</v>
      </c>
      <c r="V1273" s="2">
        <f>1/(SUMIFS(Kombiniert[[#This Row],[CDU/CSU (14d)]:[AfD (14d)]],Kombiniert[[#This Row],[CDU/CSU (14d)]:[AfD (14d)]],"&gt;="&amp;0.05)-Kombiniert[[#This Row],[FDP (14d)]])</f>
        <v>1.1204481792717087</v>
      </c>
    </row>
    <row r="1274" spans="1:22" x14ac:dyDescent="0.35">
      <c r="A1274" s="1">
        <v>42668</v>
      </c>
      <c r="B1274" s="2">
        <v>0.30499999999999999</v>
      </c>
      <c r="C1274" s="2">
        <v>0.22500000000000001</v>
      </c>
      <c r="D1274" s="2">
        <v>0.115</v>
      </c>
      <c r="E1274" s="2">
        <v>0.06</v>
      </c>
      <c r="F1274" s="2">
        <v>0.115</v>
      </c>
      <c r="G1274" s="2">
        <v>0.14000000000000001</v>
      </c>
      <c r="H1274" s="2">
        <v>0.04</v>
      </c>
      <c r="I1274" s="2">
        <v>2043</v>
      </c>
      <c r="J1274" s="2" t="s">
        <v>1121</v>
      </c>
      <c r="K1274" t="s">
        <v>939</v>
      </c>
      <c r="L1274" s="1">
        <f>Kombiniert[[#This Row],[Date]]-13</f>
        <v>42655</v>
      </c>
      <c r="M1274" s="8">
        <f>AVERAGEIFS(Kombiniert[CDU/CSU],Kombiniert[Date],"&gt;="&amp;Kombiniert[[#This Row],[Von]],Kombiniert[Date],"&lt;="&amp;Kombiniert[[#This Row],[Date]])</f>
        <v>0.32375000000000004</v>
      </c>
      <c r="N1274" s="3">
        <f>AVERAGEIFS(Kombiniert[SPD],Kombiniert[Date],"&gt;="&amp;Kombiniert[[#This Row],[Von]],Kombiniert[Date],"&lt;="&amp;Kombiniert[[#This Row],[Date]])</f>
        <v>0.22375</v>
      </c>
      <c r="O1274" s="8">
        <f>AVERAGEIFS(Kombiniert[GRÜNE],Kombiniert[Date],"&gt;="&amp;Kombiniert[[#This Row],[Von]],Kombiniert[Date],"&lt;="&amp;Kombiniert[[#This Row],[Date]])</f>
        <v>0.11437499999999999</v>
      </c>
      <c r="P1274" s="8">
        <f>AVERAGEIFS(Kombiniert[FDP],Kombiniert[Date],"&gt;="&amp;Kombiniert[[#This Row],[Von]],Kombiniert[Date],"&lt;="&amp;Kombiniert[[#This Row],[Date]])</f>
        <v>0.06</v>
      </c>
      <c r="Q1274" s="8">
        <f>AVERAGEIFS(Kombiniert[LINKE],Kombiniert[Date],"&gt;="&amp;Kombiniert[[#This Row],[Von]],Kombiniert[Date],"&lt;="&amp;Kombiniert[[#This Row],[Date]])</f>
        <v>9.9999999999999992E-2</v>
      </c>
      <c r="R1274" s="8">
        <f>AVERAGEIFS(Kombiniert[AfD],Kombiniert[Date],"&gt;="&amp;Kombiniert[[#This Row],[Von]],Kombiniert[Date],"&lt;="&amp;Kombiniert[[#This Row],[Date]])</f>
        <v>0.13</v>
      </c>
      <c r="S1274" s="8">
        <f>AVERAGEIFS(Kombiniert[Sonstige],Kombiniert[Date],"&gt;="&amp;Kombiniert[[#This Row],[Von]],Kombiniert[Date],"&lt;="&amp;Kombiniert[[#This Row],[Date]])</f>
        <v>4.8124999999999994E-2</v>
      </c>
      <c r="T1274" s="4">
        <f>SUMIFS(Kombiniert[Befragte],Kombiniert[Date],"&gt;="&amp;Kombiniert[[#This Row],[Von]],Kombiniert[Date],"&lt;="&amp;Kombiniert[[#This Row],[Date]])</f>
        <v>15893</v>
      </c>
      <c r="U1274" s="2">
        <f>1/SUMIFS(Kombiniert[[#This Row],[CDU/CSU (14d)]:[AfD (14d)]],Kombiniert[[#This Row],[CDU/CSU (14d)]:[AfD (14d)]],"&gt;="&amp;0.05)</f>
        <v>1.0505581089954037</v>
      </c>
      <c r="V1274" s="2">
        <f>1/(SUMIFS(Kombiniert[[#This Row],[CDU/CSU (14d)]:[AfD (14d)]],Kombiniert[[#This Row],[CDU/CSU (14d)]:[AfD (14d)]],"&gt;="&amp;0.05)-Kombiniert[[#This Row],[FDP (14d)]])</f>
        <v>1.1212333566923616</v>
      </c>
    </row>
    <row r="1275" spans="1:22" x14ac:dyDescent="0.35">
      <c r="A1275" s="1">
        <v>42661</v>
      </c>
      <c r="B1275" s="2">
        <v>0.29499999999999998</v>
      </c>
      <c r="C1275" s="2">
        <v>0.215</v>
      </c>
      <c r="D1275" s="2">
        <v>0.12</v>
      </c>
      <c r="E1275" s="2">
        <v>6.5000000000000002E-2</v>
      </c>
      <c r="F1275" s="2">
        <v>0.125</v>
      </c>
      <c r="G1275" s="2">
        <v>0.13500000000000001</v>
      </c>
      <c r="H1275" s="2">
        <v>4.4999999999999998E-2</v>
      </c>
      <c r="I1275" s="2">
        <v>2077</v>
      </c>
      <c r="J1275" s="2" t="s">
        <v>1122</v>
      </c>
      <c r="K1275" t="s">
        <v>939</v>
      </c>
      <c r="L1275" s="1">
        <f>Kombiniert[[#This Row],[Date]]-13</f>
        <v>42648</v>
      </c>
      <c r="M1275" s="8">
        <f>AVERAGEIFS(Kombiniert[CDU/CSU],Kombiniert[Date],"&gt;="&amp;Kombiniert[[#This Row],[Von]],Kombiniert[Date],"&lt;="&amp;Kombiniert[[#This Row],[Date]])</f>
        <v>0.31624999999999998</v>
      </c>
      <c r="N1275" s="3">
        <f>AVERAGEIFS(Kombiniert[SPD],Kombiniert[Date],"&gt;="&amp;Kombiniert[[#This Row],[Von]],Kombiniert[Date],"&lt;="&amp;Kombiniert[[#This Row],[Date]])</f>
        <v>0.22187499999999999</v>
      </c>
      <c r="O1275" s="8">
        <f>AVERAGEIFS(Kombiniert[GRÜNE],Kombiniert[Date],"&gt;="&amp;Kombiniert[[#This Row],[Von]],Kombiniert[Date],"&lt;="&amp;Kombiniert[[#This Row],[Date]])</f>
        <v>0.11312499999999999</v>
      </c>
      <c r="P1275" s="8">
        <f>AVERAGEIFS(Kombiniert[FDP],Kombiniert[Date],"&gt;="&amp;Kombiniert[[#This Row],[Von]],Kombiniert[Date],"&lt;="&amp;Kombiniert[[#This Row],[Date]])</f>
        <v>6.25E-2</v>
      </c>
      <c r="Q1275" s="8">
        <f>AVERAGEIFS(Kombiniert[LINKE],Kombiniert[Date],"&gt;="&amp;Kombiniert[[#This Row],[Von]],Kombiniert[Date],"&lt;="&amp;Kombiniert[[#This Row],[Date]])</f>
        <v>0.105</v>
      </c>
      <c r="R1275" s="8">
        <f>AVERAGEIFS(Kombiniert[AfD],Kombiniert[Date],"&gt;="&amp;Kombiniert[[#This Row],[Von]],Kombiniert[Date],"&lt;="&amp;Kombiniert[[#This Row],[Date]])</f>
        <v>0.13437499999999999</v>
      </c>
      <c r="S1275" s="8">
        <f>AVERAGEIFS(Kombiniert[Sonstige],Kombiniert[Date],"&gt;="&amp;Kombiniert[[#This Row],[Von]],Kombiniert[Date],"&lt;="&amp;Kombiniert[[#This Row],[Date]])</f>
        <v>4.6874999999999993E-2</v>
      </c>
      <c r="T1275" s="4">
        <f>SUMIFS(Kombiniert[Befragte],Kombiniert[Date],"&gt;="&amp;Kombiniert[[#This Row],[Von]],Kombiniert[Date],"&lt;="&amp;Kombiniert[[#This Row],[Date]])</f>
        <v>16914</v>
      </c>
      <c r="U1275" s="2">
        <f>1/SUMIFS(Kombiniert[[#This Row],[CDU/CSU (14d)]:[AfD (14d)]],Kombiniert[[#This Row],[CDU/CSU (14d)]:[AfD (14d)]],"&gt;="&amp;0.05)</f>
        <v>1.0491803278688525</v>
      </c>
      <c r="V1275" s="2">
        <f>1/(SUMIFS(Kombiniert[[#This Row],[CDU/CSU (14d)]:[AfD (14d)]],Kombiniert[[#This Row],[CDU/CSU (14d)]:[AfD (14d)]],"&gt;="&amp;0.05)-Kombiniert[[#This Row],[FDP (14d)]])</f>
        <v>1.1228070175438596</v>
      </c>
    </row>
    <row r="1276" spans="1:22" x14ac:dyDescent="0.35">
      <c r="A1276" s="1">
        <v>42653</v>
      </c>
      <c r="B1276" s="2">
        <v>0.29499999999999998</v>
      </c>
      <c r="C1276" s="2">
        <v>0.22</v>
      </c>
      <c r="D1276" s="2">
        <v>0.11</v>
      </c>
      <c r="E1276" s="2">
        <v>6.5000000000000002E-2</v>
      </c>
      <c r="F1276" s="2">
        <v>0.12</v>
      </c>
      <c r="G1276" s="2">
        <v>0.15</v>
      </c>
      <c r="H1276" s="2">
        <v>0.04</v>
      </c>
      <c r="I1276" s="2">
        <v>2085</v>
      </c>
      <c r="J1276" s="2" t="s">
        <v>1123</v>
      </c>
      <c r="K1276" t="s">
        <v>939</v>
      </c>
      <c r="L1276" s="1">
        <f>Kombiniert[[#This Row],[Date]]-13</f>
        <v>42640</v>
      </c>
      <c r="M1276" s="8">
        <f>AVERAGEIFS(Kombiniert[CDU/CSU],Kombiniert[Date],"&gt;="&amp;Kombiniert[[#This Row],[Von]],Kombiniert[Date],"&lt;="&amp;Kombiniert[[#This Row],[Date]])</f>
        <v>0.31562499999999999</v>
      </c>
      <c r="N1276" s="3">
        <f>AVERAGEIFS(Kombiniert[SPD],Kombiniert[Date],"&gt;="&amp;Kombiniert[[#This Row],[Von]],Kombiniert[Date],"&lt;="&amp;Kombiniert[[#This Row],[Date]])</f>
        <v>0.22125</v>
      </c>
      <c r="O1276" s="8">
        <f>AVERAGEIFS(Kombiniert[GRÜNE],Kombiniert[Date],"&gt;="&amp;Kombiniert[[#This Row],[Von]],Kombiniert[Date],"&lt;="&amp;Kombiniert[[#This Row],[Date]])</f>
        <v>0.10937499999999999</v>
      </c>
      <c r="P1276" s="8">
        <f>AVERAGEIFS(Kombiniert[FDP],Kombiniert[Date],"&gt;="&amp;Kombiniert[[#This Row],[Von]],Kombiniert[Date],"&lt;="&amp;Kombiniert[[#This Row],[Date]])</f>
        <v>6.4375000000000002E-2</v>
      </c>
      <c r="Q1276" s="8">
        <f>AVERAGEIFS(Kombiniert[LINKE],Kombiniert[Date],"&gt;="&amp;Kombiniert[[#This Row],[Von]],Kombiniert[Date],"&lt;="&amp;Kombiniert[[#This Row],[Date]])</f>
        <v>0.10312499999999999</v>
      </c>
      <c r="R1276" s="8">
        <f>AVERAGEIFS(Kombiniert[AfD],Kombiniert[Date],"&gt;="&amp;Kombiniert[[#This Row],[Von]],Kombiniert[Date],"&lt;="&amp;Kombiniert[[#This Row],[Date]])</f>
        <v>0.138125</v>
      </c>
      <c r="S1276" s="8">
        <f>AVERAGEIFS(Kombiniert[Sonstige],Kombiniert[Date],"&gt;="&amp;Kombiniert[[#This Row],[Von]],Kombiniert[Date],"&lt;="&amp;Kombiniert[[#This Row],[Date]])</f>
        <v>4.8124999999999994E-2</v>
      </c>
      <c r="T1276" s="4">
        <f>SUMIFS(Kombiniert[Befragte],Kombiniert[Date],"&gt;="&amp;Kombiniert[[#This Row],[Von]],Kombiniert[Date],"&lt;="&amp;Kombiniert[[#This Row],[Date]])</f>
        <v>16499</v>
      </c>
      <c r="U1276" s="2">
        <f>1/SUMIFS(Kombiniert[[#This Row],[CDU/CSU (14d)]:[AfD (14d)]],Kombiniert[[#This Row],[CDU/CSU (14d)]:[AfD (14d)]],"&gt;="&amp;0.05)</f>
        <v>1.0505581089954037</v>
      </c>
      <c r="V1276" s="2">
        <f>1/(SUMIFS(Kombiniert[[#This Row],[CDU/CSU (14d)]:[AfD (14d)]],Kombiniert[[#This Row],[CDU/CSU (14d)]:[AfD (14d)]],"&gt;="&amp;0.05)-Kombiniert[[#This Row],[FDP (14d)]])</f>
        <v>1.1267605633802815</v>
      </c>
    </row>
    <row r="1277" spans="1:22" x14ac:dyDescent="0.35">
      <c r="A1277" s="1">
        <v>42648</v>
      </c>
      <c r="B1277" s="2">
        <v>0.3</v>
      </c>
      <c r="C1277" s="2">
        <v>0.21</v>
      </c>
      <c r="D1277" s="2">
        <v>0.115</v>
      </c>
      <c r="E1277" s="2">
        <v>7.0000000000000007E-2</v>
      </c>
      <c r="F1277" s="2">
        <v>0.115</v>
      </c>
      <c r="G1277" s="2">
        <v>0.15</v>
      </c>
      <c r="H1277" s="2">
        <v>0.04</v>
      </c>
      <c r="I1277" s="2">
        <v>2049</v>
      </c>
      <c r="J1277" s="2" t="s">
        <v>1124</v>
      </c>
      <c r="K1277" t="s">
        <v>939</v>
      </c>
      <c r="L1277" s="1">
        <f>Kombiniert[[#This Row],[Date]]-13</f>
        <v>42635</v>
      </c>
      <c r="M1277" s="8">
        <f>AVERAGEIFS(Kombiniert[CDU/CSU],Kombiniert[Date],"&gt;="&amp;Kombiniert[[#This Row],[Von]],Kombiniert[Date],"&lt;="&amp;Kombiniert[[#This Row],[Date]])</f>
        <v>0.31937500000000002</v>
      </c>
      <c r="N1277" s="3">
        <f>AVERAGEIFS(Kombiniert[SPD],Kombiniert[Date],"&gt;="&amp;Kombiniert[[#This Row],[Von]],Kombiniert[Date],"&lt;="&amp;Kombiniert[[#This Row],[Date]])</f>
        <v>0.22374999999999998</v>
      </c>
      <c r="O1277" s="8">
        <f>AVERAGEIFS(Kombiniert[GRÜNE],Kombiniert[Date],"&gt;="&amp;Kombiniert[[#This Row],[Von]],Kombiniert[Date],"&lt;="&amp;Kombiniert[[#This Row],[Date]])</f>
        <v>0.109375</v>
      </c>
      <c r="P1277" s="8">
        <f>AVERAGEIFS(Kombiniert[FDP],Kombiniert[Date],"&gt;="&amp;Kombiniert[[#This Row],[Von]],Kombiniert[Date],"&lt;="&amp;Kombiniert[[#This Row],[Date]])</f>
        <v>6.5000000000000002E-2</v>
      </c>
      <c r="Q1277" s="8">
        <f>AVERAGEIFS(Kombiniert[LINKE],Kombiniert[Date],"&gt;="&amp;Kombiniert[[#This Row],[Von]],Kombiniert[Date],"&lt;="&amp;Kombiniert[[#This Row],[Date]])</f>
        <v>9.4374999999999987E-2</v>
      </c>
      <c r="R1277" s="8">
        <f>AVERAGEIFS(Kombiniert[AfD],Kombiniert[Date],"&gt;="&amp;Kombiniert[[#This Row],[Von]],Kombiniert[Date],"&lt;="&amp;Kombiniert[[#This Row],[Date]])</f>
        <v>0.14000000000000001</v>
      </c>
      <c r="S1277" s="8">
        <f>AVERAGEIFS(Kombiniert[Sonstige],Kombiniert[Date],"&gt;="&amp;Kombiniert[[#This Row],[Von]],Kombiniert[Date],"&lt;="&amp;Kombiniert[[#This Row],[Date]])</f>
        <v>4.8124999999999994E-2</v>
      </c>
      <c r="T1277" s="4">
        <f>SUMIFS(Kombiniert[Befragte],Kombiniert[Date],"&gt;="&amp;Kombiniert[[#This Row],[Von]],Kombiniert[Date],"&lt;="&amp;Kombiniert[[#This Row],[Date]])</f>
        <v>16268</v>
      </c>
      <c r="U1277" s="2">
        <f>1/SUMIFS(Kombiniert[[#This Row],[CDU/CSU (14d)]:[AfD (14d)]],Kombiniert[[#This Row],[CDU/CSU (14d)]:[AfD (14d)]],"&gt;="&amp;0.05)</f>
        <v>1.0505581089954037</v>
      </c>
      <c r="V1277" s="2">
        <f>1/(SUMIFS(Kombiniert[[#This Row],[CDU/CSU (14d)]:[AfD (14d)]],Kombiniert[[#This Row],[CDU/CSU (14d)]:[AfD (14d)]],"&gt;="&amp;0.05)-Kombiniert[[#This Row],[FDP (14d)]])</f>
        <v>1.1275546159267089</v>
      </c>
    </row>
    <row r="1278" spans="1:22" x14ac:dyDescent="0.35">
      <c r="A1278" s="1">
        <v>42640</v>
      </c>
      <c r="B1278" s="2">
        <v>0.3</v>
      </c>
      <c r="C1278" s="2">
        <v>0.21</v>
      </c>
      <c r="D1278" s="2">
        <v>0.1</v>
      </c>
      <c r="E1278" s="2">
        <v>7.0000000000000007E-2</v>
      </c>
      <c r="F1278" s="2">
        <v>0.11</v>
      </c>
      <c r="G1278" s="2">
        <v>0.155</v>
      </c>
      <c r="H1278" s="2">
        <v>5.5E-2</v>
      </c>
      <c r="I1278" s="2">
        <v>2048</v>
      </c>
      <c r="J1278" s="2" t="s">
        <v>1125</v>
      </c>
      <c r="K1278" t="s">
        <v>939</v>
      </c>
      <c r="L1278" s="1">
        <f>Kombiniert[[#This Row],[Date]]-13</f>
        <v>42627</v>
      </c>
      <c r="M1278" s="8">
        <f>AVERAGEIFS(Kombiniert[CDU/CSU],Kombiniert[Date],"&gt;="&amp;Kombiniert[[#This Row],[Von]],Kombiniert[Date],"&lt;="&amp;Kombiniert[[#This Row],[Date]])</f>
        <v>0.31812499999999999</v>
      </c>
      <c r="N1278" s="3">
        <f>AVERAGEIFS(Kombiniert[SPD],Kombiniert[Date],"&gt;="&amp;Kombiniert[[#This Row],[Von]],Kombiniert[Date],"&lt;="&amp;Kombiniert[[#This Row],[Date]])</f>
        <v>0.22749999999999998</v>
      </c>
      <c r="O1278" s="8">
        <f>AVERAGEIFS(Kombiniert[GRÜNE],Kombiniert[Date],"&gt;="&amp;Kombiniert[[#This Row],[Von]],Kombiniert[Date],"&lt;="&amp;Kombiniert[[#This Row],[Date]])</f>
        <v>0.11</v>
      </c>
      <c r="P1278" s="8">
        <f>AVERAGEIFS(Kombiniert[FDP],Kombiniert[Date],"&gt;="&amp;Kombiniert[[#This Row],[Von]],Kombiniert[Date],"&lt;="&amp;Kombiniert[[#This Row],[Date]])</f>
        <v>6.25E-2</v>
      </c>
      <c r="Q1278" s="8">
        <f>AVERAGEIFS(Kombiniert[LINKE],Kombiniert[Date],"&gt;="&amp;Kombiniert[[#This Row],[Von]],Kombiniert[Date],"&lt;="&amp;Kombiniert[[#This Row],[Date]])</f>
        <v>8.7500000000000008E-2</v>
      </c>
      <c r="R1278" s="8">
        <f>AVERAGEIFS(Kombiniert[AfD],Kombiniert[Date],"&gt;="&amp;Kombiniert[[#This Row],[Von]],Kombiniert[Date],"&lt;="&amp;Kombiniert[[#This Row],[Date]])</f>
        <v>0.14125000000000001</v>
      </c>
      <c r="S1278" s="8">
        <f>AVERAGEIFS(Kombiniert[Sonstige],Kombiniert[Date],"&gt;="&amp;Kombiniert[[#This Row],[Von]],Kombiniert[Date],"&lt;="&amp;Kombiniert[[#This Row],[Date]])</f>
        <v>5.3124999999999999E-2</v>
      </c>
      <c r="T1278" s="4">
        <f>SUMIFS(Kombiniert[Befragte],Kombiniert[Date],"&gt;="&amp;Kombiniert[[#This Row],[Von]],Kombiniert[Date],"&lt;="&amp;Kombiniert[[#This Row],[Date]])</f>
        <v>17125</v>
      </c>
      <c r="U1278" s="2">
        <f>1/SUMIFS(Kombiniert[[#This Row],[CDU/CSU (14d)]:[AfD (14d)]],Kombiniert[[#This Row],[CDU/CSU (14d)]:[AfD (14d)]],"&gt;="&amp;0.05)</f>
        <v>1.056105610561056</v>
      </c>
      <c r="V1278" s="2">
        <f>1/(SUMIFS(Kombiniert[[#This Row],[CDU/CSU (14d)]:[AfD (14d)]],Kombiniert[[#This Row],[CDU/CSU (14d)]:[AfD (14d)]],"&gt;="&amp;0.05)-Kombiniert[[#This Row],[FDP (14d)]])</f>
        <v>1.1307420494699647</v>
      </c>
    </row>
    <row r="1279" spans="1:22" x14ac:dyDescent="0.35">
      <c r="A1279" s="1">
        <v>42632</v>
      </c>
      <c r="B1279" s="2">
        <v>0.3</v>
      </c>
      <c r="C1279" s="2">
        <v>0.22</v>
      </c>
      <c r="D1279" s="2">
        <v>0.11</v>
      </c>
      <c r="E1279" s="2">
        <v>7.0000000000000007E-2</v>
      </c>
      <c r="F1279" s="2">
        <v>0.1</v>
      </c>
      <c r="G1279" s="2">
        <v>0.15</v>
      </c>
      <c r="H1279" s="2">
        <v>0.05</v>
      </c>
      <c r="I1279" s="2">
        <v>2069</v>
      </c>
      <c r="J1279" s="2" t="s">
        <v>1126</v>
      </c>
      <c r="K1279" t="s">
        <v>939</v>
      </c>
      <c r="L1279" s="1">
        <f>Kombiniert[[#This Row],[Date]]-13</f>
        <v>42619</v>
      </c>
      <c r="M1279" s="8">
        <f>AVERAGEIFS(Kombiniert[CDU/CSU],Kombiniert[Date],"&gt;="&amp;Kombiniert[[#This Row],[Von]],Kombiniert[Date],"&lt;="&amp;Kombiniert[[#This Row],[Date]])</f>
        <v>0.3175</v>
      </c>
      <c r="N1279" s="3">
        <f>AVERAGEIFS(Kombiniert[SPD],Kombiniert[Date],"&gt;="&amp;Kombiniert[[#This Row],[Von]],Kombiniert[Date],"&lt;="&amp;Kombiniert[[#This Row],[Date]])</f>
        <v>0.22583333333333333</v>
      </c>
      <c r="O1279" s="8">
        <f>AVERAGEIFS(Kombiniert[GRÜNE],Kombiniert[Date],"&gt;="&amp;Kombiniert[[#This Row],[Von]],Kombiniert[Date],"&lt;="&amp;Kombiniert[[#This Row],[Date]])</f>
        <v>0.11166666666666668</v>
      </c>
      <c r="P1279" s="8">
        <f>AVERAGEIFS(Kombiniert[FDP],Kombiniert[Date],"&gt;="&amp;Kombiniert[[#This Row],[Von]],Kombiniert[Date],"&lt;="&amp;Kombiniert[[#This Row],[Date]])</f>
        <v>6.3333333333333339E-2</v>
      </c>
      <c r="Q1279" s="8">
        <f>AVERAGEIFS(Kombiniert[LINKE],Kombiniert[Date],"&gt;="&amp;Kombiniert[[#This Row],[Von]],Kombiniert[Date],"&lt;="&amp;Kombiniert[[#This Row],[Date]])</f>
        <v>9.0000000000000011E-2</v>
      </c>
      <c r="R1279" s="8">
        <f>AVERAGEIFS(Kombiniert[AfD],Kombiniert[Date],"&gt;="&amp;Kombiniert[[#This Row],[Von]],Kombiniert[Date],"&lt;="&amp;Kombiniert[[#This Row],[Date]])</f>
        <v>0.13666666666666669</v>
      </c>
      <c r="S1279" s="8">
        <f>AVERAGEIFS(Kombiniert[Sonstige],Kombiniert[Date],"&gt;="&amp;Kombiniert[[#This Row],[Von]],Kombiniert[Date],"&lt;="&amp;Kombiniert[[#This Row],[Date]])</f>
        <v>5.5E-2</v>
      </c>
      <c r="T1279" s="4">
        <f>SUMIFS(Kombiniert[Befragte],Kombiniert[Date],"&gt;="&amp;Kombiniert[[#This Row],[Von]],Kombiniert[Date],"&lt;="&amp;Kombiniert[[#This Row],[Date]])</f>
        <v>14309</v>
      </c>
      <c r="U1279" s="2">
        <f>1/SUMIFS(Kombiniert[[#This Row],[CDU/CSU (14d)]:[AfD (14d)]],Kombiniert[[#This Row],[CDU/CSU (14d)]:[AfD (14d)]],"&gt;="&amp;0.05)</f>
        <v>1.0582010582010581</v>
      </c>
      <c r="V1279" s="2">
        <f>1/(SUMIFS(Kombiniert[[#This Row],[CDU/CSU (14d)]:[AfD (14d)]],Kombiniert[[#This Row],[CDU/CSU (14d)]:[AfD (14d)]],"&gt;="&amp;0.05)-Kombiniert[[#This Row],[FDP (14d)]])</f>
        <v>1.1342155009451795</v>
      </c>
    </row>
    <row r="1280" spans="1:22" x14ac:dyDescent="0.35">
      <c r="A1280" s="1">
        <v>42626</v>
      </c>
      <c r="B1280" s="2">
        <v>0.30499999999999999</v>
      </c>
      <c r="C1280" s="2">
        <v>0.215</v>
      </c>
      <c r="D1280" s="2">
        <v>0.11</v>
      </c>
      <c r="E1280" s="2">
        <v>7.0000000000000007E-2</v>
      </c>
      <c r="F1280" s="2">
        <v>0.1</v>
      </c>
      <c r="G1280" s="2">
        <v>0.15</v>
      </c>
      <c r="H1280" s="2">
        <v>0.05</v>
      </c>
      <c r="I1280" s="2">
        <v>2035</v>
      </c>
      <c r="J1280" s="2" t="s">
        <v>1127</v>
      </c>
      <c r="K1280" t="s">
        <v>939</v>
      </c>
      <c r="L1280" s="1">
        <f>Kombiniert[[#This Row],[Date]]-13</f>
        <v>42613</v>
      </c>
      <c r="M1280" s="8">
        <f>AVERAGEIFS(Kombiniert[CDU/CSU],Kombiniert[Date],"&gt;="&amp;Kombiniert[[#This Row],[Von]],Kombiniert[Date],"&lt;="&amp;Kombiniert[[#This Row],[Date]])</f>
        <v>0.32428571428571429</v>
      </c>
      <c r="N1280" s="3">
        <f>AVERAGEIFS(Kombiniert[SPD],Kombiniert[Date],"&gt;="&amp;Kombiniert[[#This Row],[Von]],Kombiniert[Date],"&lt;="&amp;Kombiniert[[#This Row],[Date]])</f>
        <v>0.22285714285714289</v>
      </c>
      <c r="O1280" s="8">
        <f>AVERAGEIFS(Kombiniert[GRÜNE],Kombiniert[Date],"&gt;="&amp;Kombiniert[[#This Row],[Von]],Kombiniert[Date],"&lt;="&amp;Kombiniert[[#This Row],[Date]])</f>
        <v>0.11357142857142856</v>
      </c>
      <c r="P1280" s="8">
        <f>AVERAGEIFS(Kombiniert[FDP],Kombiniert[Date],"&gt;="&amp;Kombiniert[[#This Row],[Von]],Kombiniert[Date],"&lt;="&amp;Kombiniert[[#This Row],[Date]])</f>
        <v>6.2142857142857146E-2</v>
      </c>
      <c r="Q1280" s="8">
        <f>AVERAGEIFS(Kombiniert[LINKE],Kombiniert[Date],"&gt;="&amp;Kombiniert[[#This Row],[Von]],Kombiniert[Date],"&lt;="&amp;Kombiniert[[#This Row],[Date]])</f>
        <v>9.0714285714285706E-2</v>
      </c>
      <c r="R1280" s="8">
        <f>AVERAGEIFS(Kombiniert[AfD],Kombiniert[Date],"&gt;="&amp;Kombiniert[[#This Row],[Von]],Kombiniert[Date],"&lt;="&amp;Kombiniert[[#This Row],[Date]])</f>
        <v>0.13285714285714287</v>
      </c>
      <c r="S1280" s="8">
        <f>AVERAGEIFS(Kombiniert[Sonstige],Kombiniert[Date],"&gt;="&amp;Kombiniert[[#This Row],[Von]],Kombiniert[Date],"&lt;="&amp;Kombiniert[[#This Row],[Date]])</f>
        <v>5.3571428571428568E-2</v>
      </c>
      <c r="T1280" s="4">
        <f>SUMIFS(Kombiniert[Befragte],Kombiniert[Date],"&gt;="&amp;Kombiniert[[#This Row],[Von]],Kombiniert[Date],"&lt;="&amp;Kombiniert[[#This Row],[Date]])</f>
        <v>15003</v>
      </c>
      <c r="U1280" s="2">
        <f>1/SUMIFS(Kombiniert[[#This Row],[CDU/CSU (14d)]:[AfD (14d)]],Kombiniert[[#This Row],[CDU/CSU (14d)]:[AfD (14d)]],"&gt;="&amp;0.05)</f>
        <v>1.0566037735849056</v>
      </c>
      <c r="V1280" s="2">
        <f>1/(SUMIFS(Kombiniert[[#This Row],[CDU/CSU (14d)]:[AfD (14d)]],Kombiniert[[#This Row],[CDU/CSU (14d)]:[AfD (14d)]],"&gt;="&amp;0.05)-Kombiniert[[#This Row],[FDP (14d)]])</f>
        <v>1.1308562197092082</v>
      </c>
    </row>
    <row r="1281" spans="1:22" x14ac:dyDescent="0.35">
      <c r="A1281" s="1">
        <v>42618</v>
      </c>
      <c r="B1281" s="2">
        <v>0.30499999999999999</v>
      </c>
      <c r="C1281" s="2">
        <v>0.215</v>
      </c>
      <c r="D1281" s="2">
        <v>0.115</v>
      </c>
      <c r="E1281" s="2">
        <v>6.5000000000000002E-2</v>
      </c>
      <c r="F1281" s="2">
        <v>9.5000000000000001E-2</v>
      </c>
      <c r="G1281" s="2">
        <v>0.15</v>
      </c>
      <c r="H1281" s="2">
        <v>5.5E-2</v>
      </c>
      <c r="I1281" s="2">
        <v>2071</v>
      </c>
      <c r="J1281" s="2" t="s">
        <v>1128</v>
      </c>
      <c r="K1281" t="s">
        <v>939</v>
      </c>
      <c r="L1281" s="1">
        <f>Kombiniert[[#This Row],[Date]]-13</f>
        <v>42605</v>
      </c>
      <c r="M1281" s="8">
        <f>AVERAGEIFS(Kombiniert[CDU/CSU],Kombiniert[Date],"&gt;="&amp;Kombiniert[[#This Row],[Von]],Kombiniert[Date],"&lt;="&amp;Kombiniert[[#This Row],[Date]])</f>
        <v>0.32850000000000007</v>
      </c>
      <c r="N1281" s="3">
        <f>AVERAGEIFS(Kombiniert[SPD],Kombiniert[Date],"&gt;="&amp;Kombiniert[[#This Row],[Von]],Kombiniert[Date],"&lt;="&amp;Kombiniert[[#This Row],[Date]])</f>
        <v>0.2205</v>
      </c>
      <c r="O1281" s="8">
        <f>AVERAGEIFS(Kombiniert[GRÜNE],Kombiniert[Date],"&gt;="&amp;Kombiniert[[#This Row],[Von]],Kombiniert[Date],"&lt;="&amp;Kombiniert[[#This Row],[Date]])</f>
        <v>0.11599999999999999</v>
      </c>
      <c r="P1281" s="8">
        <f>AVERAGEIFS(Kombiniert[FDP],Kombiniert[Date],"&gt;="&amp;Kombiniert[[#This Row],[Von]],Kombiniert[Date],"&lt;="&amp;Kombiniert[[#This Row],[Date]])</f>
        <v>6.0499999999999998E-2</v>
      </c>
      <c r="Q1281" s="8">
        <f>AVERAGEIFS(Kombiniert[LINKE],Kombiniert[Date],"&gt;="&amp;Kombiniert[[#This Row],[Von]],Kombiniert[Date],"&lt;="&amp;Kombiniert[[#This Row],[Date]])</f>
        <v>9.4499999999999987E-2</v>
      </c>
      <c r="R1281" s="8">
        <f>AVERAGEIFS(Kombiniert[AfD],Kombiniert[Date],"&gt;="&amp;Kombiniert[[#This Row],[Von]],Kombiniert[Date],"&lt;="&amp;Kombiniert[[#This Row],[Date]])</f>
        <v>0.1255</v>
      </c>
      <c r="S1281" s="8">
        <f>AVERAGEIFS(Kombiniert[Sonstige],Kombiniert[Date],"&gt;="&amp;Kombiniert[[#This Row],[Von]],Kombiniert[Date],"&lt;="&amp;Kombiniert[[#This Row],[Date]])</f>
        <v>5.4500000000000007E-2</v>
      </c>
      <c r="T1281" s="4">
        <f>SUMIFS(Kombiniert[Befragte],Kombiniert[Date],"&gt;="&amp;Kombiniert[[#This Row],[Von]],Kombiniert[Date],"&lt;="&amp;Kombiniert[[#This Row],[Date]])</f>
        <v>19066</v>
      </c>
      <c r="U1281" s="2">
        <f>1/SUMIFS(Kombiniert[[#This Row],[CDU/CSU (14d)]:[AfD (14d)]],Kombiniert[[#This Row],[CDU/CSU (14d)]:[AfD (14d)]],"&gt;="&amp;0.05)</f>
        <v>1.0576414595452142</v>
      </c>
      <c r="V1281" s="2">
        <f>1/(SUMIFS(Kombiniert[[#This Row],[CDU/CSU (14d)]:[AfD (14d)]],Kombiniert[[#This Row],[CDU/CSU (14d)]:[AfD (14d)]],"&gt;="&amp;0.05)-Kombiniert[[#This Row],[FDP (14d)]])</f>
        <v>1.1299435028248588</v>
      </c>
    </row>
    <row r="1282" spans="1:22" x14ac:dyDescent="0.35">
      <c r="A1282" s="1">
        <v>42612</v>
      </c>
      <c r="B1282" s="2">
        <v>0.30499999999999999</v>
      </c>
      <c r="C1282" s="2">
        <v>0.21</v>
      </c>
      <c r="D1282" s="2">
        <v>0.115</v>
      </c>
      <c r="E1282" s="2">
        <v>7.0000000000000007E-2</v>
      </c>
      <c r="F1282" s="2">
        <v>0.105</v>
      </c>
      <c r="G1282" s="2">
        <v>0.14499999999999999</v>
      </c>
      <c r="H1282" s="2">
        <v>0.05</v>
      </c>
      <c r="I1282" s="2">
        <v>2013</v>
      </c>
      <c r="J1282" s="2" t="s">
        <v>1129</v>
      </c>
      <c r="K1282" t="s">
        <v>939</v>
      </c>
      <c r="L1282" s="1">
        <f>Kombiniert[[#This Row],[Date]]-13</f>
        <v>42599</v>
      </c>
      <c r="M1282" s="8">
        <f>AVERAGEIFS(Kombiniert[CDU/CSU],Kombiniert[Date],"&gt;="&amp;Kombiniert[[#This Row],[Von]],Kombiniert[Date],"&lt;="&amp;Kombiniert[[#This Row],[Date]])</f>
        <v>0.33500000000000002</v>
      </c>
      <c r="N1282" s="3">
        <f>AVERAGEIFS(Kombiniert[SPD],Kombiniert[Date],"&gt;="&amp;Kombiniert[[#This Row],[Von]],Kombiniert[Date],"&lt;="&amp;Kombiniert[[#This Row],[Date]])</f>
        <v>0.21875</v>
      </c>
      <c r="O1282" s="8">
        <f>AVERAGEIFS(Kombiniert[GRÜNE],Kombiniert[Date],"&gt;="&amp;Kombiniert[[#This Row],[Von]],Kombiniert[Date],"&lt;="&amp;Kombiniert[[#This Row],[Date]])</f>
        <v>0.120625</v>
      </c>
      <c r="P1282" s="8">
        <f>AVERAGEIFS(Kombiniert[FDP],Kombiniert[Date],"&gt;="&amp;Kombiniert[[#This Row],[Von]],Kombiniert[Date],"&lt;="&amp;Kombiniert[[#This Row],[Date]])</f>
        <v>0.06</v>
      </c>
      <c r="Q1282" s="8">
        <f>AVERAGEIFS(Kombiniert[LINKE],Kombiniert[Date],"&gt;="&amp;Kombiniert[[#This Row],[Von]],Kombiniert[Date],"&lt;="&amp;Kombiniert[[#This Row],[Date]])</f>
        <v>9.4999999999999987E-2</v>
      </c>
      <c r="R1282" s="8">
        <f>AVERAGEIFS(Kombiniert[AfD],Kombiniert[Date],"&gt;="&amp;Kombiniert[[#This Row],[Von]],Kombiniert[Date],"&lt;="&amp;Kombiniert[[#This Row],[Date]])</f>
        <v>0.114375</v>
      </c>
      <c r="S1282" s="8">
        <f>AVERAGEIFS(Kombiniert[Sonstige],Kombiniert[Date],"&gt;="&amp;Kombiniert[[#This Row],[Von]],Kombiniert[Date],"&lt;="&amp;Kombiniert[[#This Row],[Date]])</f>
        <v>5.6249999999999994E-2</v>
      </c>
      <c r="T1282" s="4">
        <f>SUMIFS(Kombiniert[Befragte],Kombiniert[Date],"&gt;="&amp;Kombiniert[[#This Row],[Von]],Kombiniert[Date],"&lt;="&amp;Kombiniert[[#This Row],[Date]])</f>
        <v>15881</v>
      </c>
      <c r="U1282" s="2">
        <f>1/SUMIFS(Kombiniert[[#This Row],[CDU/CSU (14d)]:[AfD (14d)]],Kombiniert[[#This Row],[CDU/CSU (14d)]:[AfD (14d)]],"&gt;="&amp;0.05)</f>
        <v>1.0596026490066226</v>
      </c>
      <c r="V1282" s="2">
        <f>1/(SUMIFS(Kombiniert[[#This Row],[CDU/CSU (14d)]:[AfD (14d)]],Kombiniert[[#This Row],[CDU/CSU (14d)]:[AfD (14d)]],"&gt;="&amp;0.05)-Kombiniert[[#This Row],[FDP (14d)]])</f>
        <v>1.1315417256011315</v>
      </c>
    </row>
    <row r="1283" spans="1:22" x14ac:dyDescent="0.35">
      <c r="A1283" s="1">
        <v>42605</v>
      </c>
      <c r="B1283" s="2">
        <v>0.31</v>
      </c>
      <c r="C1283" s="2">
        <v>0.21</v>
      </c>
      <c r="D1283" s="2">
        <v>0.115</v>
      </c>
      <c r="E1283" s="2">
        <v>6.5000000000000002E-2</v>
      </c>
      <c r="F1283" s="2">
        <v>0.105</v>
      </c>
      <c r="G1283" s="2">
        <v>0.14000000000000001</v>
      </c>
      <c r="H1283" s="2">
        <v>5.5E-2</v>
      </c>
      <c r="I1283" s="2">
        <v>2020</v>
      </c>
      <c r="J1283" s="2" t="s">
        <v>1130</v>
      </c>
      <c r="K1283" t="s">
        <v>939</v>
      </c>
      <c r="L1283" s="1">
        <f>Kombiniert[[#This Row],[Date]]-13</f>
        <v>42592</v>
      </c>
      <c r="M1283" s="8">
        <f>AVERAGEIFS(Kombiniert[CDU/CSU],Kombiniert[Date],"&gt;="&amp;Kombiniert[[#This Row],[Von]],Kombiniert[Date],"&lt;="&amp;Kombiniert[[#This Row],[Date]])</f>
        <v>0.33666666666666667</v>
      </c>
      <c r="N1283" s="3">
        <f>AVERAGEIFS(Kombiniert[SPD],Kombiniert[Date],"&gt;="&amp;Kombiniert[[#This Row],[Von]],Kombiniert[Date],"&lt;="&amp;Kombiniert[[#This Row],[Date]])</f>
        <v>0.2141666666666667</v>
      </c>
      <c r="O1283" s="8">
        <f>AVERAGEIFS(Kombiniert[GRÜNE],Kombiniert[Date],"&gt;="&amp;Kombiniert[[#This Row],[Von]],Kombiniert[Date],"&lt;="&amp;Kombiniert[[#This Row],[Date]])</f>
        <v>0.1225</v>
      </c>
      <c r="P1283" s="8">
        <f>AVERAGEIFS(Kombiniert[FDP],Kombiniert[Date],"&gt;="&amp;Kombiniert[[#This Row],[Von]],Kombiniert[Date],"&lt;="&amp;Kombiniert[[#This Row],[Date]])</f>
        <v>5.9166666666666666E-2</v>
      </c>
      <c r="Q1283" s="8">
        <f>AVERAGEIFS(Kombiniert[LINKE],Kombiniert[Date],"&gt;="&amp;Kombiniert[[#This Row],[Von]],Kombiniert[Date],"&lt;="&amp;Kombiniert[[#This Row],[Date]])</f>
        <v>9.9999999999999992E-2</v>
      </c>
      <c r="R1283" s="8">
        <f>AVERAGEIFS(Kombiniert[AfD],Kombiniert[Date],"&gt;="&amp;Kombiniert[[#This Row],[Von]],Kombiniert[Date],"&lt;="&amp;Kombiniert[[#This Row],[Date]])</f>
        <v>0.11083333333333334</v>
      </c>
      <c r="S1283" s="8">
        <f>AVERAGEIFS(Kombiniert[Sonstige],Kombiniert[Date],"&gt;="&amp;Kombiniert[[#This Row],[Von]],Kombiniert[Date],"&lt;="&amp;Kombiniert[[#This Row],[Date]])</f>
        <v>5.6666666666666664E-2</v>
      </c>
      <c r="T1283" s="4">
        <f>SUMIFS(Kombiniert[Befragte],Kombiniert[Date],"&gt;="&amp;Kombiniert[[#This Row],[Von]],Kombiniert[Date],"&lt;="&amp;Kombiniert[[#This Row],[Date]])</f>
        <v>13778</v>
      </c>
      <c r="U1283" s="2">
        <f>1/SUMIFS(Kombiniert[[#This Row],[CDU/CSU (14d)]:[AfD (14d)]],Kombiniert[[#This Row],[CDU/CSU (14d)]:[AfD (14d)]],"&gt;="&amp;0.05)</f>
        <v>1.0600706713780919</v>
      </c>
      <c r="V1283" s="2">
        <f>1/(SUMIFS(Kombiniert[[#This Row],[CDU/CSU (14d)]:[AfD (14d)]],Kombiniert[[#This Row],[CDU/CSU (14d)]:[AfD (14d)]],"&gt;="&amp;0.05)-Kombiniert[[#This Row],[FDP (14d)]])</f>
        <v>1.1310084825636193</v>
      </c>
    </row>
    <row r="1284" spans="1:22" x14ac:dyDescent="0.35">
      <c r="A1284" s="1">
        <v>42598</v>
      </c>
      <c r="B1284" s="2">
        <v>0.31</v>
      </c>
      <c r="C1284" s="2">
        <v>0.20499999999999999</v>
      </c>
      <c r="D1284" s="2">
        <v>0.11</v>
      </c>
      <c r="E1284" s="2">
        <v>7.0000000000000007E-2</v>
      </c>
      <c r="F1284" s="2">
        <v>0.115</v>
      </c>
      <c r="G1284" s="2">
        <v>0.13500000000000001</v>
      </c>
      <c r="H1284" s="2">
        <v>5.5E-2</v>
      </c>
      <c r="I1284" s="2">
        <v>2046</v>
      </c>
      <c r="J1284" s="2" t="s">
        <v>1131</v>
      </c>
      <c r="K1284" t="s">
        <v>939</v>
      </c>
      <c r="L1284" s="1">
        <f>Kombiniert[[#This Row],[Date]]-13</f>
        <v>42585</v>
      </c>
      <c r="M1284" s="8">
        <f>AVERAGEIFS(Kombiniert[CDU/CSU],Kombiniert[Date],"&gt;="&amp;Kombiniert[[#This Row],[Von]],Kombiniert[Date],"&lt;="&amp;Kombiniert[[#This Row],[Date]])</f>
        <v>0.33642857142857141</v>
      </c>
      <c r="N1284" s="3">
        <f>AVERAGEIFS(Kombiniert[SPD],Kombiniert[Date],"&gt;="&amp;Kombiniert[[#This Row],[Von]],Kombiniert[Date],"&lt;="&amp;Kombiniert[[#This Row],[Date]])</f>
        <v>0.21642857142857144</v>
      </c>
      <c r="O1284" s="8">
        <f>AVERAGEIFS(Kombiniert[GRÜNE],Kombiniert[Date],"&gt;="&amp;Kombiniert[[#This Row],[Von]],Kombiniert[Date],"&lt;="&amp;Kombiniert[[#This Row],[Date]])</f>
        <v>0.1207142857142857</v>
      </c>
      <c r="P1284" s="8">
        <f>AVERAGEIFS(Kombiniert[FDP],Kombiniert[Date],"&gt;="&amp;Kombiniert[[#This Row],[Von]],Kombiniert[Date],"&lt;="&amp;Kombiniert[[#This Row],[Date]])</f>
        <v>5.9285714285714282E-2</v>
      </c>
      <c r="Q1284" s="8">
        <f>AVERAGEIFS(Kombiniert[LINKE],Kombiniert[Date],"&gt;="&amp;Kombiniert[[#This Row],[Von]],Kombiniert[Date],"&lt;="&amp;Kombiniert[[#This Row],[Date]])</f>
        <v>0.10142857142857142</v>
      </c>
      <c r="R1284" s="8">
        <f>AVERAGEIFS(Kombiniert[AfD],Kombiniert[Date],"&gt;="&amp;Kombiniert[[#This Row],[Von]],Kombiniert[Date],"&lt;="&amp;Kombiniert[[#This Row],[Date]])</f>
        <v>0.11214285714285714</v>
      </c>
      <c r="S1284" s="8">
        <f>AVERAGEIFS(Kombiniert[Sonstige],Kombiniert[Date],"&gt;="&amp;Kombiniert[[#This Row],[Von]],Kombiniert[Date],"&lt;="&amp;Kombiniert[[#This Row],[Date]])</f>
        <v>5.3571428571428568E-2</v>
      </c>
      <c r="T1284" s="4">
        <f>SUMIFS(Kombiniert[Befragte],Kombiniert[Date],"&gt;="&amp;Kombiniert[[#This Row],[Von]],Kombiniert[Date],"&lt;="&amp;Kombiniert[[#This Row],[Date]])</f>
        <v>15781</v>
      </c>
      <c r="U1284" s="2">
        <f>1/SUMIFS(Kombiniert[[#This Row],[CDU/CSU (14d)]:[AfD (14d)]],Kombiniert[[#This Row],[CDU/CSU (14d)]:[AfD (14d)]],"&gt;="&amp;0.05)</f>
        <v>1.0566037735849059</v>
      </c>
      <c r="V1284" s="2">
        <f>1/(SUMIFS(Kombiniert[[#This Row],[CDU/CSU (14d)]:[AfD (14d)]],Kombiniert[[#This Row],[CDU/CSU (14d)]:[AfD (14d)]],"&gt;="&amp;0.05)-Kombiniert[[#This Row],[FDP (14d)]])</f>
        <v>1.1272141706924317</v>
      </c>
    </row>
    <row r="1285" spans="1:22" x14ac:dyDescent="0.35">
      <c r="A1285" s="1">
        <v>42591</v>
      </c>
      <c r="B1285" s="2">
        <v>0.315</v>
      </c>
      <c r="C1285" s="2">
        <v>0.21</v>
      </c>
      <c r="D1285" s="2">
        <v>0.115</v>
      </c>
      <c r="E1285" s="2">
        <v>6.5000000000000002E-2</v>
      </c>
      <c r="F1285" s="2">
        <v>0.115</v>
      </c>
      <c r="G1285" s="2">
        <v>0.13</v>
      </c>
      <c r="H1285" s="2">
        <v>0.05</v>
      </c>
      <c r="I1285" s="2">
        <v>2056</v>
      </c>
      <c r="J1285" s="2" t="s">
        <v>1132</v>
      </c>
      <c r="K1285" t="s">
        <v>939</v>
      </c>
      <c r="L1285" s="1">
        <f>Kombiniert[[#This Row],[Date]]-13</f>
        <v>42578</v>
      </c>
      <c r="M1285" s="8">
        <f>AVERAGEIFS(Kombiniert[CDU/CSU],Kombiniert[Date],"&gt;="&amp;Kombiniert[[#This Row],[Von]],Kombiniert[Date],"&lt;="&amp;Kombiniert[[#This Row],[Date]])</f>
        <v>0.33500000000000002</v>
      </c>
      <c r="N1285" s="3">
        <f>AVERAGEIFS(Kombiniert[SPD],Kombiniert[Date],"&gt;="&amp;Kombiniert[[#This Row],[Von]],Kombiniert[Date],"&lt;="&amp;Kombiniert[[#This Row],[Date]])</f>
        <v>0.22</v>
      </c>
      <c r="O1285" s="8">
        <f>AVERAGEIFS(Kombiniert[GRÜNE],Kombiniert[Date],"&gt;="&amp;Kombiniert[[#This Row],[Von]],Kombiniert[Date],"&lt;="&amp;Kombiniert[[#This Row],[Date]])</f>
        <v>0.11749999999999999</v>
      </c>
      <c r="P1285" s="8">
        <f>AVERAGEIFS(Kombiniert[FDP],Kombiniert[Date],"&gt;="&amp;Kombiniert[[#This Row],[Von]],Kombiniert[Date],"&lt;="&amp;Kombiniert[[#This Row],[Date]])</f>
        <v>5.8333333333333327E-2</v>
      </c>
      <c r="Q1285" s="8">
        <f>AVERAGEIFS(Kombiniert[LINKE],Kombiniert[Date],"&gt;="&amp;Kombiniert[[#This Row],[Von]],Kombiniert[Date],"&lt;="&amp;Kombiniert[[#This Row],[Date]])</f>
        <v>9.9166666666666667E-2</v>
      </c>
      <c r="R1285" s="8">
        <f>AVERAGEIFS(Kombiniert[AfD],Kombiniert[Date],"&gt;="&amp;Kombiniert[[#This Row],[Von]],Kombiniert[Date],"&lt;="&amp;Kombiniert[[#This Row],[Date]])</f>
        <v>0.11666666666666665</v>
      </c>
      <c r="S1285" s="8">
        <f>AVERAGEIFS(Kombiniert[Sonstige],Kombiniert[Date],"&gt;="&amp;Kombiniert[[#This Row],[Von]],Kombiniert[Date],"&lt;="&amp;Kombiniert[[#This Row],[Date]])</f>
        <v>5.3333333333333337E-2</v>
      </c>
      <c r="T1285" s="4">
        <f>SUMIFS(Kombiniert[Befragte],Kombiniert[Date],"&gt;="&amp;Kombiniert[[#This Row],[Von]],Kombiniert[Date],"&lt;="&amp;Kombiniert[[#This Row],[Date]])</f>
        <v>13670</v>
      </c>
      <c r="U1285" s="2">
        <f>1/SUMIFS(Kombiniert[[#This Row],[CDU/CSU (14d)]:[AfD (14d)]],Kombiniert[[#This Row],[CDU/CSU (14d)]:[AfD (14d)]],"&gt;="&amp;0.05)</f>
        <v>1.056338028169014</v>
      </c>
      <c r="V1285" s="2">
        <f>1/(SUMIFS(Kombiniert[[#This Row],[CDU/CSU (14d)]:[AfD (14d)]],Kombiniert[[#This Row],[CDU/CSU (14d)]:[AfD (14d)]],"&gt;="&amp;0.05)-Kombiniert[[#This Row],[FDP (14d)]])</f>
        <v>1.125703564727955</v>
      </c>
    </row>
    <row r="1286" spans="1:22" x14ac:dyDescent="0.35">
      <c r="A1286" s="1">
        <v>42584</v>
      </c>
      <c r="B1286" s="2">
        <v>0.315</v>
      </c>
      <c r="C1286" s="2">
        <v>0.21</v>
      </c>
      <c r="D1286" s="2">
        <v>0.11</v>
      </c>
      <c r="E1286" s="2">
        <v>6.5000000000000002E-2</v>
      </c>
      <c r="F1286" s="2">
        <v>0.11</v>
      </c>
      <c r="G1286" s="2">
        <v>0.13</v>
      </c>
      <c r="H1286" s="2">
        <v>0.06</v>
      </c>
      <c r="I1286" s="2">
        <v>1973</v>
      </c>
      <c r="J1286" s="2" t="s">
        <v>845</v>
      </c>
      <c r="K1286" t="s">
        <v>939</v>
      </c>
      <c r="L1286" s="1">
        <f>Kombiniert[[#This Row],[Date]]-13</f>
        <v>42571</v>
      </c>
      <c r="M1286" s="8">
        <f>AVERAGEIFS(Kombiniert[CDU/CSU],Kombiniert[Date],"&gt;="&amp;Kombiniert[[#This Row],[Von]],Kombiniert[Date],"&lt;="&amp;Kombiniert[[#This Row],[Date]])</f>
        <v>0.34071428571428569</v>
      </c>
      <c r="N1286" s="3">
        <f>AVERAGEIFS(Kombiniert[SPD],Kombiniert[Date],"&gt;="&amp;Kombiniert[[#This Row],[Von]],Kombiniert[Date],"&lt;="&amp;Kombiniert[[#This Row],[Date]])</f>
        <v>0.22142857142857145</v>
      </c>
      <c r="O1286" s="8">
        <f>AVERAGEIFS(Kombiniert[GRÜNE],Kombiniert[Date],"&gt;="&amp;Kombiniert[[#This Row],[Von]],Kombiniert[Date],"&lt;="&amp;Kombiniert[[#This Row],[Date]])</f>
        <v>0.11857142857142856</v>
      </c>
      <c r="P1286" s="8">
        <f>AVERAGEIFS(Kombiniert[FDP],Kombiniert[Date],"&gt;="&amp;Kombiniert[[#This Row],[Von]],Kombiniert[Date],"&lt;="&amp;Kombiniert[[#This Row],[Date]])</f>
        <v>6.1428571428571437E-2</v>
      </c>
      <c r="Q1286" s="8">
        <f>AVERAGEIFS(Kombiniert[LINKE],Kombiniert[Date],"&gt;="&amp;Kombiniert[[#This Row],[Von]],Kombiniert[Date],"&lt;="&amp;Kombiniert[[#This Row],[Date]])</f>
        <v>9.857142857142856E-2</v>
      </c>
      <c r="R1286" s="8">
        <f>AVERAGEIFS(Kombiniert[AfD],Kombiniert[Date],"&gt;="&amp;Kombiniert[[#This Row],[Von]],Kombiniert[Date],"&lt;="&amp;Kombiniert[[#This Row],[Date]])</f>
        <v>0.10642857142857143</v>
      </c>
      <c r="S1286" s="8">
        <f>AVERAGEIFS(Kombiniert[Sonstige],Kombiniert[Date],"&gt;="&amp;Kombiniert[[#This Row],[Von]],Kombiniert[Date],"&lt;="&amp;Kombiniert[[#This Row],[Date]])</f>
        <v>5.2857142857142859E-2</v>
      </c>
      <c r="T1286" s="4">
        <f>SUMIFS(Kombiniert[Befragte],Kombiniert[Date],"&gt;="&amp;Kombiniert[[#This Row],[Von]],Kombiniert[Date],"&lt;="&amp;Kombiniert[[#This Row],[Date]])</f>
        <v>15183</v>
      </c>
      <c r="U1286" s="2">
        <f>1/SUMIFS(Kombiniert[[#This Row],[CDU/CSU (14d)]:[AfD (14d)]],Kombiniert[[#This Row],[CDU/CSU (14d)]:[AfD (14d)]],"&gt;="&amp;0.05)</f>
        <v>1.0558069381598794</v>
      </c>
      <c r="V1286" s="2">
        <f>1/(SUMIFS(Kombiniert[[#This Row],[CDU/CSU (14d)]:[AfD (14d)]],Kombiniert[[#This Row],[CDU/CSU (14d)]:[AfD (14d)]],"&gt;="&amp;0.05)-Kombiniert[[#This Row],[FDP (14d)]])</f>
        <v>1.1290322580645162</v>
      </c>
    </row>
    <row r="1287" spans="1:22" x14ac:dyDescent="0.35">
      <c r="A1287" s="1">
        <v>42577</v>
      </c>
      <c r="B1287" s="2">
        <v>0.315</v>
      </c>
      <c r="C1287" s="2">
        <v>0.215</v>
      </c>
      <c r="D1287" s="2">
        <v>0.12</v>
      </c>
      <c r="E1287" s="2">
        <v>6.5000000000000002E-2</v>
      </c>
      <c r="F1287" s="2">
        <v>0.115</v>
      </c>
      <c r="G1287" s="2">
        <v>0.12</v>
      </c>
      <c r="H1287" s="2">
        <v>0.05</v>
      </c>
      <c r="I1287" s="2">
        <v>2049</v>
      </c>
      <c r="J1287" s="2" t="s">
        <v>1133</v>
      </c>
      <c r="K1287" t="s">
        <v>939</v>
      </c>
      <c r="L1287" s="1">
        <f>Kombiniert[[#This Row],[Date]]-13</f>
        <v>42564</v>
      </c>
      <c r="M1287" s="8">
        <f>AVERAGEIFS(Kombiniert[CDU/CSU],Kombiniert[Date],"&gt;="&amp;Kombiniert[[#This Row],[Von]],Kombiniert[Date],"&lt;="&amp;Kombiniert[[#This Row],[Date]])</f>
        <v>0.34222222222222221</v>
      </c>
      <c r="N1287" s="3">
        <f>AVERAGEIFS(Kombiniert[SPD],Kombiniert[Date],"&gt;="&amp;Kombiniert[[#This Row],[Von]],Kombiniert[Date],"&lt;="&amp;Kombiniert[[#This Row],[Date]])</f>
        <v>0.22333333333333336</v>
      </c>
      <c r="O1287" s="8">
        <f>AVERAGEIFS(Kombiniert[GRÜNE],Kombiniert[Date],"&gt;="&amp;Kombiniert[[#This Row],[Von]],Kombiniert[Date],"&lt;="&amp;Kombiniert[[#This Row],[Date]])</f>
        <v>0.12333333333333332</v>
      </c>
      <c r="P1287" s="8">
        <f>AVERAGEIFS(Kombiniert[FDP],Kombiniert[Date],"&gt;="&amp;Kombiniert[[#This Row],[Von]],Kombiniert[Date],"&lt;="&amp;Kombiniert[[#This Row],[Date]])</f>
        <v>6.1666666666666675E-2</v>
      </c>
      <c r="Q1287" s="8">
        <f>AVERAGEIFS(Kombiniert[LINKE],Kombiniert[Date],"&gt;="&amp;Kombiniert[[#This Row],[Von]],Kombiniert[Date],"&lt;="&amp;Kombiniert[[#This Row],[Date]])</f>
        <v>9.6111111111111092E-2</v>
      </c>
      <c r="R1287" s="8">
        <f>AVERAGEIFS(Kombiniert[AfD],Kombiniert[Date],"&gt;="&amp;Kombiniert[[#This Row],[Von]],Kombiniert[Date],"&lt;="&amp;Kombiniert[[#This Row],[Date]])</f>
        <v>0.10055555555555555</v>
      </c>
      <c r="S1287" s="8">
        <f>AVERAGEIFS(Kombiniert[Sonstige],Kombiniert[Date],"&gt;="&amp;Kombiniert[[#This Row],[Von]],Kombiniert[Date],"&lt;="&amp;Kombiniert[[#This Row],[Date]])</f>
        <v>5.2777777777777778E-2</v>
      </c>
      <c r="T1287" s="4">
        <f>SUMIFS(Kombiniert[Befragte],Kombiniert[Date],"&gt;="&amp;Kombiniert[[#This Row],[Von]],Kombiniert[Date],"&lt;="&amp;Kombiniert[[#This Row],[Date]])</f>
        <v>17946</v>
      </c>
      <c r="U1287" s="2">
        <f>1/SUMIFS(Kombiniert[[#This Row],[CDU/CSU (14d)]:[AfD (14d)]],Kombiniert[[#This Row],[CDU/CSU (14d)]:[AfD (14d)]],"&gt;="&amp;0.05)</f>
        <v>1.0557184750733137</v>
      </c>
      <c r="V1287" s="2">
        <f>1/(SUMIFS(Kombiniert[[#This Row],[CDU/CSU (14d)]:[AfD (14d)]],Kombiniert[[#This Row],[CDU/CSU (14d)]:[AfD (14d)]],"&gt;="&amp;0.05)-Kombiniert[[#This Row],[FDP (14d)]])</f>
        <v>1.1292346298619824</v>
      </c>
    </row>
    <row r="1288" spans="1:22" x14ac:dyDescent="0.35">
      <c r="A1288" s="1">
        <v>42570</v>
      </c>
      <c r="B1288" s="2">
        <v>0.32</v>
      </c>
      <c r="C1288" s="2">
        <v>0.21</v>
      </c>
      <c r="D1288" s="2">
        <v>0.12</v>
      </c>
      <c r="E1288" s="2">
        <v>7.0000000000000007E-2</v>
      </c>
      <c r="F1288" s="2">
        <v>0.115</v>
      </c>
      <c r="G1288" s="2">
        <v>0.11</v>
      </c>
      <c r="H1288" s="2">
        <v>5.5E-2</v>
      </c>
      <c r="I1288" s="2">
        <v>2038</v>
      </c>
      <c r="J1288" s="2" t="s">
        <v>1134</v>
      </c>
      <c r="K1288" t="s">
        <v>939</v>
      </c>
      <c r="L1288" s="1">
        <f>Kombiniert[[#This Row],[Date]]-13</f>
        <v>42557</v>
      </c>
      <c r="M1288" s="8">
        <f>AVERAGEIFS(Kombiniert[CDU/CSU],Kombiniert[Date],"&gt;="&amp;Kombiniert[[#This Row],[Von]],Kombiniert[Date],"&lt;="&amp;Kombiniert[[#This Row],[Date]])</f>
        <v>0.33875</v>
      </c>
      <c r="N1288" s="3">
        <f>AVERAGEIFS(Kombiniert[SPD],Kombiniert[Date],"&gt;="&amp;Kombiniert[[#This Row],[Von]],Kombiniert[Date],"&lt;="&amp;Kombiniert[[#This Row],[Date]])</f>
        <v>0.22062499999999999</v>
      </c>
      <c r="O1288" s="8">
        <f>AVERAGEIFS(Kombiniert[GRÜNE],Kombiniert[Date],"&gt;="&amp;Kombiniert[[#This Row],[Von]],Kombiniert[Date],"&lt;="&amp;Kombiniert[[#This Row],[Date]])</f>
        <v>0.12625</v>
      </c>
      <c r="P1288" s="8">
        <f>AVERAGEIFS(Kombiniert[FDP],Kombiniert[Date],"&gt;="&amp;Kombiniert[[#This Row],[Von]],Kombiniert[Date],"&lt;="&amp;Kombiniert[[#This Row],[Date]])</f>
        <v>6.0625000000000005E-2</v>
      </c>
      <c r="Q1288" s="8">
        <f>AVERAGEIFS(Kombiniert[LINKE],Kombiniert[Date],"&gt;="&amp;Kombiniert[[#This Row],[Von]],Kombiniert[Date],"&lt;="&amp;Kombiniert[[#This Row],[Date]])</f>
        <v>9.5625000000000002E-2</v>
      </c>
      <c r="R1288" s="8">
        <f>AVERAGEIFS(Kombiniert[AfD],Kombiniert[Date],"&gt;="&amp;Kombiniert[[#This Row],[Von]],Kombiniert[Date],"&lt;="&amp;Kombiniert[[#This Row],[Date]])</f>
        <v>0.105625</v>
      </c>
      <c r="S1288" s="8">
        <f>AVERAGEIFS(Kombiniert[Sonstige],Kombiniert[Date],"&gt;="&amp;Kombiniert[[#This Row],[Von]],Kombiniert[Date],"&lt;="&amp;Kombiniert[[#This Row],[Date]])</f>
        <v>5.2499999999999998E-2</v>
      </c>
      <c r="T1288" s="4">
        <f>SUMIFS(Kombiniert[Befragte],Kombiniert[Date],"&gt;="&amp;Kombiniert[[#This Row],[Von]],Kombiniert[Date],"&lt;="&amp;Kombiniert[[#This Row],[Date]])</f>
        <v>14995</v>
      </c>
      <c r="U1288" s="2">
        <f>1/SUMIFS(Kombiniert[[#This Row],[CDU/CSU (14d)]:[AfD (14d)]],Kombiniert[[#This Row],[CDU/CSU (14d)]:[AfD (14d)]],"&gt;="&amp;0.05)</f>
        <v>1.0554089709762533</v>
      </c>
      <c r="V1288" s="2">
        <f>1/(SUMIFS(Kombiniert[[#This Row],[CDU/CSU (14d)]:[AfD (14d)]],Kombiniert[[#This Row],[CDU/CSU (14d)]:[AfD (14d)]],"&gt;="&amp;0.05)-Kombiniert[[#This Row],[FDP (14d)]])</f>
        <v>1.1275546159267091</v>
      </c>
    </row>
    <row r="1289" spans="1:22" x14ac:dyDescent="0.35">
      <c r="A1289" s="1">
        <v>42562</v>
      </c>
      <c r="B1289" s="2">
        <v>0.31</v>
      </c>
      <c r="C1289" s="2">
        <v>0.20499999999999999</v>
      </c>
      <c r="D1289" s="2">
        <v>0.12</v>
      </c>
      <c r="E1289" s="2">
        <v>7.4999999999999997E-2</v>
      </c>
      <c r="F1289" s="2">
        <v>0.11</v>
      </c>
      <c r="G1289" s="2">
        <v>0.125</v>
      </c>
      <c r="H1289" s="2">
        <v>5.5E-2</v>
      </c>
      <c r="I1289" s="2">
        <v>2034</v>
      </c>
      <c r="J1289" s="2" t="s">
        <v>1135</v>
      </c>
      <c r="K1289" t="s">
        <v>939</v>
      </c>
      <c r="L1289" s="1">
        <f>Kombiniert[[#This Row],[Date]]-13</f>
        <v>42549</v>
      </c>
      <c r="M1289" s="8">
        <f>AVERAGEIFS(Kombiniert[CDU/CSU],Kombiniert[Date],"&gt;="&amp;Kombiniert[[#This Row],[Von]],Kombiniert[Date],"&lt;="&amp;Kombiniert[[#This Row],[Date]])</f>
        <v>0.33142857142857141</v>
      </c>
      <c r="N1289" s="3">
        <f>AVERAGEIFS(Kombiniert[SPD],Kombiniert[Date],"&gt;="&amp;Kombiniert[[#This Row],[Von]],Kombiniert[Date],"&lt;="&amp;Kombiniert[[#This Row],[Date]])</f>
        <v>0.21785714285714289</v>
      </c>
      <c r="O1289" s="8">
        <f>AVERAGEIFS(Kombiniert[GRÜNE],Kombiniert[Date],"&gt;="&amp;Kombiniert[[#This Row],[Von]],Kombiniert[Date],"&lt;="&amp;Kombiniert[[#This Row],[Date]])</f>
        <v>0.12428571428571429</v>
      </c>
      <c r="P1289" s="8">
        <f>AVERAGEIFS(Kombiniert[FDP],Kombiniert[Date],"&gt;="&amp;Kombiniert[[#This Row],[Von]],Kombiniert[Date],"&lt;="&amp;Kombiniert[[#This Row],[Date]])</f>
        <v>6.357142857142857E-2</v>
      </c>
      <c r="Q1289" s="8">
        <f>AVERAGEIFS(Kombiniert[LINKE],Kombiniert[Date],"&gt;="&amp;Kombiniert[[#This Row],[Von]],Kombiniert[Date],"&lt;="&amp;Kombiniert[[#This Row],[Date]])</f>
        <v>9.7142857142857128E-2</v>
      </c>
      <c r="R1289" s="8">
        <f>AVERAGEIFS(Kombiniert[AfD],Kombiniert[Date],"&gt;="&amp;Kombiniert[[#This Row],[Von]],Kombiniert[Date],"&lt;="&amp;Kombiniert[[#This Row],[Date]])</f>
        <v>0.11285714285714286</v>
      </c>
      <c r="S1289" s="8">
        <f>AVERAGEIFS(Kombiniert[Sonstige],Kombiniert[Date],"&gt;="&amp;Kombiniert[[#This Row],[Von]],Kombiniert[Date],"&lt;="&amp;Kombiniert[[#This Row],[Date]])</f>
        <v>5.2857142857142859E-2</v>
      </c>
      <c r="T1289" s="4">
        <f>SUMIFS(Kombiniert[Befragte],Kombiniert[Date],"&gt;="&amp;Kombiniert[[#This Row],[Von]],Kombiniert[Date],"&lt;="&amp;Kombiniert[[#This Row],[Date]])</f>
        <v>13882</v>
      </c>
      <c r="U1289" s="2">
        <f>1/SUMIFS(Kombiniert[[#This Row],[CDU/CSU (14d)]:[AfD (14d)]],Kombiniert[[#This Row],[CDU/CSU (14d)]:[AfD (14d)]],"&gt;="&amp;0.05)</f>
        <v>1.0558069381598794</v>
      </c>
      <c r="V1289" s="2">
        <f>1/(SUMIFS(Kombiniert[[#This Row],[CDU/CSU (14d)]:[AfD (14d)]],Kombiniert[[#This Row],[CDU/CSU (14d)]:[AfD (14d)]],"&gt;="&amp;0.05)-Kombiniert[[#This Row],[FDP (14d)]])</f>
        <v>1.131770412287793</v>
      </c>
    </row>
    <row r="1290" spans="1:22" x14ac:dyDescent="0.35">
      <c r="A1290" s="1">
        <v>42555</v>
      </c>
      <c r="B1290" s="2">
        <v>0.3</v>
      </c>
      <c r="C1290" s="2">
        <v>0.21</v>
      </c>
      <c r="D1290" s="2">
        <v>0.12</v>
      </c>
      <c r="E1290" s="2">
        <v>0.08</v>
      </c>
      <c r="F1290" s="2">
        <v>0.1</v>
      </c>
      <c r="G1290" s="2">
        <v>0.14499999999999999</v>
      </c>
      <c r="H1290" s="2">
        <v>4.4999999999999998E-2</v>
      </c>
      <c r="I1290" s="2">
        <v>2001</v>
      </c>
      <c r="J1290" s="2" t="s">
        <v>1136</v>
      </c>
      <c r="K1290" t="s">
        <v>939</v>
      </c>
      <c r="L1290" s="1">
        <f>Kombiniert[[#This Row],[Date]]-13</f>
        <v>42542</v>
      </c>
      <c r="M1290" s="8">
        <f>AVERAGEIFS(Kombiniert[CDU/CSU],Kombiniert[Date],"&gt;="&amp;Kombiniert[[#This Row],[Von]],Kombiniert[Date],"&lt;="&amp;Kombiniert[[#This Row],[Date]])</f>
        <v>0.32</v>
      </c>
      <c r="N1290" s="3">
        <f>AVERAGEIFS(Kombiniert[SPD],Kombiniert[Date],"&gt;="&amp;Kombiniert[[#This Row],[Von]],Kombiniert[Date],"&lt;="&amp;Kombiniert[[#This Row],[Date]])</f>
        <v>0.215</v>
      </c>
      <c r="O1290" s="8">
        <f>AVERAGEIFS(Kombiniert[GRÜNE],Kombiniert[Date],"&gt;="&amp;Kombiniert[[#This Row],[Von]],Kombiniert[Date],"&lt;="&amp;Kombiniert[[#This Row],[Date]])</f>
        <v>0.125</v>
      </c>
      <c r="P1290" s="8">
        <f>AVERAGEIFS(Kombiniert[FDP],Kombiniert[Date],"&gt;="&amp;Kombiniert[[#This Row],[Von]],Kombiniert[Date],"&lt;="&amp;Kombiniert[[#This Row],[Date]])</f>
        <v>6.6666666666666666E-2</v>
      </c>
      <c r="Q1290" s="8">
        <f>AVERAGEIFS(Kombiniert[LINKE],Kombiniert[Date],"&gt;="&amp;Kombiniert[[#This Row],[Von]],Kombiniert[Date],"&lt;="&amp;Kombiniert[[#This Row],[Date]])</f>
        <v>9.6666666666666665E-2</v>
      </c>
      <c r="R1290" s="8">
        <f>AVERAGEIFS(Kombiniert[AfD],Kombiniert[Date],"&gt;="&amp;Kombiniert[[#This Row],[Von]],Kombiniert[Date],"&lt;="&amp;Kombiniert[[#This Row],[Date]])</f>
        <v>0.12083333333333333</v>
      </c>
      <c r="S1290" s="8">
        <f>AVERAGEIFS(Kombiniert[Sonstige],Kombiniert[Date],"&gt;="&amp;Kombiniert[[#This Row],[Von]],Kombiniert[Date],"&lt;="&amp;Kombiniert[[#This Row],[Date]])</f>
        <v>5.5833333333333339E-2</v>
      </c>
      <c r="T1290" s="4">
        <f>SUMIFS(Kombiniert[Befragte],Kombiniert[Date],"&gt;="&amp;Kombiniert[[#This Row],[Von]],Kombiniert[Date],"&lt;="&amp;Kombiniert[[#This Row],[Date]])</f>
        <v>12900</v>
      </c>
      <c r="U1290" s="2">
        <f>1/SUMIFS(Kombiniert[[#This Row],[CDU/CSU (14d)]:[AfD (14d)]],Kombiniert[[#This Row],[CDU/CSU (14d)]:[AfD (14d)]],"&gt;="&amp;0.05)</f>
        <v>1.0591350397175638</v>
      </c>
      <c r="V1290" s="2">
        <f>1/(SUMIFS(Kombiniert[[#This Row],[CDU/CSU (14d)]:[AfD (14d)]],Kombiniert[[#This Row],[CDU/CSU (14d)]:[AfD (14d)]],"&gt;="&amp;0.05)-Kombiniert[[#This Row],[FDP (14d)]])</f>
        <v>1.1396011396011396</v>
      </c>
    </row>
    <row r="1291" spans="1:22" x14ac:dyDescent="0.35">
      <c r="A1291" s="1">
        <v>42548</v>
      </c>
      <c r="B1291" s="2">
        <v>0.3</v>
      </c>
      <c r="C1291" s="2">
        <v>0.19</v>
      </c>
      <c r="D1291" s="2">
        <v>0.13</v>
      </c>
      <c r="E1291" s="2">
        <v>0.08</v>
      </c>
      <c r="F1291" s="2">
        <v>0.11</v>
      </c>
      <c r="G1291" s="2">
        <v>0.14000000000000001</v>
      </c>
      <c r="H1291" s="2">
        <v>0.05</v>
      </c>
      <c r="I1291" s="2">
        <v>2054</v>
      </c>
      <c r="J1291" s="2" t="s">
        <v>1137</v>
      </c>
      <c r="K1291" t="s">
        <v>939</v>
      </c>
      <c r="L1291" s="1">
        <f>Kombiniert[[#This Row],[Date]]-13</f>
        <v>42535</v>
      </c>
      <c r="M1291" s="8">
        <f>AVERAGEIFS(Kombiniert[CDU/CSU],Kombiniert[Date],"&gt;="&amp;Kombiniert[[#This Row],[Von]],Kombiniert[Date],"&lt;="&amp;Kombiniert[[#This Row],[Date]])</f>
        <v>0.32062500000000005</v>
      </c>
      <c r="N1291" s="3">
        <f>AVERAGEIFS(Kombiniert[SPD],Kombiniert[Date],"&gt;="&amp;Kombiniert[[#This Row],[Von]],Kombiniert[Date],"&lt;="&amp;Kombiniert[[#This Row],[Date]])</f>
        <v>0.21</v>
      </c>
      <c r="O1291" s="8">
        <f>AVERAGEIFS(Kombiniert[GRÜNE],Kombiniert[Date],"&gt;="&amp;Kombiniert[[#This Row],[Von]],Kombiniert[Date],"&lt;="&amp;Kombiniert[[#This Row],[Date]])</f>
        <v>0.13</v>
      </c>
      <c r="P1291" s="8">
        <f>AVERAGEIFS(Kombiniert[FDP],Kombiniert[Date],"&gt;="&amp;Kombiniert[[#This Row],[Von]],Kombiniert[Date],"&lt;="&amp;Kombiniert[[#This Row],[Date]])</f>
        <v>6.7500000000000004E-2</v>
      </c>
      <c r="Q1291" s="8">
        <f>AVERAGEIFS(Kombiniert[LINKE],Kombiniert[Date],"&gt;="&amp;Kombiniert[[#This Row],[Von]],Kombiniert[Date],"&lt;="&amp;Kombiniert[[#This Row],[Date]])</f>
        <v>9.6249999999999988E-2</v>
      </c>
      <c r="R1291" s="8">
        <f>AVERAGEIFS(Kombiniert[AfD],Kombiniert[Date],"&gt;="&amp;Kombiniert[[#This Row],[Von]],Kombiniert[Date],"&lt;="&amp;Kombiniert[[#This Row],[Date]])</f>
        <v>0.123125</v>
      </c>
      <c r="S1291" s="8">
        <f>AVERAGEIFS(Kombiniert[Sonstige],Kombiniert[Date],"&gt;="&amp;Kombiniert[[#This Row],[Von]],Kombiniert[Date],"&lt;="&amp;Kombiniert[[#This Row],[Date]])</f>
        <v>5.2499999999999998E-2</v>
      </c>
      <c r="T1291" s="4">
        <f>SUMIFS(Kombiniert[Befragte],Kombiniert[Date],"&gt;="&amp;Kombiniert[[#This Row],[Von]],Kombiniert[Date],"&lt;="&amp;Kombiniert[[#This Row],[Date]])</f>
        <v>16124</v>
      </c>
      <c r="U1291" s="2">
        <f>1/SUMIFS(Kombiniert[[#This Row],[CDU/CSU (14d)]:[AfD (14d)]],Kombiniert[[#This Row],[CDU/CSU (14d)]:[AfD (14d)]],"&gt;="&amp;0.05)</f>
        <v>1.0554089709762533</v>
      </c>
      <c r="V1291" s="2">
        <f>1/(SUMIFS(Kombiniert[[#This Row],[CDU/CSU (14d)]:[AfD (14d)]],Kombiniert[[#This Row],[CDU/CSU (14d)]:[AfD (14d)]],"&gt;="&amp;0.05)-Kombiniert[[#This Row],[FDP (14d)]])</f>
        <v>1.1363636363636365</v>
      </c>
    </row>
    <row r="1292" spans="1:22" x14ac:dyDescent="0.35">
      <c r="A1292" s="1">
        <v>42541</v>
      </c>
      <c r="B1292" s="2">
        <v>0.31</v>
      </c>
      <c r="C1292" s="2">
        <v>0.2</v>
      </c>
      <c r="D1292" s="2">
        <v>0.13</v>
      </c>
      <c r="E1292" s="2">
        <v>7.0000000000000007E-2</v>
      </c>
      <c r="F1292" s="2">
        <v>0.11</v>
      </c>
      <c r="G1292" s="2">
        <v>0.13</v>
      </c>
      <c r="H1292" s="2">
        <v>0.05</v>
      </c>
      <c r="I1292" s="2">
        <v>2017</v>
      </c>
      <c r="J1292" s="2" t="s">
        <v>1138</v>
      </c>
      <c r="K1292" t="s">
        <v>939</v>
      </c>
      <c r="L1292" s="1">
        <f>Kombiniert[[#This Row],[Date]]-13</f>
        <v>42528</v>
      </c>
      <c r="M1292" s="8">
        <f>AVERAGEIFS(Kombiniert[CDU/CSU],Kombiniert[Date],"&gt;="&amp;Kombiniert[[#This Row],[Von]],Kombiniert[Date],"&lt;="&amp;Kombiniert[[#This Row],[Date]])</f>
        <v>0.32437500000000002</v>
      </c>
      <c r="N1292" s="3">
        <f>AVERAGEIFS(Kombiniert[SPD],Kombiniert[Date],"&gt;="&amp;Kombiniert[[#This Row],[Von]],Kombiniert[Date],"&lt;="&amp;Kombiniert[[#This Row],[Date]])</f>
        <v>0.208125</v>
      </c>
      <c r="O1292" s="8">
        <f>AVERAGEIFS(Kombiniert[GRÜNE],Kombiniert[Date],"&gt;="&amp;Kombiniert[[#This Row],[Von]],Kombiniert[Date],"&lt;="&amp;Kombiniert[[#This Row],[Date]])</f>
        <v>0.13</v>
      </c>
      <c r="P1292" s="8">
        <f>AVERAGEIFS(Kombiniert[FDP],Kombiniert[Date],"&gt;="&amp;Kombiniert[[#This Row],[Von]],Kombiniert[Date],"&lt;="&amp;Kombiniert[[#This Row],[Date]])</f>
        <v>6.8750000000000006E-2</v>
      </c>
      <c r="Q1292" s="8">
        <f>AVERAGEIFS(Kombiniert[LINKE],Kombiniert[Date],"&gt;="&amp;Kombiniert[[#This Row],[Von]],Kombiniert[Date],"&lt;="&amp;Kombiniert[[#This Row],[Date]])</f>
        <v>9.7499999999999989E-2</v>
      </c>
      <c r="R1292" s="8">
        <f>AVERAGEIFS(Kombiniert[AfD],Kombiniert[Date],"&gt;="&amp;Kombiniert[[#This Row],[Von]],Kombiniert[Date],"&lt;="&amp;Kombiniert[[#This Row],[Date]])</f>
        <v>0.120625</v>
      </c>
      <c r="S1292" s="8">
        <f>AVERAGEIFS(Kombiniert[Sonstige],Kombiniert[Date],"&gt;="&amp;Kombiniert[[#This Row],[Von]],Kombiniert[Date],"&lt;="&amp;Kombiniert[[#This Row],[Date]])</f>
        <v>5.0624999999999996E-2</v>
      </c>
      <c r="T1292" s="4">
        <f>SUMIFS(Kombiniert[Befragte],Kombiniert[Date],"&gt;="&amp;Kombiniert[[#This Row],[Von]],Kombiniert[Date],"&lt;="&amp;Kombiniert[[#This Row],[Date]])</f>
        <v>16048</v>
      </c>
      <c r="U1292" s="2">
        <f>1/SUMIFS(Kombiniert[[#This Row],[CDU/CSU (14d)]:[AfD (14d)]],Kombiniert[[#This Row],[CDU/CSU (14d)]:[AfD (14d)]],"&gt;="&amp;0.05)</f>
        <v>1.0533245556287032</v>
      </c>
      <c r="V1292" s="2">
        <f>1/(SUMIFS(Kombiniert[[#This Row],[CDU/CSU (14d)]:[AfD (14d)]],Kombiniert[[#This Row],[CDU/CSU (14d)]:[AfD (14d)]],"&gt;="&amp;0.05)-Kombiniert[[#This Row],[FDP (14d)]])</f>
        <v>1.1355571327182399</v>
      </c>
    </row>
    <row r="1293" spans="1:22" x14ac:dyDescent="0.35">
      <c r="A1293" s="1">
        <v>42534</v>
      </c>
      <c r="B1293" s="2">
        <v>0.3</v>
      </c>
      <c r="C1293" s="2">
        <v>0.19500000000000001</v>
      </c>
      <c r="D1293" s="2">
        <v>0.12</v>
      </c>
      <c r="E1293" s="2">
        <v>0.08</v>
      </c>
      <c r="F1293" s="2">
        <v>0.11</v>
      </c>
      <c r="G1293" s="2">
        <v>0.14000000000000001</v>
      </c>
      <c r="H1293" s="2">
        <v>5.5E-2</v>
      </c>
      <c r="I1293" s="2">
        <v>2047</v>
      </c>
      <c r="J1293" s="2" t="s">
        <v>720</v>
      </c>
      <c r="K1293" t="s">
        <v>939</v>
      </c>
      <c r="L1293" s="1">
        <f>Kombiniert[[#This Row],[Date]]-13</f>
        <v>42521</v>
      </c>
      <c r="M1293" s="8">
        <f>AVERAGEIFS(Kombiniert[CDU/CSU],Kombiniert[Date],"&gt;="&amp;Kombiniert[[#This Row],[Von]],Kombiniert[Date],"&lt;="&amp;Kombiniert[[#This Row],[Date]])</f>
        <v>0.32124999999999998</v>
      </c>
      <c r="N1293" s="3">
        <f>AVERAGEIFS(Kombiniert[SPD],Kombiniert[Date],"&gt;="&amp;Kombiniert[[#This Row],[Von]],Kombiniert[Date],"&lt;="&amp;Kombiniert[[#This Row],[Date]])</f>
        <v>0.204375</v>
      </c>
      <c r="O1293" s="8">
        <f>AVERAGEIFS(Kombiniert[GRÜNE],Kombiniert[Date],"&gt;="&amp;Kombiniert[[#This Row],[Von]],Kombiniert[Date],"&lt;="&amp;Kombiniert[[#This Row],[Date]])</f>
        <v>0.13</v>
      </c>
      <c r="P1293" s="8">
        <f>AVERAGEIFS(Kombiniert[FDP],Kombiniert[Date],"&gt;="&amp;Kombiniert[[#This Row],[Von]],Kombiniert[Date],"&lt;="&amp;Kombiniert[[#This Row],[Date]])</f>
        <v>6.8750000000000006E-2</v>
      </c>
      <c r="Q1293" s="8">
        <f>AVERAGEIFS(Kombiniert[LINKE],Kombiniert[Date],"&gt;="&amp;Kombiniert[[#This Row],[Von]],Kombiniert[Date],"&lt;="&amp;Kombiniert[[#This Row],[Date]])</f>
        <v>9.6249999999999988E-2</v>
      </c>
      <c r="R1293" s="8">
        <f>AVERAGEIFS(Kombiniert[AfD],Kombiniert[Date],"&gt;="&amp;Kombiniert[[#This Row],[Von]],Kombiniert[Date],"&lt;="&amp;Kombiniert[[#This Row],[Date]])</f>
        <v>0.12625</v>
      </c>
      <c r="S1293" s="8">
        <f>AVERAGEIFS(Kombiniert[Sonstige],Kombiniert[Date],"&gt;="&amp;Kombiniert[[#This Row],[Von]],Kombiniert[Date],"&lt;="&amp;Kombiniert[[#This Row],[Date]])</f>
        <v>5.3124999999999999E-2</v>
      </c>
      <c r="T1293" s="4">
        <f>SUMIFS(Kombiniert[Befragte],Kombiniert[Date],"&gt;="&amp;Kombiniert[[#This Row],[Von]],Kombiniert[Date],"&lt;="&amp;Kombiniert[[#This Row],[Date]])</f>
        <v>16330</v>
      </c>
      <c r="U1293" s="2">
        <f>1/SUMIFS(Kombiniert[[#This Row],[CDU/CSU (14d)]:[AfD (14d)]],Kombiniert[[#This Row],[CDU/CSU (14d)]:[AfD (14d)]],"&gt;="&amp;0.05)</f>
        <v>1.0561056105610562</v>
      </c>
      <c r="V1293" s="2">
        <f>1/(SUMIFS(Kombiniert[[#This Row],[CDU/CSU (14d)]:[AfD (14d)]],Kombiniert[[#This Row],[CDU/CSU (14d)]:[AfD (14d)]],"&gt;="&amp;0.05)-Kombiniert[[#This Row],[FDP (14d)]])</f>
        <v>1.1387900355871887</v>
      </c>
    </row>
    <row r="1294" spans="1:22" x14ac:dyDescent="0.35">
      <c r="A1294" s="1">
        <v>42527</v>
      </c>
      <c r="B1294" s="2">
        <v>0.3</v>
      </c>
      <c r="C1294" s="2">
        <v>0.19</v>
      </c>
      <c r="D1294" s="2">
        <v>0.13</v>
      </c>
      <c r="E1294" s="2">
        <v>0.08</v>
      </c>
      <c r="F1294" s="2">
        <v>0.105</v>
      </c>
      <c r="G1294" s="2">
        <v>0.14000000000000001</v>
      </c>
      <c r="H1294" s="2">
        <v>5.5E-2</v>
      </c>
      <c r="I1294" s="2">
        <v>2032</v>
      </c>
      <c r="J1294" s="2" t="s">
        <v>1139</v>
      </c>
      <c r="K1294" t="s">
        <v>939</v>
      </c>
      <c r="L1294" s="1">
        <f>Kombiniert[[#This Row],[Date]]-13</f>
        <v>42514</v>
      </c>
      <c r="M1294" s="8">
        <f>AVERAGEIFS(Kombiniert[CDU/CSU],Kombiniert[Date],"&gt;="&amp;Kombiniert[[#This Row],[Von]],Kombiniert[Date],"&lt;="&amp;Kombiniert[[#This Row],[Date]])</f>
        <v>0.32142857142857145</v>
      </c>
      <c r="N1294" s="3">
        <f>AVERAGEIFS(Kombiniert[SPD],Kombiniert[Date],"&gt;="&amp;Kombiniert[[#This Row],[Von]],Kombiniert[Date],"&lt;="&amp;Kombiniert[[#This Row],[Date]])</f>
        <v>0.20428571428571426</v>
      </c>
      <c r="O1294" s="8">
        <f>AVERAGEIFS(Kombiniert[GRÜNE],Kombiniert[Date],"&gt;="&amp;Kombiniert[[#This Row],[Von]],Kombiniert[Date],"&lt;="&amp;Kombiniert[[#This Row],[Date]])</f>
        <v>0.13</v>
      </c>
      <c r="P1294" s="8">
        <f>AVERAGEIFS(Kombiniert[FDP],Kombiniert[Date],"&gt;="&amp;Kombiniert[[#This Row],[Von]],Kombiniert[Date],"&lt;="&amp;Kombiniert[[#This Row],[Date]])</f>
        <v>6.5714285714285711E-2</v>
      </c>
      <c r="Q1294" s="8">
        <f>AVERAGEIFS(Kombiniert[LINKE],Kombiniert[Date],"&gt;="&amp;Kombiniert[[#This Row],[Von]],Kombiniert[Date],"&lt;="&amp;Kombiniert[[#This Row],[Date]])</f>
        <v>9.2857142857142846E-2</v>
      </c>
      <c r="R1294" s="8">
        <f>AVERAGEIFS(Kombiniert[AfD],Kombiniert[Date],"&gt;="&amp;Kombiniert[[#This Row],[Von]],Kombiniert[Date],"&lt;="&amp;Kombiniert[[#This Row],[Date]])</f>
        <v>0.13142857142857142</v>
      </c>
      <c r="S1294" s="8">
        <f>AVERAGEIFS(Kombiniert[Sonstige],Kombiniert[Date],"&gt;="&amp;Kombiniert[[#This Row],[Von]],Kombiniert[Date],"&lt;="&amp;Kombiniert[[#This Row],[Date]])</f>
        <v>5.4285714285714284E-2</v>
      </c>
      <c r="T1294" s="4">
        <f>SUMIFS(Kombiniert[Befragte],Kombiniert[Date],"&gt;="&amp;Kombiniert[[#This Row],[Von]],Kombiniert[Date],"&lt;="&amp;Kombiniert[[#This Row],[Date]])</f>
        <v>14831</v>
      </c>
      <c r="U1294" s="2">
        <f>1/SUMIFS(Kombiniert[[#This Row],[CDU/CSU (14d)]:[AfD (14d)]],Kombiniert[[#This Row],[CDU/CSU (14d)]:[AfD (14d)]],"&gt;="&amp;0.05)</f>
        <v>1.0574018126888218</v>
      </c>
      <c r="V1294" s="2">
        <f>1/(SUMIFS(Kombiniert[[#This Row],[CDU/CSU (14d)]:[AfD (14d)]],Kombiniert[[#This Row],[CDU/CSU (14d)]:[AfD (14d)]],"&gt;="&amp;0.05)-Kombiniert[[#This Row],[FDP (14d)]])</f>
        <v>1.1363636363636365</v>
      </c>
    </row>
    <row r="1295" spans="1:22" x14ac:dyDescent="0.35">
      <c r="A1295" s="1">
        <v>42521</v>
      </c>
      <c r="B1295" s="2">
        <v>0.3</v>
      </c>
      <c r="C1295" s="2">
        <v>0.19</v>
      </c>
      <c r="D1295" s="2">
        <v>0.13</v>
      </c>
      <c r="E1295" s="2">
        <v>0.08</v>
      </c>
      <c r="F1295" s="2">
        <v>9.5000000000000001E-2</v>
      </c>
      <c r="G1295" s="2">
        <v>0.15</v>
      </c>
      <c r="H1295" s="2">
        <v>5.5E-2</v>
      </c>
      <c r="I1295" s="2">
        <v>2053</v>
      </c>
      <c r="J1295" s="2" t="s">
        <v>1140</v>
      </c>
      <c r="K1295" t="s">
        <v>939</v>
      </c>
      <c r="L1295" s="1">
        <f>Kombiniert[[#This Row],[Date]]-13</f>
        <v>42508</v>
      </c>
      <c r="M1295" s="8">
        <f>AVERAGEIFS(Kombiniert[CDU/CSU],Kombiniert[Date],"&gt;="&amp;Kombiniert[[#This Row],[Von]],Kombiniert[Date],"&lt;="&amp;Kombiniert[[#This Row],[Date]])</f>
        <v>0.3175</v>
      </c>
      <c r="N1295" s="3">
        <f>AVERAGEIFS(Kombiniert[SPD],Kombiniert[Date],"&gt;="&amp;Kombiniert[[#This Row],[Von]],Kombiniert[Date],"&lt;="&amp;Kombiniert[[#This Row],[Date]])</f>
        <v>0.20416666666666669</v>
      </c>
      <c r="O1295" s="8">
        <f>AVERAGEIFS(Kombiniert[GRÜNE],Kombiniert[Date],"&gt;="&amp;Kombiniert[[#This Row],[Von]],Kombiniert[Date],"&lt;="&amp;Kombiniert[[#This Row],[Date]])</f>
        <v>0.12666666666666668</v>
      </c>
      <c r="P1295" s="8">
        <f>AVERAGEIFS(Kombiniert[FDP],Kombiniert[Date],"&gt;="&amp;Kombiniert[[#This Row],[Von]],Kombiniert[Date],"&lt;="&amp;Kombiniert[[#This Row],[Date]])</f>
        <v>6.6666666666666666E-2</v>
      </c>
      <c r="Q1295" s="8">
        <f>AVERAGEIFS(Kombiniert[LINKE],Kombiniert[Date],"&gt;="&amp;Kombiniert[[#This Row],[Von]],Kombiniert[Date],"&lt;="&amp;Kombiniert[[#This Row],[Date]])</f>
        <v>9.2499999999999985E-2</v>
      </c>
      <c r="R1295" s="8">
        <f>AVERAGEIFS(Kombiniert[AfD],Kombiniert[Date],"&gt;="&amp;Kombiniert[[#This Row],[Von]],Kombiniert[Date],"&lt;="&amp;Kombiniert[[#This Row],[Date]])</f>
        <v>0.14000000000000001</v>
      </c>
      <c r="S1295" s="8">
        <f>AVERAGEIFS(Kombiniert[Sonstige],Kombiniert[Date],"&gt;="&amp;Kombiniert[[#This Row],[Von]],Kombiniert[Date],"&lt;="&amp;Kombiniert[[#This Row],[Date]])</f>
        <v>5.2499999999999998E-2</v>
      </c>
      <c r="T1295" s="4">
        <f>SUMIFS(Kombiniert[Befragte],Kombiniert[Date],"&gt;="&amp;Kombiniert[[#This Row],[Von]],Kombiniert[Date],"&lt;="&amp;Kombiniert[[#This Row],[Date]])</f>
        <v>11462</v>
      </c>
      <c r="U1295" s="2">
        <f>1/SUMIFS(Kombiniert[[#This Row],[CDU/CSU (14d)]:[AfD (14d)]],Kombiniert[[#This Row],[CDU/CSU (14d)]:[AfD (14d)]],"&gt;="&amp;0.05)</f>
        <v>1.0554089709762531</v>
      </c>
      <c r="V1295" s="2">
        <f>1/(SUMIFS(Kombiniert[[#This Row],[CDU/CSU (14d)]:[AfD (14d)]],Kombiniert[[#This Row],[CDU/CSU (14d)]:[AfD (14d)]],"&gt;="&amp;0.05)-Kombiniert[[#This Row],[FDP (14d)]])</f>
        <v>1.1352885525070955</v>
      </c>
    </row>
    <row r="1296" spans="1:22" x14ac:dyDescent="0.35">
      <c r="A1296" s="1">
        <v>42513</v>
      </c>
      <c r="B1296" s="2">
        <v>0.30499999999999999</v>
      </c>
      <c r="C1296" s="2">
        <v>0.19500000000000001</v>
      </c>
      <c r="D1296" s="2">
        <v>0.13</v>
      </c>
      <c r="E1296" s="2">
        <v>7.0000000000000007E-2</v>
      </c>
      <c r="F1296" s="2">
        <v>0.1</v>
      </c>
      <c r="G1296" s="2">
        <v>0.15</v>
      </c>
      <c r="H1296" s="2">
        <v>0.05</v>
      </c>
      <c r="I1296" s="2">
        <v>2022</v>
      </c>
      <c r="J1296" s="2" t="s">
        <v>1141</v>
      </c>
      <c r="K1296" t="s">
        <v>939</v>
      </c>
      <c r="L1296" s="1">
        <f>Kombiniert[[#This Row],[Date]]-13</f>
        <v>42500</v>
      </c>
      <c r="M1296" s="8">
        <f>AVERAGEIFS(Kombiniert[CDU/CSU],Kombiniert[Date],"&gt;="&amp;Kombiniert[[#This Row],[Von]],Kombiniert[Date],"&lt;="&amp;Kombiniert[[#This Row],[Date]])</f>
        <v>0.32437500000000008</v>
      </c>
      <c r="N1296" s="3">
        <f>AVERAGEIFS(Kombiniert[SPD],Kombiniert[Date],"&gt;="&amp;Kombiniert[[#This Row],[Von]],Kombiniert[Date],"&lt;="&amp;Kombiniert[[#This Row],[Date]])</f>
        <v>0.20750000000000002</v>
      </c>
      <c r="O1296" s="8">
        <f>AVERAGEIFS(Kombiniert[GRÜNE],Kombiniert[Date],"&gt;="&amp;Kombiniert[[#This Row],[Von]],Kombiniert[Date],"&lt;="&amp;Kombiniert[[#This Row],[Date]])</f>
        <v>0.12687500000000002</v>
      </c>
      <c r="P1296" s="8">
        <f>AVERAGEIFS(Kombiniert[FDP],Kombiniert[Date],"&gt;="&amp;Kombiniert[[#This Row],[Von]],Kombiniert[Date],"&lt;="&amp;Kombiniert[[#This Row],[Date]])</f>
        <v>6.9375000000000006E-2</v>
      </c>
      <c r="Q1296" s="8">
        <f>AVERAGEIFS(Kombiniert[LINKE],Kombiniert[Date],"&gt;="&amp;Kombiniert[[#This Row],[Von]],Kombiniert[Date],"&lt;="&amp;Kombiniert[[#This Row],[Date]])</f>
        <v>9.3124999999999986E-2</v>
      </c>
      <c r="R1296" s="8">
        <f>AVERAGEIFS(Kombiniert[AfD],Kombiniert[Date],"&gt;="&amp;Kombiniert[[#This Row],[Von]],Kombiniert[Date],"&lt;="&amp;Kombiniert[[#This Row],[Date]])</f>
        <v>0.13062499999999999</v>
      </c>
      <c r="S1296" s="8">
        <f>AVERAGEIFS(Kombiniert[Sonstige],Kombiniert[Date],"&gt;="&amp;Kombiniert[[#This Row],[Von]],Kombiniert[Date],"&lt;="&amp;Kombiniert[[#This Row],[Date]])</f>
        <v>4.8124999999999994E-2</v>
      </c>
      <c r="T1296" s="4">
        <f>SUMIFS(Kombiniert[Befragte],Kombiniert[Date],"&gt;="&amp;Kombiniert[[#This Row],[Von]],Kombiniert[Date],"&lt;="&amp;Kombiniert[[#This Row],[Date]])</f>
        <v>14368</v>
      </c>
      <c r="U1296" s="2">
        <f>1/SUMIFS(Kombiniert[[#This Row],[CDU/CSU (14d)]:[AfD (14d)]],Kombiniert[[#This Row],[CDU/CSU (14d)]:[AfD (14d)]],"&gt;="&amp;0.05)</f>
        <v>1.0505581089954037</v>
      </c>
      <c r="V1296" s="2">
        <f>1/(SUMIFS(Kombiniert[[#This Row],[CDU/CSU (14d)]:[AfD (14d)]],Kombiniert[[#This Row],[CDU/CSU (14d)]:[AfD (14d)]],"&gt;="&amp;0.05)-Kombiniert[[#This Row],[FDP (14d)]])</f>
        <v>1.1331444759206797</v>
      </c>
    </row>
    <row r="1297" spans="1:22" x14ac:dyDescent="0.35">
      <c r="A1297" s="1">
        <v>42507</v>
      </c>
      <c r="B1297" s="2">
        <v>0.30499999999999999</v>
      </c>
      <c r="C1297" s="2">
        <v>0.19500000000000001</v>
      </c>
      <c r="D1297" s="2">
        <v>0.13</v>
      </c>
      <c r="E1297" s="2">
        <v>7.4999999999999997E-2</v>
      </c>
      <c r="F1297" s="2">
        <v>0.105</v>
      </c>
      <c r="G1297" s="2">
        <v>0.15</v>
      </c>
      <c r="H1297" s="2">
        <v>0.04</v>
      </c>
      <c r="I1297" s="2">
        <v>1947</v>
      </c>
      <c r="J1297" s="2" t="s">
        <v>483</v>
      </c>
      <c r="K1297" t="s">
        <v>939</v>
      </c>
      <c r="L1297" s="1">
        <f>Kombiniert[[#This Row],[Date]]-13</f>
        <v>42494</v>
      </c>
      <c r="M1297" s="8">
        <f>AVERAGEIFS(Kombiniert[CDU/CSU],Kombiniert[Date],"&gt;="&amp;Kombiniert[[#This Row],[Von]],Kombiniert[Date],"&lt;="&amp;Kombiniert[[#This Row],[Date]])</f>
        <v>0.32562500000000005</v>
      </c>
      <c r="N1297" s="3">
        <f>AVERAGEIFS(Kombiniert[SPD],Kombiniert[Date],"&gt;="&amp;Kombiniert[[#This Row],[Von]],Kombiniert[Date],"&lt;="&amp;Kombiniert[[#This Row],[Date]])</f>
        <v>0.20625000000000002</v>
      </c>
      <c r="O1297" s="8">
        <f>AVERAGEIFS(Kombiniert[GRÜNE],Kombiniert[Date],"&gt;="&amp;Kombiniert[[#This Row],[Von]],Kombiniert[Date],"&lt;="&amp;Kombiniert[[#This Row],[Date]])</f>
        <v>0.12812499999999999</v>
      </c>
      <c r="P1297" s="8">
        <f>AVERAGEIFS(Kombiniert[FDP],Kombiniert[Date],"&gt;="&amp;Kombiniert[[#This Row],[Von]],Kombiniert[Date],"&lt;="&amp;Kombiniert[[#This Row],[Date]])</f>
        <v>6.9375000000000006E-2</v>
      </c>
      <c r="Q1297" s="8">
        <f>AVERAGEIFS(Kombiniert[LINKE],Kombiniert[Date],"&gt;="&amp;Kombiniert[[#This Row],[Von]],Kombiniert[Date],"&lt;="&amp;Kombiniert[[#This Row],[Date]])</f>
        <v>9.1874999999999984E-2</v>
      </c>
      <c r="R1297" s="8">
        <f>AVERAGEIFS(Kombiniert[AfD],Kombiniert[Date],"&gt;="&amp;Kombiniert[[#This Row],[Von]],Kombiniert[Date],"&lt;="&amp;Kombiniert[[#This Row],[Date]])</f>
        <v>0.13187499999999999</v>
      </c>
      <c r="S1297" s="8">
        <f>AVERAGEIFS(Kombiniert[Sonstige],Kombiniert[Date],"&gt;="&amp;Kombiniert[[#This Row],[Von]],Kombiniert[Date],"&lt;="&amp;Kombiniert[[#This Row],[Date]])</f>
        <v>4.6874999999999993E-2</v>
      </c>
      <c r="T1297" s="4">
        <f>SUMIFS(Kombiniert[Befragte],Kombiniert[Date],"&gt;="&amp;Kombiniert[[#This Row],[Von]],Kombiniert[Date],"&lt;="&amp;Kombiniert[[#This Row],[Date]])</f>
        <v>15235</v>
      </c>
      <c r="U1297" s="2">
        <f>1/SUMIFS(Kombiniert[[#This Row],[CDU/CSU (14d)]:[AfD (14d)]],Kombiniert[[#This Row],[CDU/CSU (14d)]:[AfD (14d)]],"&gt;="&amp;0.05)</f>
        <v>1.0491803278688525</v>
      </c>
      <c r="V1297" s="2">
        <f>1/(SUMIFS(Kombiniert[[#This Row],[CDU/CSU (14d)]:[AfD (14d)]],Kombiniert[[#This Row],[CDU/CSU (14d)]:[AfD (14d)]],"&gt;="&amp;0.05)-Kombiniert[[#This Row],[FDP (14d)]])</f>
        <v>1.1315417256011315</v>
      </c>
    </row>
    <row r="1298" spans="1:22" x14ac:dyDescent="0.35">
      <c r="A1298" s="1">
        <v>42499</v>
      </c>
      <c r="B1298" s="2">
        <v>0.30499999999999999</v>
      </c>
      <c r="C1298" s="2">
        <v>0.19500000000000001</v>
      </c>
      <c r="D1298" s="2">
        <v>0.13</v>
      </c>
      <c r="E1298" s="2">
        <v>0.08</v>
      </c>
      <c r="F1298" s="2">
        <v>0.1</v>
      </c>
      <c r="G1298" s="2">
        <v>0.15</v>
      </c>
      <c r="H1298" s="2">
        <v>0.04</v>
      </c>
      <c r="I1298" s="2">
        <v>2048</v>
      </c>
      <c r="J1298" s="2" t="s">
        <v>1142</v>
      </c>
      <c r="K1298" t="s">
        <v>939</v>
      </c>
      <c r="L1298" s="1">
        <f>Kombiniert[[#This Row],[Date]]-13</f>
        <v>42486</v>
      </c>
      <c r="M1298" s="8">
        <f>AVERAGEIFS(Kombiniert[CDU/CSU],Kombiniert[Date],"&gt;="&amp;Kombiniert[[#This Row],[Von]],Kombiniert[Date],"&lt;="&amp;Kombiniert[[#This Row],[Date]])</f>
        <v>0.32500000000000001</v>
      </c>
      <c r="N1298" s="3">
        <f>AVERAGEIFS(Kombiniert[SPD],Kombiniert[Date],"&gt;="&amp;Kombiniert[[#This Row],[Von]],Kombiniert[Date],"&lt;="&amp;Kombiniert[[#This Row],[Date]])</f>
        <v>0.2085714285714286</v>
      </c>
      <c r="O1298" s="8">
        <f>AVERAGEIFS(Kombiniert[GRÜNE],Kombiniert[Date],"&gt;="&amp;Kombiniert[[#This Row],[Von]],Kombiniert[Date],"&lt;="&amp;Kombiniert[[#This Row],[Date]])</f>
        <v>0.12714285714285714</v>
      </c>
      <c r="P1298" s="8">
        <f>AVERAGEIFS(Kombiniert[FDP],Kombiniert[Date],"&gt;="&amp;Kombiniert[[#This Row],[Von]],Kombiniert[Date],"&lt;="&amp;Kombiniert[[#This Row],[Date]])</f>
        <v>7.1428571428571425E-2</v>
      </c>
      <c r="Q1298" s="8">
        <f>AVERAGEIFS(Kombiniert[LINKE],Kombiniert[Date],"&gt;="&amp;Kombiniert[[#This Row],[Von]],Kombiniert[Date],"&lt;="&amp;Kombiniert[[#This Row],[Date]])</f>
        <v>9.1428571428571428E-2</v>
      </c>
      <c r="R1298" s="8">
        <f>AVERAGEIFS(Kombiniert[AfD],Kombiniert[Date],"&gt;="&amp;Kombiniert[[#This Row],[Von]],Kombiniert[Date],"&lt;="&amp;Kombiniert[[#This Row],[Date]])</f>
        <v>0.12785714285714286</v>
      </c>
      <c r="S1298" s="8">
        <f>AVERAGEIFS(Kombiniert[Sonstige],Kombiniert[Date],"&gt;="&amp;Kombiniert[[#This Row],[Von]],Kombiniert[Date],"&lt;="&amp;Kombiniert[[#This Row],[Date]])</f>
        <v>4.8571428571428564E-2</v>
      </c>
      <c r="T1298" s="4">
        <f>SUMIFS(Kombiniert[Befragte],Kombiniert[Date],"&gt;="&amp;Kombiniert[[#This Row],[Von]],Kombiniert[Date],"&lt;="&amp;Kombiniert[[#This Row],[Date]])</f>
        <v>15233</v>
      </c>
      <c r="U1298" s="2">
        <f>1/SUMIFS(Kombiniert[[#This Row],[CDU/CSU (14d)]:[AfD (14d)]],Kombiniert[[#This Row],[CDU/CSU (14d)]:[AfD (14d)]],"&gt;="&amp;0.05)</f>
        <v>1.0510510510510511</v>
      </c>
      <c r="V1298" s="2">
        <f>1/(SUMIFS(Kombiniert[[#This Row],[CDU/CSU (14d)]:[AfD (14d)]],Kombiniert[[#This Row],[CDU/CSU (14d)]:[AfD (14d)]],"&gt;="&amp;0.05)-Kombiniert[[#This Row],[FDP (14d)]])</f>
        <v>1.1363636363636365</v>
      </c>
    </row>
    <row r="1299" spans="1:22" x14ac:dyDescent="0.35">
      <c r="A1299" s="1">
        <v>42492</v>
      </c>
      <c r="B1299" s="2">
        <v>0.32</v>
      </c>
      <c r="C1299" s="2">
        <v>0.19500000000000001</v>
      </c>
      <c r="D1299" s="2">
        <v>0.13</v>
      </c>
      <c r="E1299" s="2">
        <v>0.08</v>
      </c>
      <c r="F1299" s="2">
        <v>0.1</v>
      </c>
      <c r="G1299" s="2">
        <v>0.13500000000000001</v>
      </c>
      <c r="H1299" s="2">
        <v>0.04</v>
      </c>
      <c r="I1299" s="2">
        <v>2036</v>
      </c>
      <c r="J1299" s="2" t="s">
        <v>1143</v>
      </c>
      <c r="K1299" t="s">
        <v>939</v>
      </c>
      <c r="L1299" s="1">
        <f>Kombiniert[[#This Row],[Date]]-13</f>
        <v>42479</v>
      </c>
      <c r="M1299" s="8">
        <f>AVERAGEIFS(Kombiniert[CDU/CSU],Kombiniert[Date],"&gt;="&amp;Kombiniert[[#This Row],[Von]],Kombiniert[Date],"&lt;="&amp;Kombiniert[[#This Row],[Date]])</f>
        <v>0.32812500000000006</v>
      </c>
      <c r="N1299" s="3">
        <f>AVERAGEIFS(Kombiniert[SPD],Kombiniert[Date],"&gt;="&amp;Kombiniert[[#This Row],[Von]],Kombiniert[Date],"&lt;="&amp;Kombiniert[[#This Row],[Date]])</f>
        <v>0.21250000000000002</v>
      </c>
      <c r="O1299" s="8">
        <f>AVERAGEIFS(Kombiniert[GRÜNE],Kombiniert[Date],"&gt;="&amp;Kombiniert[[#This Row],[Von]],Kombiniert[Date],"&lt;="&amp;Kombiniert[[#This Row],[Date]])</f>
        <v>0.12625</v>
      </c>
      <c r="P1299" s="8">
        <f>AVERAGEIFS(Kombiniert[FDP],Kombiniert[Date],"&gt;="&amp;Kombiniert[[#This Row],[Von]],Kombiniert[Date],"&lt;="&amp;Kombiniert[[#This Row],[Date]])</f>
        <v>7.2499999999999995E-2</v>
      </c>
      <c r="Q1299" s="8">
        <f>AVERAGEIFS(Kombiniert[LINKE],Kombiniert[Date],"&gt;="&amp;Kombiniert[[#This Row],[Von]],Kombiniert[Date],"&lt;="&amp;Kombiniert[[#This Row],[Date]])</f>
        <v>9.1249999999999984E-2</v>
      </c>
      <c r="R1299" s="8">
        <f>AVERAGEIFS(Kombiniert[AfD],Kombiniert[Date],"&gt;="&amp;Kombiniert[[#This Row],[Von]],Kombiniert[Date],"&lt;="&amp;Kombiniert[[#This Row],[Date]])</f>
        <v>0.121875</v>
      </c>
      <c r="S1299" s="8">
        <f>AVERAGEIFS(Kombiniert[Sonstige],Kombiniert[Date],"&gt;="&amp;Kombiniert[[#This Row],[Von]],Kombiniert[Date],"&lt;="&amp;Kombiniert[[#This Row],[Date]])</f>
        <v>4.7499999999999994E-2</v>
      </c>
      <c r="T1299" s="4">
        <f>SUMIFS(Kombiniert[Befragte],Kombiniert[Date],"&gt;="&amp;Kombiniert[[#This Row],[Von]],Kombiniert[Date],"&lt;="&amp;Kombiniert[[#This Row],[Date]])</f>
        <v>16693</v>
      </c>
      <c r="U1299" s="2">
        <f>1/SUMIFS(Kombiniert[[#This Row],[CDU/CSU (14d)]:[AfD (14d)]],Kombiniert[[#This Row],[CDU/CSU (14d)]:[AfD (14d)]],"&gt;="&amp;0.05)</f>
        <v>1.0498687664041995</v>
      </c>
      <c r="V1299" s="2">
        <f>1/(SUMIFS(Kombiniert[[#This Row],[CDU/CSU (14d)]:[AfD (14d)]],Kombiniert[[#This Row],[CDU/CSU (14d)]:[AfD (14d)]],"&gt;="&amp;0.05)-Kombiniert[[#This Row],[FDP (14d)]])</f>
        <v>1.1363636363636365</v>
      </c>
    </row>
    <row r="1300" spans="1:22" x14ac:dyDescent="0.35">
      <c r="A1300" s="1">
        <v>42485</v>
      </c>
      <c r="B1300" s="2">
        <v>0.31</v>
      </c>
      <c r="C1300" s="2">
        <v>0.19500000000000001</v>
      </c>
      <c r="D1300" s="2">
        <v>0.14000000000000001</v>
      </c>
      <c r="E1300" s="2">
        <v>0.08</v>
      </c>
      <c r="F1300" s="2">
        <v>0.1</v>
      </c>
      <c r="G1300" s="2">
        <v>0.13500000000000001</v>
      </c>
      <c r="H1300" s="2">
        <v>0.04</v>
      </c>
      <c r="I1300" s="2">
        <v>2054</v>
      </c>
      <c r="J1300" s="2" t="s">
        <v>727</v>
      </c>
      <c r="K1300" t="s">
        <v>939</v>
      </c>
      <c r="L1300" s="1">
        <f>Kombiniert[[#This Row],[Date]]-13</f>
        <v>42472</v>
      </c>
      <c r="M1300" s="8">
        <f>AVERAGEIFS(Kombiniert[CDU/CSU],Kombiniert[Date],"&gt;="&amp;Kombiniert[[#This Row],[Von]],Kombiniert[Date],"&lt;="&amp;Kombiniert[[#This Row],[Date]])</f>
        <v>0.32875000000000004</v>
      </c>
      <c r="N1300" s="3">
        <f>AVERAGEIFS(Kombiniert[SPD],Kombiniert[Date],"&gt;="&amp;Kombiniert[[#This Row],[Von]],Kombiniert[Date],"&lt;="&amp;Kombiniert[[#This Row],[Date]])</f>
        <v>0.21125000000000002</v>
      </c>
      <c r="O1300" s="8">
        <f>AVERAGEIFS(Kombiniert[GRÜNE],Kombiniert[Date],"&gt;="&amp;Kombiniert[[#This Row],[Von]],Kombiniert[Date],"&lt;="&amp;Kombiniert[[#This Row],[Date]])</f>
        <v>0.12875</v>
      </c>
      <c r="P1300" s="8">
        <f>AVERAGEIFS(Kombiniert[FDP],Kombiniert[Date],"&gt;="&amp;Kombiniert[[#This Row],[Von]],Kombiniert[Date],"&lt;="&amp;Kombiniert[[#This Row],[Date]])</f>
        <v>7.1250000000000008E-2</v>
      </c>
      <c r="Q1300" s="8">
        <f>AVERAGEIFS(Kombiniert[LINKE],Kombiniert[Date],"&gt;="&amp;Kombiniert[[#This Row],[Von]],Kombiniert[Date],"&lt;="&amp;Kombiniert[[#This Row],[Date]])</f>
        <v>9.0624999999999983E-2</v>
      </c>
      <c r="R1300" s="8">
        <f>AVERAGEIFS(Kombiniert[AfD],Kombiniert[Date],"&gt;="&amp;Kombiniert[[#This Row],[Von]],Kombiniert[Date],"&lt;="&amp;Kombiniert[[#This Row],[Date]])</f>
        <v>0.119375</v>
      </c>
      <c r="S1300" s="8">
        <f>AVERAGEIFS(Kombiniert[Sonstige],Kombiniert[Date],"&gt;="&amp;Kombiniert[[#This Row],[Von]],Kombiniert[Date],"&lt;="&amp;Kombiniert[[#This Row],[Date]])</f>
        <v>4.9999999999999996E-2</v>
      </c>
      <c r="T1300" s="4">
        <f>SUMIFS(Kombiniert[Befragte],Kombiniert[Date],"&gt;="&amp;Kombiniert[[#This Row],[Von]],Kombiniert[Date],"&lt;="&amp;Kombiniert[[#This Row],[Date]])</f>
        <v>15807</v>
      </c>
      <c r="U1300" s="2">
        <f>1/SUMIFS(Kombiniert[[#This Row],[CDU/CSU (14d)]:[AfD (14d)]],Kombiniert[[#This Row],[CDU/CSU (14d)]:[AfD (14d)]],"&gt;="&amp;0.05)</f>
        <v>1.0526315789473684</v>
      </c>
      <c r="V1300" s="2">
        <f>1/(SUMIFS(Kombiniert[[#This Row],[CDU/CSU (14d)]:[AfD (14d)]],Kombiniert[[#This Row],[CDU/CSU (14d)]:[AfD (14d)]],"&gt;="&amp;0.05)-Kombiniert[[#This Row],[FDP (14d)]])</f>
        <v>1.1379800853485063</v>
      </c>
    </row>
    <row r="1301" spans="1:22" x14ac:dyDescent="0.35">
      <c r="A1301" s="1">
        <v>42478</v>
      </c>
      <c r="B1301" s="2">
        <v>0.315</v>
      </c>
      <c r="C1301" s="2">
        <v>0.19500000000000001</v>
      </c>
      <c r="D1301" s="2">
        <v>0.13</v>
      </c>
      <c r="E1301" s="2">
        <v>7.0000000000000007E-2</v>
      </c>
      <c r="F1301" s="2">
        <v>9.5000000000000001E-2</v>
      </c>
      <c r="G1301" s="2">
        <v>0.13500000000000001</v>
      </c>
      <c r="H1301" s="2">
        <v>0.06</v>
      </c>
      <c r="I1301" s="2">
        <v>2010</v>
      </c>
      <c r="J1301" s="2" t="s">
        <v>851</v>
      </c>
      <c r="K1301" t="s">
        <v>939</v>
      </c>
      <c r="L1301" s="1">
        <f>Kombiniert[[#This Row],[Date]]-13</f>
        <v>42465</v>
      </c>
      <c r="M1301" s="8">
        <f>AVERAGEIFS(Kombiniert[CDU/CSU],Kombiniert[Date],"&gt;="&amp;Kombiniert[[#This Row],[Von]],Kombiniert[Date],"&lt;="&amp;Kombiniert[[#This Row],[Date]])</f>
        <v>0.33285714285714285</v>
      </c>
      <c r="N1301" s="3">
        <f>AVERAGEIFS(Kombiniert[SPD],Kombiniert[Date],"&gt;="&amp;Kombiniert[[#This Row],[Von]],Kombiniert[Date],"&lt;="&amp;Kombiniert[[#This Row],[Date]])</f>
        <v>0.2085714285714286</v>
      </c>
      <c r="O1301" s="8">
        <f>AVERAGEIFS(Kombiniert[GRÜNE],Kombiniert[Date],"&gt;="&amp;Kombiniert[[#This Row],[Von]],Kombiniert[Date],"&lt;="&amp;Kombiniert[[#This Row],[Date]])</f>
        <v>0.13214285714285715</v>
      </c>
      <c r="P1301" s="8">
        <f>AVERAGEIFS(Kombiniert[FDP],Kombiniert[Date],"&gt;="&amp;Kombiniert[[#This Row],[Von]],Kombiniert[Date],"&lt;="&amp;Kombiniert[[#This Row],[Date]])</f>
        <v>7.0714285714285716E-2</v>
      </c>
      <c r="Q1301" s="8">
        <f>AVERAGEIFS(Kombiniert[LINKE],Kombiniert[Date],"&gt;="&amp;Kombiniert[[#This Row],[Von]],Kombiniert[Date],"&lt;="&amp;Kombiniert[[#This Row],[Date]])</f>
        <v>8.5714285714285715E-2</v>
      </c>
      <c r="R1301" s="8">
        <f>AVERAGEIFS(Kombiniert[AfD],Kombiniert[Date],"&gt;="&amp;Kombiniert[[#This Row],[Von]],Kombiniert[Date],"&lt;="&amp;Kombiniert[[#This Row],[Date]])</f>
        <v>0.11857142857142856</v>
      </c>
      <c r="S1301" s="8">
        <f>AVERAGEIFS(Kombiniert[Sonstige],Kombiniert[Date],"&gt;="&amp;Kombiniert[[#This Row],[Von]],Kombiniert[Date],"&lt;="&amp;Kombiniert[[#This Row],[Date]])</f>
        <v>5.1428571428571435E-2</v>
      </c>
      <c r="T1301" s="4">
        <f>SUMIFS(Kombiniert[Befragte],Kombiniert[Date],"&gt;="&amp;Kombiniert[[#This Row],[Von]],Kombiniert[Date],"&lt;="&amp;Kombiniert[[#This Row],[Date]])</f>
        <v>14203</v>
      </c>
      <c r="U1301" s="2">
        <f>1/SUMIFS(Kombiniert[[#This Row],[CDU/CSU (14d)]:[AfD (14d)]],Kombiniert[[#This Row],[CDU/CSU (14d)]:[AfD (14d)]],"&gt;="&amp;0.05)</f>
        <v>1.0542168674698795</v>
      </c>
      <c r="V1301" s="2">
        <f>1/(SUMIFS(Kombiniert[[#This Row],[CDU/CSU (14d)]:[AfD (14d)]],Kombiniert[[#This Row],[CDU/CSU (14d)]:[AfD (14d)]],"&gt;="&amp;0.05)-Kombiniert[[#This Row],[FDP (14d)]])</f>
        <v>1.1391375101708705</v>
      </c>
    </row>
    <row r="1302" spans="1:22" x14ac:dyDescent="0.35">
      <c r="A1302" s="1">
        <v>42471</v>
      </c>
      <c r="B1302" s="2">
        <v>0.315</v>
      </c>
      <c r="C1302" s="2">
        <v>0.19500000000000001</v>
      </c>
      <c r="D1302" s="2">
        <v>0.13500000000000001</v>
      </c>
      <c r="E1302" s="2">
        <v>7.4999999999999997E-2</v>
      </c>
      <c r="F1302" s="2">
        <v>9.5000000000000001E-2</v>
      </c>
      <c r="G1302" s="2">
        <v>0.125</v>
      </c>
      <c r="H1302" s="2">
        <v>0.06</v>
      </c>
      <c r="I1302" s="2">
        <v>1997</v>
      </c>
      <c r="J1302" s="2" t="s">
        <v>1144</v>
      </c>
      <c r="K1302" t="s">
        <v>939</v>
      </c>
      <c r="L1302" s="1">
        <f>Kombiniert[[#This Row],[Date]]-13</f>
        <v>42458</v>
      </c>
      <c r="M1302" s="8">
        <f>AVERAGEIFS(Kombiniert[CDU/CSU],Kombiniert[Date],"&gt;="&amp;Kombiniert[[#This Row],[Von]],Kombiniert[Date],"&lt;="&amp;Kombiniert[[#This Row],[Date]])</f>
        <v>0.33437499999999998</v>
      </c>
      <c r="N1302" s="3">
        <f>AVERAGEIFS(Kombiniert[SPD],Kombiniert[Date],"&gt;="&amp;Kombiniert[[#This Row],[Von]],Kombiniert[Date],"&lt;="&amp;Kombiniert[[#This Row],[Date]])</f>
        <v>0.206875</v>
      </c>
      <c r="O1302" s="8">
        <f>AVERAGEIFS(Kombiniert[GRÜNE],Kombiniert[Date],"&gt;="&amp;Kombiniert[[#This Row],[Von]],Kombiniert[Date],"&lt;="&amp;Kombiniert[[#This Row],[Date]])</f>
        <v>0.12937500000000002</v>
      </c>
      <c r="P1302" s="8">
        <f>AVERAGEIFS(Kombiniert[FDP],Kombiniert[Date],"&gt;="&amp;Kombiniert[[#This Row],[Von]],Kombiniert[Date],"&lt;="&amp;Kombiniert[[#This Row],[Date]])</f>
        <v>6.8750000000000006E-2</v>
      </c>
      <c r="Q1302" s="8">
        <f>AVERAGEIFS(Kombiniert[LINKE],Kombiniert[Date],"&gt;="&amp;Kombiniert[[#This Row],[Von]],Kombiniert[Date],"&lt;="&amp;Kombiniert[[#This Row],[Date]])</f>
        <v>8.5624999999999993E-2</v>
      </c>
      <c r="R1302" s="8">
        <f>AVERAGEIFS(Kombiniert[AfD],Kombiniert[Date],"&gt;="&amp;Kombiniert[[#This Row],[Von]],Kombiniert[Date],"&lt;="&amp;Kombiniert[[#This Row],[Date]])</f>
        <v>0.121875</v>
      </c>
      <c r="S1302" s="8">
        <f>AVERAGEIFS(Kombiniert[Sonstige],Kombiniert[Date],"&gt;="&amp;Kombiniert[[#This Row],[Von]],Kombiniert[Date],"&lt;="&amp;Kombiniert[[#This Row],[Date]])</f>
        <v>5.3124999999999999E-2</v>
      </c>
      <c r="T1302" s="4">
        <f>SUMIFS(Kombiniert[Befragte],Kombiniert[Date],"&gt;="&amp;Kombiniert[[#This Row],[Von]],Kombiniert[Date],"&lt;="&amp;Kombiniert[[#This Row],[Date]])</f>
        <v>15065</v>
      </c>
      <c r="U1302" s="2">
        <f>1/SUMIFS(Kombiniert[[#This Row],[CDU/CSU (14d)]:[AfD (14d)]],Kombiniert[[#This Row],[CDU/CSU (14d)]:[AfD (14d)]],"&gt;="&amp;0.05)</f>
        <v>1.0561056105610562</v>
      </c>
      <c r="V1302" s="2">
        <f>1/(SUMIFS(Kombiniert[[#This Row],[CDU/CSU (14d)]:[AfD (14d)]],Kombiniert[[#This Row],[CDU/CSU (14d)]:[AfD (14d)]],"&gt;="&amp;0.05)-Kombiniert[[#This Row],[FDP (14d)]])</f>
        <v>1.1387900355871887</v>
      </c>
    </row>
    <row r="1303" spans="1:22" x14ac:dyDescent="0.35">
      <c r="A1303" s="1">
        <v>42464</v>
      </c>
      <c r="B1303" s="2">
        <v>0.32</v>
      </c>
      <c r="C1303" s="2">
        <v>0.2</v>
      </c>
      <c r="D1303" s="2">
        <v>0.125</v>
      </c>
      <c r="E1303" s="2">
        <v>7.4999999999999997E-2</v>
      </c>
      <c r="F1303" s="2">
        <v>0.09</v>
      </c>
      <c r="G1303" s="2">
        <v>0.13</v>
      </c>
      <c r="H1303" s="2">
        <v>0.06</v>
      </c>
      <c r="I1303" s="2">
        <v>2036</v>
      </c>
      <c r="J1303" s="2" t="s">
        <v>1145</v>
      </c>
      <c r="K1303" t="s">
        <v>939</v>
      </c>
      <c r="L1303" s="1">
        <f>Kombiniert[[#This Row],[Date]]-13</f>
        <v>42451</v>
      </c>
      <c r="M1303" s="8">
        <f>AVERAGEIFS(Kombiniert[CDU/CSU],Kombiniert[Date],"&gt;="&amp;Kombiniert[[#This Row],[Von]],Kombiniert[Date],"&lt;="&amp;Kombiniert[[#This Row],[Date]])</f>
        <v>0.33714285714285713</v>
      </c>
      <c r="N1303" s="3">
        <f>AVERAGEIFS(Kombiniert[SPD],Kombiniert[Date],"&gt;="&amp;Kombiniert[[#This Row],[Von]],Kombiniert[Date],"&lt;="&amp;Kombiniert[[#This Row],[Date]])</f>
        <v>0.20857142857142857</v>
      </c>
      <c r="O1303" s="8">
        <f>AVERAGEIFS(Kombiniert[GRÜNE],Kombiniert[Date],"&gt;="&amp;Kombiniert[[#This Row],[Von]],Kombiniert[Date],"&lt;="&amp;Kombiniert[[#This Row],[Date]])</f>
        <v>0.12714285714285714</v>
      </c>
      <c r="P1303" s="8">
        <f>AVERAGEIFS(Kombiniert[FDP],Kombiniert[Date],"&gt;="&amp;Kombiniert[[#This Row],[Von]],Kombiniert[Date],"&lt;="&amp;Kombiniert[[#This Row],[Date]])</f>
        <v>6.5000000000000002E-2</v>
      </c>
      <c r="Q1303" s="8">
        <f>AVERAGEIFS(Kombiniert[LINKE],Kombiniert[Date],"&gt;="&amp;Kombiniert[[#This Row],[Von]],Kombiniert[Date],"&lt;="&amp;Kombiniert[[#This Row],[Date]])</f>
        <v>8.7142857142857147E-2</v>
      </c>
      <c r="R1303" s="8">
        <f>AVERAGEIFS(Kombiniert[AfD],Kombiniert[Date],"&gt;="&amp;Kombiniert[[#This Row],[Von]],Kombiniert[Date],"&lt;="&amp;Kombiniert[[#This Row],[Date]])</f>
        <v>0.12428571428571429</v>
      </c>
      <c r="S1303" s="8">
        <f>AVERAGEIFS(Kombiniert[Sonstige],Kombiniert[Date],"&gt;="&amp;Kombiniert[[#This Row],[Von]],Kombiniert[Date],"&lt;="&amp;Kombiniert[[#This Row],[Date]])</f>
        <v>5.0714285714285719E-2</v>
      </c>
      <c r="T1303" s="4">
        <f>SUMIFS(Kombiniert[Befragte],Kombiniert[Date],"&gt;="&amp;Kombiniert[[#This Row],[Von]],Kombiniert[Date],"&lt;="&amp;Kombiniert[[#This Row],[Date]])</f>
        <v>13648</v>
      </c>
      <c r="U1303" s="2">
        <f>1/SUMIFS(Kombiniert[[#This Row],[CDU/CSU (14d)]:[AfD (14d)]],Kombiniert[[#This Row],[CDU/CSU (14d)]:[AfD (14d)]],"&gt;="&amp;0.05)</f>
        <v>1.053423626787058</v>
      </c>
      <c r="V1303" s="2">
        <f>1/(SUMIFS(Kombiniert[[#This Row],[CDU/CSU (14d)]:[AfD (14d)]],Kombiniert[[#This Row],[CDU/CSU (14d)]:[AfD (14d)]],"&gt;="&amp;0.05)-Kombiniert[[#This Row],[FDP (14d)]])</f>
        <v>1.1308562197092082</v>
      </c>
    </row>
    <row r="1304" spans="1:22" x14ac:dyDescent="0.35">
      <c r="A1304" s="1">
        <v>42458</v>
      </c>
      <c r="B1304" s="2">
        <v>0.32</v>
      </c>
      <c r="C1304" s="2">
        <v>0.2</v>
      </c>
      <c r="D1304" s="2">
        <v>0.125</v>
      </c>
      <c r="E1304" s="2">
        <v>0.06</v>
      </c>
      <c r="F1304" s="2">
        <v>0.11</v>
      </c>
      <c r="G1304" s="2">
        <v>0.13</v>
      </c>
      <c r="H1304" s="2">
        <v>5.5E-2</v>
      </c>
      <c r="I1304" s="2">
        <v>1873</v>
      </c>
      <c r="J1304" s="2" t="s">
        <v>1146</v>
      </c>
      <c r="K1304" t="s">
        <v>939</v>
      </c>
      <c r="L1304" s="1">
        <f>Kombiniert[[#This Row],[Date]]-13</f>
        <v>42445</v>
      </c>
      <c r="M1304" s="8">
        <f>AVERAGEIFS(Kombiniert[CDU/CSU],Kombiniert[Date],"&gt;="&amp;Kombiniert[[#This Row],[Von]],Kombiniert[Date],"&lt;="&amp;Kombiniert[[#This Row],[Date]])</f>
        <v>0.33999999999999997</v>
      </c>
      <c r="N1304" s="3">
        <f>AVERAGEIFS(Kombiniert[SPD],Kombiniert[Date],"&gt;="&amp;Kombiniert[[#This Row],[Von]],Kombiniert[Date],"&lt;="&amp;Kombiniert[[#This Row],[Date]])</f>
        <v>0.21812499999999999</v>
      </c>
      <c r="O1304" s="8">
        <f>AVERAGEIFS(Kombiniert[GRÜNE],Kombiniert[Date],"&gt;="&amp;Kombiniert[[#This Row],[Von]],Kombiniert[Date],"&lt;="&amp;Kombiniert[[#This Row],[Date]])</f>
        <v>0.11812499999999999</v>
      </c>
      <c r="P1304" s="8">
        <f>AVERAGEIFS(Kombiniert[FDP],Kombiniert[Date],"&gt;="&amp;Kombiniert[[#This Row],[Von]],Kombiniert[Date],"&lt;="&amp;Kombiniert[[#This Row],[Date]])</f>
        <v>6.5000000000000002E-2</v>
      </c>
      <c r="Q1304" s="8">
        <f>AVERAGEIFS(Kombiniert[LINKE],Kombiniert[Date],"&gt;="&amp;Kombiniert[[#This Row],[Von]],Kombiniert[Date],"&lt;="&amp;Kombiniert[[#This Row],[Date]])</f>
        <v>9.3124999999999999E-2</v>
      </c>
      <c r="R1304" s="8">
        <f>AVERAGEIFS(Kombiniert[AfD],Kombiniert[Date],"&gt;="&amp;Kombiniert[[#This Row],[Von]],Kombiniert[Date],"&lt;="&amp;Kombiniert[[#This Row],[Date]])</f>
        <v>0.121875</v>
      </c>
      <c r="S1304" s="8">
        <f>AVERAGEIFS(Kombiniert[Sonstige],Kombiniert[Date],"&gt;="&amp;Kombiniert[[#This Row],[Von]],Kombiniert[Date],"&lt;="&amp;Kombiniert[[#This Row],[Date]])</f>
        <v>4.3749999999999997E-2</v>
      </c>
      <c r="T1304" s="4">
        <f>SUMIFS(Kombiniert[Befragte],Kombiniert[Date],"&gt;="&amp;Kombiniert[[#This Row],[Von]],Kombiniert[Date],"&lt;="&amp;Kombiniert[[#This Row],[Date]])</f>
        <v>16609</v>
      </c>
      <c r="U1304" s="2">
        <f>1/SUMIFS(Kombiniert[[#This Row],[CDU/CSU (14d)]:[AfD (14d)]],Kombiniert[[#This Row],[CDU/CSU (14d)]:[AfD (14d)]],"&gt;="&amp;0.05)</f>
        <v>1.0457516339869282</v>
      </c>
      <c r="V1304" s="2">
        <f>1/(SUMIFS(Kombiniert[[#This Row],[CDU/CSU (14d)]:[AfD (14d)]],Kombiniert[[#This Row],[CDU/CSU (14d)]:[AfD (14d)]],"&gt;="&amp;0.05)-Kombiniert[[#This Row],[FDP (14d)]])</f>
        <v>1.1220196353436187</v>
      </c>
    </row>
    <row r="1305" spans="1:22" x14ac:dyDescent="0.35">
      <c r="A1305" s="1">
        <v>42450</v>
      </c>
      <c r="B1305" s="2">
        <v>0.33</v>
      </c>
      <c r="C1305" s="2">
        <v>0.22</v>
      </c>
      <c r="D1305" s="2">
        <v>0.11</v>
      </c>
      <c r="E1305" s="2">
        <v>7.0000000000000007E-2</v>
      </c>
      <c r="F1305" s="2">
        <v>0.105</v>
      </c>
      <c r="G1305" s="2">
        <v>0.12</v>
      </c>
      <c r="H1305" s="2">
        <v>4.4999999999999998E-2</v>
      </c>
      <c r="I1305" s="2">
        <v>2022</v>
      </c>
      <c r="J1305" s="2" t="s">
        <v>1147</v>
      </c>
      <c r="K1305" t="s">
        <v>939</v>
      </c>
      <c r="L1305" s="1">
        <f>Kombiniert[[#This Row],[Date]]-13</f>
        <v>42437</v>
      </c>
      <c r="M1305" s="8">
        <f>AVERAGEIFS(Kombiniert[CDU/CSU],Kombiniert[Date],"&gt;="&amp;Kombiniert[[#This Row],[Von]],Kombiniert[Date],"&lt;="&amp;Kombiniert[[#This Row],[Date]])</f>
        <v>0.34062500000000001</v>
      </c>
      <c r="N1305" s="3">
        <f>AVERAGEIFS(Kombiniert[SPD],Kombiniert[Date],"&gt;="&amp;Kombiniert[[#This Row],[Von]],Kombiniert[Date],"&lt;="&amp;Kombiniert[[#This Row],[Date]])</f>
        <v>0.22812499999999999</v>
      </c>
      <c r="O1305" s="8">
        <f>AVERAGEIFS(Kombiniert[GRÜNE],Kombiniert[Date],"&gt;="&amp;Kombiniert[[#This Row],[Von]],Kombiniert[Date],"&lt;="&amp;Kombiniert[[#This Row],[Date]])</f>
        <v>0.10875</v>
      </c>
      <c r="P1305" s="8">
        <f>AVERAGEIFS(Kombiniert[FDP],Kombiniert[Date],"&gt;="&amp;Kombiniert[[#This Row],[Von]],Kombiniert[Date],"&lt;="&amp;Kombiniert[[#This Row],[Date]])</f>
        <v>6.3750000000000001E-2</v>
      </c>
      <c r="Q1305" s="8">
        <f>AVERAGEIFS(Kombiniert[LINKE],Kombiniert[Date],"&gt;="&amp;Kombiniert[[#This Row],[Von]],Kombiniert[Date],"&lt;="&amp;Kombiniert[[#This Row],[Date]])</f>
        <v>9.6874999999999989E-2</v>
      </c>
      <c r="R1305" s="8">
        <f>AVERAGEIFS(Kombiniert[AfD],Kombiniert[Date],"&gt;="&amp;Kombiniert[[#This Row],[Von]],Kombiniert[Date],"&lt;="&amp;Kombiniert[[#This Row],[Date]])</f>
        <v>0.11499999999999999</v>
      </c>
      <c r="S1305" s="8">
        <f>AVERAGEIFS(Kombiniert[Sonstige],Kombiniert[Date],"&gt;="&amp;Kombiniert[[#This Row],[Von]],Kombiniert[Date],"&lt;="&amp;Kombiniert[[#This Row],[Date]])</f>
        <v>4.6875E-2</v>
      </c>
      <c r="T1305" s="4">
        <f>SUMIFS(Kombiniert[Befragte],Kombiniert[Date],"&gt;="&amp;Kombiniert[[#This Row],[Von]],Kombiniert[Date],"&lt;="&amp;Kombiniert[[#This Row],[Date]])</f>
        <v>17263</v>
      </c>
      <c r="U1305" s="2">
        <f>1/SUMIFS(Kombiniert[[#This Row],[CDU/CSU (14d)]:[AfD (14d)]],Kombiniert[[#This Row],[CDU/CSU (14d)]:[AfD (14d)]],"&gt;="&amp;0.05)</f>
        <v>1.0491803278688525</v>
      </c>
      <c r="V1305" s="2">
        <f>1/(SUMIFS(Kombiniert[[#This Row],[CDU/CSU (14d)]:[AfD (14d)]],Kombiniert[[#This Row],[CDU/CSU (14d)]:[AfD (14d)]],"&gt;="&amp;0.05)-Kombiniert[[#This Row],[FDP (14d)]])</f>
        <v>1.1243851018973998</v>
      </c>
    </row>
    <row r="1306" spans="1:22" x14ac:dyDescent="0.35">
      <c r="A1306" s="1">
        <v>42443</v>
      </c>
      <c r="B1306" s="2">
        <v>0.32</v>
      </c>
      <c r="C1306" s="2">
        <v>0.22</v>
      </c>
      <c r="D1306" s="2">
        <v>0.1</v>
      </c>
      <c r="E1306" s="2">
        <v>6.5000000000000002E-2</v>
      </c>
      <c r="F1306" s="2">
        <v>0.11</v>
      </c>
      <c r="G1306" s="2">
        <v>0.13</v>
      </c>
      <c r="H1306" s="2">
        <v>5.5E-2</v>
      </c>
      <c r="I1306" s="2">
        <v>2004</v>
      </c>
      <c r="J1306" s="2" t="s">
        <v>1148</v>
      </c>
      <c r="K1306" t="s">
        <v>939</v>
      </c>
      <c r="L1306" s="1">
        <f>Kombiniert[[#This Row],[Date]]-13</f>
        <v>42430</v>
      </c>
      <c r="M1306" s="8">
        <f>AVERAGEIFS(Kombiniert[CDU/CSU],Kombiniert[Date],"&gt;="&amp;Kombiniert[[#This Row],[Von]],Kombiniert[Date],"&lt;="&amp;Kombiniert[[#This Row],[Date]])</f>
        <v>0.34250000000000003</v>
      </c>
      <c r="N1306" s="3">
        <f>AVERAGEIFS(Kombiniert[SPD],Kombiniert[Date],"&gt;="&amp;Kombiniert[[#This Row],[Von]],Kombiniert[Date],"&lt;="&amp;Kombiniert[[#This Row],[Date]])</f>
        <v>0.23333333333333331</v>
      </c>
      <c r="O1306" s="8">
        <f>AVERAGEIFS(Kombiniert[GRÜNE],Kombiniert[Date],"&gt;="&amp;Kombiniert[[#This Row],[Von]],Kombiniert[Date],"&lt;="&amp;Kombiniert[[#This Row],[Date]])</f>
        <v>0.105</v>
      </c>
      <c r="P1306" s="8">
        <f>AVERAGEIFS(Kombiniert[FDP],Kombiniert[Date],"&gt;="&amp;Kombiniert[[#This Row],[Von]],Kombiniert[Date],"&lt;="&amp;Kombiniert[[#This Row],[Date]])</f>
        <v>5.8333333333333341E-2</v>
      </c>
      <c r="Q1306" s="8">
        <f>AVERAGEIFS(Kombiniert[LINKE],Kombiniert[Date],"&gt;="&amp;Kombiniert[[#This Row],[Von]],Kombiniert[Date],"&lt;="&amp;Kombiniert[[#This Row],[Date]])</f>
        <v>9.8333333333333328E-2</v>
      </c>
      <c r="R1306" s="8">
        <f>AVERAGEIFS(Kombiniert[AfD],Kombiniert[Date],"&gt;="&amp;Kombiniert[[#This Row],[Von]],Kombiniert[Date],"&lt;="&amp;Kombiniert[[#This Row],[Date]])</f>
        <v>0.10916666666666668</v>
      </c>
      <c r="S1306" s="8">
        <f>AVERAGEIFS(Kombiniert[Sonstige],Kombiniert[Date],"&gt;="&amp;Kombiniert[[#This Row],[Von]],Kombiniert[Date],"&lt;="&amp;Kombiniert[[#This Row],[Date]])</f>
        <v>5.3333333333333337E-2</v>
      </c>
      <c r="T1306" s="4">
        <f>SUMIFS(Kombiniert[Befragte],Kombiniert[Date],"&gt;="&amp;Kombiniert[[#This Row],[Von]],Kombiniert[Date],"&lt;="&amp;Kombiniert[[#This Row],[Date]])</f>
        <v>13228</v>
      </c>
      <c r="U1306" s="2">
        <f>1/SUMIFS(Kombiniert[[#This Row],[CDU/CSU (14d)]:[AfD (14d)]],Kombiniert[[#This Row],[CDU/CSU (14d)]:[AfD (14d)]],"&gt;="&amp;0.05)</f>
        <v>1.0563380281690142</v>
      </c>
      <c r="V1306" s="2">
        <f>1/(SUMIFS(Kombiniert[[#This Row],[CDU/CSU (14d)]:[AfD (14d)]],Kombiniert[[#This Row],[CDU/CSU (14d)]:[AfD (14d)]],"&gt;="&amp;0.05)-Kombiniert[[#This Row],[FDP (14d)]])</f>
        <v>1.1257035647279552</v>
      </c>
    </row>
    <row r="1307" spans="1:22" x14ac:dyDescent="0.35">
      <c r="A1307" s="1">
        <v>42437</v>
      </c>
      <c r="B1307" s="2">
        <v>0.32500000000000001</v>
      </c>
      <c r="C1307" s="2">
        <v>0.23</v>
      </c>
      <c r="D1307" s="2">
        <v>0.11</v>
      </c>
      <c r="E1307" s="2">
        <v>6.5000000000000002E-2</v>
      </c>
      <c r="F1307" s="2">
        <v>0.1</v>
      </c>
      <c r="G1307" s="2">
        <v>0.115</v>
      </c>
      <c r="H1307" s="2">
        <v>5.5E-2</v>
      </c>
      <c r="I1307" s="2">
        <v>2011</v>
      </c>
      <c r="J1307" s="2" t="s">
        <v>1149</v>
      </c>
      <c r="K1307" t="s">
        <v>939</v>
      </c>
      <c r="L1307" s="1">
        <f>Kombiniert[[#This Row],[Date]]-13</f>
        <v>42424</v>
      </c>
      <c r="M1307" s="8">
        <f>AVERAGEIFS(Kombiniert[CDU/CSU],Kombiniert[Date],"&gt;="&amp;Kombiniert[[#This Row],[Von]],Kombiniert[Date],"&lt;="&amp;Kombiniert[[#This Row],[Date]])</f>
        <v>0.34875000000000006</v>
      </c>
      <c r="N1307" s="3">
        <f>AVERAGEIFS(Kombiniert[SPD],Kombiniert[Date],"&gt;="&amp;Kombiniert[[#This Row],[Von]],Kombiniert[Date],"&lt;="&amp;Kombiniert[[#This Row],[Date]])</f>
        <v>0.23499999999999999</v>
      </c>
      <c r="O1307" s="8">
        <f>AVERAGEIFS(Kombiniert[GRÜNE],Kombiniert[Date],"&gt;="&amp;Kombiniert[[#This Row],[Von]],Kombiniert[Date],"&lt;="&amp;Kombiniert[[#This Row],[Date]])</f>
        <v>0.10375</v>
      </c>
      <c r="P1307" s="8">
        <f>AVERAGEIFS(Kombiniert[FDP],Kombiniert[Date],"&gt;="&amp;Kombiniert[[#This Row],[Von]],Kombiniert[Date],"&lt;="&amp;Kombiniert[[#This Row],[Date]])</f>
        <v>5.8750000000000004E-2</v>
      </c>
      <c r="Q1307" s="8">
        <f>AVERAGEIFS(Kombiniert[LINKE],Kombiniert[Date],"&gt;="&amp;Kombiniert[[#This Row],[Von]],Kombiniert[Date],"&lt;="&amp;Kombiniert[[#This Row],[Date]])</f>
        <v>9.6249999999999988E-2</v>
      </c>
      <c r="R1307" s="8">
        <f>AVERAGEIFS(Kombiniert[AfD],Kombiniert[Date],"&gt;="&amp;Kombiniert[[#This Row],[Von]],Kombiniert[Date],"&lt;="&amp;Kombiniert[[#This Row],[Date]])</f>
        <v>0.10625</v>
      </c>
      <c r="S1307" s="8">
        <f>AVERAGEIFS(Kombiniert[Sonstige],Kombiniert[Date],"&gt;="&amp;Kombiniert[[#This Row],[Von]],Kombiniert[Date],"&lt;="&amp;Kombiniert[[#This Row],[Date]])</f>
        <v>5.1249999999999997E-2</v>
      </c>
      <c r="T1307" s="4">
        <f>SUMIFS(Kombiniert[Befragte],Kombiniert[Date],"&gt;="&amp;Kombiniert[[#This Row],[Von]],Kombiniert[Date],"&lt;="&amp;Kombiniert[[#This Row],[Date]])</f>
        <v>15403</v>
      </c>
      <c r="U1307" s="2">
        <f>1/SUMIFS(Kombiniert[[#This Row],[CDU/CSU (14d)]:[AfD (14d)]],Kombiniert[[#This Row],[CDU/CSU (14d)]:[AfD (14d)]],"&gt;="&amp;0.05)</f>
        <v>1.0540184453227932</v>
      </c>
      <c r="V1307" s="2">
        <f>1/(SUMIFS(Kombiniert[[#This Row],[CDU/CSU (14d)]:[AfD (14d)]],Kombiniert[[#This Row],[CDU/CSU (14d)]:[AfD (14d)]],"&gt;="&amp;0.05)-Kombiniert[[#This Row],[FDP (14d)]])</f>
        <v>1.1235955056179776</v>
      </c>
    </row>
    <row r="1308" spans="1:22" x14ac:dyDescent="0.35">
      <c r="A1308" s="1">
        <v>42429</v>
      </c>
      <c r="B1308" s="2">
        <v>0.32500000000000001</v>
      </c>
      <c r="C1308" s="2">
        <v>0.23</v>
      </c>
      <c r="D1308" s="2">
        <v>0.11</v>
      </c>
      <c r="E1308" s="2">
        <v>6.5000000000000002E-2</v>
      </c>
      <c r="F1308" s="2">
        <v>0.11</v>
      </c>
      <c r="G1308" s="2">
        <v>0.115</v>
      </c>
      <c r="H1308" s="2">
        <v>4.4999999999999998E-2</v>
      </c>
      <c r="I1308" s="2">
        <v>2007</v>
      </c>
      <c r="J1308" s="2" t="s">
        <v>1150</v>
      </c>
      <c r="K1308" t="s">
        <v>939</v>
      </c>
      <c r="L1308" s="1">
        <f>Kombiniert[[#This Row],[Date]]-13</f>
        <v>42416</v>
      </c>
      <c r="M1308" s="8">
        <f>AVERAGEIFS(Kombiniert[CDU/CSU],Kombiniert[Date],"&gt;="&amp;Kombiniert[[#This Row],[Von]],Kombiniert[Date],"&lt;="&amp;Kombiniert[[#This Row],[Date]])</f>
        <v>0.34722222222222227</v>
      </c>
      <c r="N1308" s="3">
        <f>AVERAGEIFS(Kombiniert[SPD],Kombiniert[Date],"&gt;="&amp;Kombiniert[[#This Row],[Von]],Kombiniert[Date],"&lt;="&amp;Kombiniert[[#This Row],[Date]])</f>
        <v>0.2338888888888889</v>
      </c>
      <c r="O1308" s="8">
        <f>AVERAGEIFS(Kombiniert[GRÜNE],Kombiniert[Date],"&gt;="&amp;Kombiniert[[#This Row],[Von]],Kombiniert[Date],"&lt;="&amp;Kombiniert[[#This Row],[Date]])</f>
        <v>0.10388888888888888</v>
      </c>
      <c r="P1308" s="8">
        <f>AVERAGEIFS(Kombiniert[FDP],Kombiniert[Date],"&gt;="&amp;Kombiniert[[#This Row],[Von]],Kombiniert[Date],"&lt;="&amp;Kombiniert[[#This Row],[Date]])</f>
        <v>5.8888888888888893E-2</v>
      </c>
      <c r="Q1308" s="8">
        <f>AVERAGEIFS(Kombiniert[LINKE],Kombiniert[Date],"&gt;="&amp;Kombiniert[[#This Row],[Von]],Kombiniert[Date],"&lt;="&amp;Kombiniert[[#This Row],[Date]])</f>
        <v>9.6666666666666651E-2</v>
      </c>
      <c r="R1308" s="8">
        <f>AVERAGEIFS(Kombiniert[AfD],Kombiniert[Date],"&gt;="&amp;Kombiniert[[#This Row],[Von]],Kombiniert[Date],"&lt;="&amp;Kombiniert[[#This Row],[Date]])</f>
        <v>0.10833333333333332</v>
      </c>
      <c r="S1308" s="8">
        <f>AVERAGEIFS(Kombiniert[Sonstige],Kombiniert[Date],"&gt;="&amp;Kombiniert[[#This Row],[Von]],Kombiniert[Date],"&lt;="&amp;Kombiniert[[#This Row],[Date]])</f>
        <v>5.1111111111111107E-2</v>
      </c>
      <c r="T1308" s="4">
        <f>SUMIFS(Kombiniert[Befragte],Kombiniert[Date],"&gt;="&amp;Kombiniert[[#This Row],[Von]],Kombiniert[Date],"&lt;="&amp;Kombiniert[[#This Row],[Date]])</f>
        <v>17452</v>
      </c>
      <c r="U1308" s="2">
        <f>1/SUMIFS(Kombiniert[[#This Row],[CDU/CSU (14d)]:[AfD (14d)]],Kombiniert[[#This Row],[CDU/CSU (14d)]:[AfD (14d)]],"&gt;="&amp;0.05)</f>
        <v>1.053864168618267</v>
      </c>
      <c r="V1308" s="2">
        <f>1/(SUMIFS(Kombiniert[[#This Row],[CDU/CSU (14d)]:[AfD (14d)]],Kombiniert[[#This Row],[CDU/CSU (14d)]:[AfD (14d)]],"&gt;="&amp;0.05)-Kombiniert[[#This Row],[FDP (14d)]])</f>
        <v>1.1235955056179776</v>
      </c>
    </row>
    <row r="1309" spans="1:22" x14ac:dyDescent="0.35">
      <c r="A1309" s="1">
        <v>42422</v>
      </c>
      <c r="B1309" s="2">
        <v>0.32500000000000001</v>
      </c>
      <c r="C1309" s="2">
        <v>0.22500000000000001</v>
      </c>
      <c r="D1309" s="2">
        <v>0.105</v>
      </c>
      <c r="E1309" s="2">
        <v>6.5000000000000002E-2</v>
      </c>
      <c r="F1309" s="2">
        <v>0.1</v>
      </c>
      <c r="G1309" s="2">
        <v>0.125</v>
      </c>
      <c r="H1309" s="2">
        <v>5.5E-2</v>
      </c>
      <c r="I1309" s="2">
        <v>2001</v>
      </c>
      <c r="J1309" s="2" t="s">
        <v>1151</v>
      </c>
      <c r="K1309" t="s">
        <v>939</v>
      </c>
      <c r="L1309" s="1">
        <f>Kombiniert[[#This Row],[Date]]-13</f>
        <v>42409</v>
      </c>
      <c r="M1309" s="8">
        <f>AVERAGEIFS(Kombiniert[CDU/CSU],Kombiniert[Date],"&gt;="&amp;Kombiniert[[#This Row],[Von]],Kombiniert[Date],"&lt;="&amp;Kombiniert[[#This Row],[Date]])</f>
        <v>0.34000000000000008</v>
      </c>
      <c r="N1309" s="3">
        <f>AVERAGEIFS(Kombiniert[SPD],Kombiniert[Date],"&gt;="&amp;Kombiniert[[#This Row],[Von]],Kombiniert[Date],"&lt;="&amp;Kombiniert[[#This Row],[Date]])</f>
        <v>0.23250000000000001</v>
      </c>
      <c r="O1309" s="8">
        <f>AVERAGEIFS(Kombiniert[GRÜNE],Kombiniert[Date],"&gt;="&amp;Kombiniert[[#This Row],[Von]],Kombiniert[Date],"&lt;="&amp;Kombiniert[[#This Row],[Date]])</f>
        <v>0.10312499999999999</v>
      </c>
      <c r="P1309" s="8">
        <f>AVERAGEIFS(Kombiniert[FDP],Kombiniert[Date],"&gt;="&amp;Kombiniert[[#This Row],[Von]],Kombiniert[Date],"&lt;="&amp;Kombiniert[[#This Row],[Date]])</f>
        <v>5.8125000000000003E-2</v>
      </c>
      <c r="Q1309" s="8">
        <f>AVERAGEIFS(Kombiniert[LINKE],Kombiniert[Date],"&gt;="&amp;Kombiniert[[#This Row],[Von]],Kombiniert[Date],"&lt;="&amp;Kombiniert[[#This Row],[Date]])</f>
        <v>9.7499999999999989E-2</v>
      </c>
      <c r="R1309" s="8">
        <f>AVERAGEIFS(Kombiniert[AfD],Kombiniert[Date],"&gt;="&amp;Kombiniert[[#This Row],[Von]],Kombiniert[Date],"&lt;="&amp;Kombiniert[[#This Row],[Date]])</f>
        <v>0.11312499999999999</v>
      </c>
      <c r="S1309" s="8">
        <f>AVERAGEIFS(Kombiniert[Sonstige],Kombiniert[Date],"&gt;="&amp;Kombiniert[[#This Row],[Von]],Kombiniert[Date],"&lt;="&amp;Kombiniert[[#This Row],[Date]])</f>
        <v>5.5625000000000001E-2</v>
      </c>
      <c r="T1309" s="4">
        <f>SUMIFS(Kombiniert[Befragte],Kombiniert[Date],"&gt;="&amp;Kombiniert[[#This Row],[Von]],Kombiniert[Date],"&lt;="&amp;Kombiniert[[#This Row],[Date]])</f>
        <v>17090</v>
      </c>
      <c r="U1309" s="2">
        <f>1/SUMIFS(Kombiniert[[#This Row],[CDU/CSU (14d)]:[AfD (14d)]],Kombiniert[[#This Row],[CDU/CSU (14d)]:[AfD (14d)]],"&gt;="&amp;0.05)</f>
        <v>1.0589013898080739</v>
      </c>
      <c r="V1309" s="2">
        <f>1/(SUMIFS(Kombiniert[[#This Row],[CDU/CSU (14d)]:[AfD (14d)]],Kombiniert[[#This Row],[CDU/CSU (14d)]:[AfD (14d)]],"&gt;="&amp;0.05)-Kombiniert[[#This Row],[FDP (14d)]])</f>
        <v>1.1283497884344145</v>
      </c>
    </row>
    <row r="1310" spans="1:22" x14ac:dyDescent="0.35">
      <c r="A1310" s="1">
        <v>42415</v>
      </c>
      <c r="B1310" s="2">
        <v>0.32500000000000001</v>
      </c>
      <c r="C1310" s="2">
        <v>0.22500000000000001</v>
      </c>
      <c r="D1310" s="2">
        <v>0.11</v>
      </c>
      <c r="E1310" s="2">
        <v>7.0000000000000007E-2</v>
      </c>
      <c r="F1310" s="2">
        <v>9.5000000000000001E-2</v>
      </c>
      <c r="G1310" s="2">
        <v>0.125</v>
      </c>
      <c r="H1310" s="2">
        <v>0.05</v>
      </c>
      <c r="I1310" s="2">
        <v>2014</v>
      </c>
      <c r="J1310" s="2" t="s">
        <v>1152</v>
      </c>
      <c r="K1310" t="s">
        <v>939</v>
      </c>
      <c r="L1310" s="1">
        <f>Kombiniert[[#This Row],[Date]]-13</f>
        <v>42402</v>
      </c>
      <c r="M1310" s="8">
        <f>AVERAGEIFS(Kombiniert[CDU/CSU],Kombiniert[Date],"&gt;="&amp;Kombiniert[[#This Row],[Von]],Kombiniert[Date],"&lt;="&amp;Kombiniert[[#This Row],[Date]])</f>
        <v>0.34571428571428575</v>
      </c>
      <c r="N1310" s="3">
        <f>AVERAGEIFS(Kombiniert[SPD],Kombiniert[Date],"&gt;="&amp;Kombiniert[[#This Row],[Von]],Kombiniert[Date],"&lt;="&amp;Kombiniert[[#This Row],[Date]])</f>
        <v>0.23500000000000001</v>
      </c>
      <c r="O1310" s="8">
        <f>AVERAGEIFS(Kombiniert[GRÜNE],Kombiniert[Date],"&gt;="&amp;Kombiniert[[#This Row],[Von]],Kombiniert[Date],"&lt;="&amp;Kombiniert[[#This Row],[Date]])</f>
        <v>9.9999999999999992E-2</v>
      </c>
      <c r="P1310" s="8">
        <f>AVERAGEIFS(Kombiniert[FDP],Kombiniert[Date],"&gt;="&amp;Kombiniert[[#This Row],[Von]],Kombiniert[Date],"&lt;="&amp;Kombiniert[[#This Row],[Date]])</f>
        <v>5.2857142857142859E-2</v>
      </c>
      <c r="Q1310" s="8">
        <f>AVERAGEIFS(Kombiniert[LINKE],Kombiniert[Date],"&gt;="&amp;Kombiniert[[#This Row],[Von]],Kombiniert[Date],"&lt;="&amp;Kombiniert[[#This Row],[Date]])</f>
        <v>9.4285714285714278E-2</v>
      </c>
      <c r="R1310" s="8">
        <f>AVERAGEIFS(Kombiniert[AfD],Kombiniert[Date],"&gt;="&amp;Kombiniert[[#This Row],[Von]],Kombiniert[Date],"&lt;="&amp;Kombiniert[[#This Row],[Date]])</f>
        <v>0.11499999999999999</v>
      </c>
      <c r="S1310" s="8">
        <f>AVERAGEIFS(Kombiniert[Sonstige],Kombiniert[Date],"&gt;="&amp;Kombiniert[[#This Row],[Von]],Kombiniert[Date],"&lt;="&amp;Kombiniert[[#This Row],[Date]])</f>
        <v>5.7142857142857141E-2</v>
      </c>
      <c r="T1310" s="4">
        <f>SUMIFS(Kombiniert[Befragte],Kombiniert[Date],"&gt;="&amp;Kombiniert[[#This Row],[Von]],Kombiniert[Date],"&lt;="&amp;Kombiniert[[#This Row],[Date]])</f>
        <v>14969</v>
      </c>
      <c r="U1310" s="2">
        <f>1/SUMIFS(Kombiniert[[#This Row],[CDU/CSU (14d)]:[AfD (14d)]],Kombiniert[[#This Row],[CDU/CSU (14d)]:[AfD (14d)]],"&gt;="&amp;0.05)</f>
        <v>1.0606060606060606</v>
      </c>
      <c r="V1310" s="2">
        <f>1/(SUMIFS(Kombiniert[[#This Row],[CDU/CSU (14d)]:[AfD (14d)]],Kombiniert[[#This Row],[CDU/CSU (14d)]:[AfD (14d)]],"&gt;="&amp;0.05)-Kombiniert[[#This Row],[FDP (14d)]])</f>
        <v>1.1235955056179776</v>
      </c>
    </row>
    <row r="1311" spans="1:22" x14ac:dyDescent="0.35">
      <c r="A1311" s="1">
        <v>42409</v>
      </c>
      <c r="B1311" s="2">
        <v>0.32500000000000001</v>
      </c>
      <c r="C1311" s="2">
        <v>0.22</v>
      </c>
      <c r="D1311" s="2">
        <v>0.11</v>
      </c>
      <c r="E1311" s="2">
        <v>0.06</v>
      </c>
      <c r="F1311" s="2">
        <v>0.105</v>
      </c>
      <c r="G1311" s="2">
        <v>0.12</v>
      </c>
      <c r="H1311" s="2">
        <v>0.06</v>
      </c>
      <c r="I1311" s="2">
        <v>2054</v>
      </c>
      <c r="J1311" s="2" t="s">
        <v>1153</v>
      </c>
      <c r="K1311" t="s">
        <v>939</v>
      </c>
      <c r="L1311" s="1">
        <f>Kombiniert[[#This Row],[Date]]-13</f>
        <v>42396</v>
      </c>
      <c r="M1311" s="8">
        <f>AVERAGEIFS(Kombiniert[CDU/CSU],Kombiniert[Date],"&gt;="&amp;Kombiniert[[#This Row],[Von]],Kombiniert[Date],"&lt;="&amp;Kombiniert[[#This Row],[Date]])</f>
        <v>0.34500000000000003</v>
      </c>
      <c r="N1311" s="3">
        <f>AVERAGEIFS(Kombiniert[SPD],Kombiniert[Date],"&gt;="&amp;Kombiniert[[#This Row],[Von]],Kombiniert[Date],"&lt;="&amp;Kombiniert[[#This Row],[Date]])</f>
        <v>0.23571428571428571</v>
      </c>
      <c r="O1311" s="8">
        <f>AVERAGEIFS(Kombiniert[GRÜNE],Kombiniert[Date],"&gt;="&amp;Kombiniert[[#This Row],[Von]],Kombiniert[Date],"&lt;="&amp;Kombiniert[[#This Row],[Date]])</f>
        <v>9.857142857142856E-2</v>
      </c>
      <c r="P1311" s="8">
        <f>AVERAGEIFS(Kombiniert[FDP],Kombiniert[Date],"&gt;="&amp;Kombiniert[[#This Row],[Von]],Kombiniert[Date],"&lt;="&amp;Kombiniert[[#This Row],[Date]])</f>
        <v>5.1428571428571428E-2</v>
      </c>
      <c r="Q1311" s="8">
        <f>AVERAGEIFS(Kombiniert[LINKE],Kombiniert[Date],"&gt;="&amp;Kombiniert[[#This Row],[Von]],Kombiniert[Date],"&lt;="&amp;Kombiniert[[#This Row],[Date]])</f>
        <v>9.7857142857142851E-2</v>
      </c>
      <c r="R1311" s="8">
        <f>AVERAGEIFS(Kombiniert[AfD],Kombiniert[Date],"&gt;="&amp;Kombiniert[[#This Row],[Von]],Kombiniert[Date],"&lt;="&amp;Kombiniert[[#This Row],[Date]])</f>
        <v>0.11499999999999999</v>
      </c>
      <c r="S1311" s="8">
        <f>AVERAGEIFS(Kombiniert[Sonstige],Kombiniert[Date],"&gt;="&amp;Kombiniert[[#This Row],[Von]],Kombiniert[Date],"&lt;="&amp;Kombiniert[[#This Row],[Date]])</f>
        <v>5.6428571428571425E-2</v>
      </c>
      <c r="T1311" s="4">
        <f>SUMIFS(Kombiniert[Befragte],Kombiniert[Date],"&gt;="&amp;Kombiniert[[#This Row],[Von]],Kombiniert[Date],"&lt;="&amp;Kombiniert[[#This Row],[Date]])</f>
        <v>14515</v>
      </c>
      <c r="U1311" s="2">
        <f>1/SUMIFS(Kombiniert[[#This Row],[CDU/CSU (14d)]:[AfD (14d)]],Kombiniert[[#This Row],[CDU/CSU (14d)]:[AfD (14d)]],"&gt;="&amp;0.05)</f>
        <v>1.0598031794095384</v>
      </c>
      <c r="V1311" s="2">
        <f>1/(SUMIFS(Kombiniert[[#This Row],[CDU/CSU (14d)]:[AfD (14d)]],Kombiniert[[#This Row],[CDU/CSU (14d)]:[AfD (14d)]],"&gt;="&amp;0.05)-Kombiniert[[#This Row],[FDP (14d)]])</f>
        <v>1.1208967173738991</v>
      </c>
    </row>
    <row r="1312" spans="1:22" x14ac:dyDescent="0.35">
      <c r="A1312" s="1">
        <v>42401</v>
      </c>
      <c r="B1312" s="2">
        <v>0.33</v>
      </c>
      <c r="C1312" s="2">
        <v>0.23</v>
      </c>
      <c r="D1312" s="2">
        <v>0.1</v>
      </c>
      <c r="E1312" s="2">
        <v>0.06</v>
      </c>
      <c r="F1312" s="2">
        <v>0.1</v>
      </c>
      <c r="G1312" s="2">
        <v>0.125</v>
      </c>
      <c r="H1312" s="2">
        <v>5.5E-2</v>
      </c>
      <c r="I1312" s="2">
        <v>2007</v>
      </c>
      <c r="J1312" s="2" t="s">
        <v>1154</v>
      </c>
      <c r="K1312" t="s">
        <v>939</v>
      </c>
      <c r="L1312" s="1">
        <f>Kombiniert[[#This Row],[Date]]-13</f>
        <v>42388</v>
      </c>
      <c r="M1312" s="8">
        <f>AVERAGEIFS(Kombiniert[CDU/CSU],Kombiniert[Date],"&gt;="&amp;Kombiniert[[#This Row],[Von]],Kombiniert[Date],"&lt;="&amp;Kombiniert[[#This Row],[Date]])</f>
        <v>0.34785714285714286</v>
      </c>
      <c r="N1312" s="3">
        <f>AVERAGEIFS(Kombiniert[SPD],Kombiniert[Date],"&gt;="&amp;Kombiniert[[#This Row],[Von]],Kombiniert[Date],"&lt;="&amp;Kombiniert[[#This Row],[Date]])</f>
        <v>0.23857142857142857</v>
      </c>
      <c r="O1312" s="8">
        <f>AVERAGEIFS(Kombiniert[GRÜNE],Kombiniert[Date],"&gt;="&amp;Kombiniert[[#This Row],[Von]],Kombiniert[Date],"&lt;="&amp;Kombiniert[[#This Row],[Date]])</f>
        <v>9.571428571428571E-2</v>
      </c>
      <c r="P1312" s="8">
        <f>AVERAGEIFS(Kombiniert[FDP],Kombiniert[Date],"&gt;="&amp;Kombiniert[[#This Row],[Von]],Kombiniert[Date],"&lt;="&amp;Kombiniert[[#This Row],[Date]])</f>
        <v>5.5E-2</v>
      </c>
      <c r="Q1312" s="8">
        <f>AVERAGEIFS(Kombiniert[LINKE],Kombiniert[Date],"&gt;="&amp;Kombiniert[[#This Row],[Von]],Kombiniert[Date],"&lt;="&amp;Kombiniert[[#This Row],[Date]])</f>
        <v>9.4999999999999987E-2</v>
      </c>
      <c r="R1312" s="8">
        <f>AVERAGEIFS(Kombiniert[AfD],Kombiniert[Date],"&gt;="&amp;Kombiniert[[#This Row],[Von]],Kombiniert[Date],"&lt;="&amp;Kombiniert[[#This Row],[Date]])</f>
        <v>0.11071428571428572</v>
      </c>
      <c r="S1312" s="8">
        <f>AVERAGEIFS(Kombiniert[Sonstige],Kombiniert[Date],"&gt;="&amp;Kombiniert[[#This Row],[Von]],Kombiniert[Date],"&lt;="&amp;Kombiniert[[#This Row],[Date]])</f>
        <v>5.7142857142857141E-2</v>
      </c>
      <c r="T1312" s="4">
        <f>SUMIFS(Kombiniert[Befragte],Kombiniert[Date],"&gt;="&amp;Kombiniert[[#This Row],[Von]],Kombiniert[Date],"&lt;="&amp;Kombiniert[[#This Row],[Date]])</f>
        <v>14004</v>
      </c>
      <c r="U1312" s="2">
        <f>1/SUMIFS(Kombiniert[[#This Row],[CDU/CSU (14d)]:[AfD (14d)]],Kombiniert[[#This Row],[CDU/CSU (14d)]:[AfD (14d)]],"&gt;="&amp;0.05)</f>
        <v>1.0606060606060606</v>
      </c>
      <c r="V1312" s="2">
        <f>1/(SUMIFS(Kombiniert[[#This Row],[CDU/CSU (14d)]:[AfD (14d)]],Kombiniert[[#This Row],[CDU/CSU (14d)]:[AfD (14d)]],"&gt;="&amp;0.05)-Kombiniert[[#This Row],[FDP (14d)]])</f>
        <v>1.1263073209975865</v>
      </c>
    </row>
    <row r="1313" spans="1:22" x14ac:dyDescent="0.35">
      <c r="A1313" s="1">
        <v>42394</v>
      </c>
      <c r="B1313" s="2">
        <v>0.32500000000000001</v>
      </c>
      <c r="C1313" s="2">
        <v>0.23</v>
      </c>
      <c r="D1313" s="2">
        <v>0.1</v>
      </c>
      <c r="E1313" s="2">
        <v>0.06</v>
      </c>
      <c r="F1313" s="2">
        <v>0.09</v>
      </c>
      <c r="G1313" s="2">
        <v>0.13</v>
      </c>
      <c r="H1313" s="2">
        <v>6.5000000000000002E-2</v>
      </c>
      <c r="I1313" s="2">
        <v>2047</v>
      </c>
      <c r="J1313" s="2" t="s">
        <v>1155</v>
      </c>
      <c r="K1313" t="s">
        <v>939</v>
      </c>
      <c r="L1313" s="1">
        <f>Kombiniert[[#This Row],[Date]]-13</f>
        <v>42381</v>
      </c>
      <c r="M1313" s="8">
        <f>AVERAGEIFS(Kombiniert[CDU/CSU],Kombiniert[Date],"&gt;="&amp;Kombiniert[[#This Row],[Von]],Kombiniert[Date],"&lt;="&amp;Kombiniert[[#This Row],[Date]])</f>
        <v>0.3585714285714286</v>
      </c>
      <c r="N1313" s="3">
        <f>AVERAGEIFS(Kombiniert[SPD],Kombiniert[Date],"&gt;="&amp;Kombiniert[[#This Row],[Von]],Kombiniert[Date],"&lt;="&amp;Kombiniert[[#This Row],[Date]])</f>
        <v>0.23642857142857143</v>
      </c>
      <c r="O1313" s="8">
        <f>AVERAGEIFS(Kombiniert[GRÜNE],Kombiniert[Date],"&gt;="&amp;Kombiniert[[#This Row],[Von]],Kombiniert[Date],"&lt;="&amp;Kombiniert[[#This Row],[Date]])</f>
        <v>9.7857142857142851E-2</v>
      </c>
      <c r="P1313" s="8">
        <f>AVERAGEIFS(Kombiniert[FDP],Kombiniert[Date],"&gt;="&amp;Kombiniert[[#This Row],[Von]],Kombiniert[Date],"&lt;="&amp;Kombiniert[[#This Row],[Date]])</f>
        <v>5.2142857142857151E-2</v>
      </c>
      <c r="Q1313" s="8">
        <f>AVERAGEIFS(Kombiniert[LINKE],Kombiniert[Date],"&gt;="&amp;Kombiniert[[#This Row],[Von]],Kombiniert[Date],"&lt;="&amp;Kombiniert[[#This Row],[Date]])</f>
        <v>9.1428571428571428E-2</v>
      </c>
      <c r="R1313" s="8">
        <f>AVERAGEIFS(Kombiniert[AfD],Kombiniert[Date],"&gt;="&amp;Kombiniert[[#This Row],[Von]],Kombiniert[Date],"&lt;="&amp;Kombiniert[[#This Row],[Date]])</f>
        <v>0.105</v>
      </c>
      <c r="S1313" s="8">
        <f>AVERAGEIFS(Kombiniert[Sonstige],Kombiniert[Date],"&gt;="&amp;Kombiniert[[#This Row],[Von]],Kombiniert[Date],"&lt;="&amp;Kombiniert[[#This Row],[Date]])</f>
        <v>5.8571428571428566E-2</v>
      </c>
      <c r="T1313" s="4">
        <f>SUMIFS(Kombiniert[Befragte],Kombiniert[Date],"&gt;="&amp;Kombiniert[[#This Row],[Von]],Kombiniert[Date],"&lt;="&amp;Kombiniert[[#This Row],[Date]])</f>
        <v>14020</v>
      </c>
      <c r="U1313" s="2">
        <f>1/SUMIFS(Kombiniert[[#This Row],[CDU/CSU (14d)]:[AfD (14d)]],Kombiniert[[#This Row],[CDU/CSU (14d)]:[AfD (14d)]],"&gt;="&amp;0.05)</f>
        <v>1.062215477996965</v>
      </c>
      <c r="V1313" s="2">
        <f>1/(SUMIFS(Kombiniert[[#This Row],[CDU/CSU (14d)]:[AfD (14d)]],Kombiniert[[#This Row],[CDU/CSU (14d)]:[AfD (14d)]],"&gt;="&amp;0.05)-Kombiniert[[#This Row],[FDP (14d)]])</f>
        <v>1.1244979919678715</v>
      </c>
    </row>
    <row r="1314" spans="1:22" x14ac:dyDescent="0.35">
      <c r="A1314" s="1">
        <v>42387</v>
      </c>
      <c r="B1314" s="2">
        <v>0.32500000000000001</v>
      </c>
      <c r="C1314" s="2">
        <v>0.22500000000000001</v>
      </c>
      <c r="D1314" s="2">
        <v>9.5000000000000001E-2</v>
      </c>
      <c r="E1314" s="2">
        <v>6.5000000000000002E-2</v>
      </c>
      <c r="F1314" s="2">
        <v>0.1</v>
      </c>
      <c r="G1314" s="2">
        <v>0.125</v>
      </c>
      <c r="H1314" s="2">
        <v>6.5000000000000002E-2</v>
      </c>
      <c r="I1314" s="2">
        <v>2051</v>
      </c>
      <c r="J1314" s="2" t="s">
        <v>1156</v>
      </c>
      <c r="K1314" t="s">
        <v>939</v>
      </c>
      <c r="L1314" s="1">
        <f>Kombiniert[[#This Row],[Date]]-13</f>
        <v>42374</v>
      </c>
      <c r="M1314" s="8">
        <f>AVERAGEIFS(Kombiniert[CDU/CSU],Kombiniert[Date],"&gt;="&amp;Kombiniert[[#This Row],[Von]],Kombiniert[Date],"&lt;="&amp;Kombiniert[[#This Row],[Date]])</f>
        <v>0.37062500000000004</v>
      </c>
      <c r="N1314" s="3">
        <f>AVERAGEIFS(Kombiniert[SPD],Kombiniert[Date],"&gt;="&amp;Kombiniert[[#This Row],[Von]],Kombiniert[Date],"&lt;="&amp;Kombiniert[[#This Row],[Date]])</f>
        <v>0.23250000000000001</v>
      </c>
      <c r="O1314" s="8">
        <f>AVERAGEIFS(Kombiniert[GRÜNE],Kombiniert[Date],"&gt;="&amp;Kombiniert[[#This Row],[Von]],Kombiniert[Date],"&lt;="&amp;Kombiniert[[#This Row],[Date]])</f>
        <v>0.10062499999999999</v>
      </c>
      <c r="P1314" s="8">
        <f>AVERAGEIFS(Kombiniert[FDP],Kombiniert[Date],"&gt;="&amp;Kombiniert[[#This Row],[Von]],Kombiniert[Date],"&lt;="&amp;Kombiniert[[#This Row],[Date]])</f>
        <v>4.9375000000000002E-2</v>
      </c>
      <c r="Q1314" s="8">
        <f>AVERAGEIFS(Kombiniert[LINKE],Kombiniert[Date],"&gt;="&amp;Kombiniert[[#This Row],[Von]],Kombiniert[Date],"&lt;="&amp;Kombiniert[[#This Row],[Date]])</f>
        <v>9.375E-2</v>
      </c>
      <c r="R1314" s="8">
        <f>AVERAGEIFS(Kombiniert[AfD],Kombiniert[Date],"&gt;="&amp;Kombiniert[[#This Row],[Von]],Kombiniert[Date],"&lt;="&amp;Kombiniert[[#This Row],[Date]])</f>
        <v>9.6250000000000002E-2</v>
      </c>
      <c r="S1314" s="8">
        <f>AVERAGEIFS(Kombiniert[Sonstige],Kombiniert[Date],"&gt;="&amp;Kombiniert[[#This Row],[Von]],Kombiniert[Date],"&lt;="&amp;Kombiniert[[#This Row],[Date]])</f>
        <v>5.6875000000000002E-2</v>
      </c>
      <c r="T1314" s="4">
        <f>SUMIFS(Kombiniert[Befragte],Kombiniert[Date],"&gt;="&amp;Kombiniert[[#This Row],[Von]],Kombiniert[Date],"&lt;="&amp;Kombiniert[[#This Row],[Date]])</f>
        <v>13583</v>
      </c>
      <c r="U1314" s="2">
        <f>1/SUMIFS(Kombiniert[[#This Row],[CDU/CSU (14d)]:[AfD (14d)]],Kombiniert[[#This Row],[CDU/CSU (14d)]:[AfD (14d)]],"&gt;="&amp;0.05)</f>
        <v>1.1188811188811187</v>
      </c>
      <c r="V1314" s="2">
        <f>1/(SUMIFS(Kombiniert[[#This Row],[CDU/CSU (14d)]:[AfD (14d)]],Kombiniert[[#This Row],[CDU/CSU (14d)]:[AfD (14d)]],"&gt;="&amp;0.05)-Kombiniert[[#This Row],[FDP (14d)]])</f>
        <v>1.1843079200592153</v>
      </c>
    </row>
    <row r="1315" spans="1:22" x14ac:dyDescent="0.35">
      <c r="A1315" s="1">
        <v>42380</v>
      </c>
      <c r="B1315" s="2">
        <v>0.35</v>
      </c>
      <c r="C1315" s="2">
        <v>0.215</v>
      </c>
      <c r="D1315" s="2">
        <v>0.1</v>
      </c>
      <c r="E1315" s="2">
        <v>0.06</v>
      </c>
      <c r="F1315" s="2">
        <v>0.1</v>
      </c>
      <c r="G1315" s="2">
        <v>0.115</v>
      </c>
      <c r="H1315" s="2">
        <v>0.06</v>
      </c>
      <c r="I1315" s="2">
        <v>2039</v>
      </c>
      <c r="J1315" s="2" t="s">
        <v>1157</v>
      </c>
      <c r="K1315" t="s">
        <v>939</v>
      </c>
      <c r="L1315" s="1">
        <f>Kombiniert[[#This Row],[Date]]-13</f>
        <v>42367</v>
      </c>
      <c r="M1315" s="8">
        <f>AVERAGEIFS(Kombiniert[CDU/CSU],Kombiniert[Date],"&gt;="&amp;Kombiniert[[#This Row],[Von]],Kombiniert[Date],"&lt;="&amp;Kombiniert[[#This Row],[Date]])</f>
        <v>0.375</v>
      </c>
      <c r="N1315" s="3">
        <f>AVERAGEIFS(Kombiniert[SPD],Kombiniert[Date],"&gt;="&amp;Kombiniert[[#This Row],[Von]],Kombiniert[Date],"&lt;="&amp;Kombiniert[[#This Row],[Date]])</f>
        <v>0.22833333333333336</v>
      </c>
      <c r="O1315" s="8">
        <f>AVERAGEIFS(Kombiniert[GRÜNE],Kombiniert[Date],"&gt;="&amp;Kombiniert[[#This Row],[Von]],Kombiniert[Date],"&lt;="&amp;Kombiniert[[#This Row],[Date]])</f>
        <v>0.10166666666666667</v>
      </c>
      <c r="P1315" s="8">
        <f>AVERAGEIFS(Kombiniert[FDP],Kombiniert[Date],"&gt;="&amp;Kombiniert[[#This Row],[Von]],Kombiniert[Date],"&lt;="&amp;Kombiniert[[#This Row],[Date]])</f>
        <v>4.8333333333333339E-2</v>
      </c>
      <c r="Q1315" s="8">
        <f>AVERAGEIFS(Kombiniert[LINKE],Kombiniert[Date],"&gt;="&amp;Kombiniert[[#This Row],[Von]],Kombiniert[Date],"&lt;="&amp;Kombiniert[[#This Row],[Date]])</f>
        <v>9.6666666666666679E-2</v>
      </c>
      <c r="R1315" s="8">
        <f>AVERAGEIFS(Kombiniert[AfD],Kombiniert[Date],"&gt;="&amp;Kombiniert[[#This Row],[Von]],Kombiniert[Date],"&lt;="&amp;Kombiniert[[#This Row],[Date]])</f>
        <v>8.9999999999999983E-2</v>
      </c>
      <c r="S1315" s="8">
        <f>AVERAGEIFS(Kombiniert[Sonstige],Kombiniert[Date],"&gt;="&amp;Kombiniert[[#This Row],[Von]],Kombiniert[Date],"&lt;="&amp;Kombiniert[[#This Row],[Date]])</f>
        <v>0.06</v>
      </c>
      <c r="T1315" s="4">
        <f>SUMIFS(Kombiniert[Befragte],Kombiniert[Date],"&gt;="&amp;Kombiniert[[#This Row],[Von]],Kombiniert[Date],"&lt;="&amp;Kombiniert[[#This Row],[Date]])</f>
        <v>9509</v>
      </c>
      <c r="U1315" s="2">
        <f>1/SUMIFS(Kombiniert[[#This Row],[CDU/CSU (14d)]:[AfD (14d)]],Kombiniert[[#This Row],[CDU/CSU (14d)]:[AfD (14d)]],"&gt;="&amp;0.05)</f>
        <v>1.1214953271028036</v>
      </c>
      <c r="V1315" s="2">
        <f>1/(SUMIFS(Kombiniert[[#This Row],[CDU/CSU (14d)]:[AfD (14d)]],Kombiniert[[#This Row],[CDU/CSU (14d)]:[AfD (14d)]],"&gt;="&amp;0.05)-Kombiniert[[#This Row],[FDP (14d)]])</f>
        <v>1.1857707509881423</v>
      </c>
    </row>
    <row r="1316" spans="1:22" x14ac:dyDescent="0.35">
      <c r="A1316" s="1">
        <v>42373</v>
      </c>
      <c r="B1316" s="2">
        <v>0.36</v>
      </c>
      <c r="C1316" s="2">
        <v>0.22500000000000001</v>
      </c>
      <c r="D1316" s="2">
        <v>0.1</v>
      </c>
      <c r="E1316" s="2">
        <v>0.05</v>
      </c>
      <c r="F1316" s="2">
        <v>0.1</v>
      </c>
      <c r="G1316" s="2">
        <v>9.5000000000000001E-2</v>
      </c>
      <c r="H1316" s="2">
        <v>7.0000000000000007E-2</v>
      </c>
      <c r="I1316" s="2">
        <v>2022</v>
      </c>
      <c r="J1316" s="2" t="s">
        <v>1158</v>
      </c>
      <c r="K1316" t="s">
        <v>939</v>
      </c>
      <c r="L1316" s="1">
        <f>Kombiniert[[#This Row],[Date]]-13</f>
        <v>42360</v>
      </c>
      <c r="M1316" s="8">
        <f>AVERAGEIFS(Kombiniert[CDU/CSU],Kombiniert[Date],"&gt;="&amp;Kombiniert[[#This Row],[Von]],Kombiniert[Date],"&lt;="&amp;Kombiniert[[#This Row],[Date]])</f>
        <v>0.38</v>
      </c>
      <c r="N1316" s="3">
        <f>AVERAGEIFS(Kombiniert[SPD],Kombiniert[Date],"&gt;="&amp;Kombiniert[[#This Row],[Von]],Kombiniert[Date],"&lt;="&amp;Kombiniert[[#This Row],[Date]])</f>
        <v>0.23374999999999999</v>
      </c>
      <c r="O1316" s="8">
        <f>AVERAGEIFS(Kombiniert[GRÜNE],Kombiniert[Date],"&gt;="&amp;Kombiniert[[#This Row],[Von]],Kombiniert[Date],"&lt;="&amp;Kombiniert[[#This Row],[Date]])</f>
        <v>9.7500000000000003E-2</v>
      </c>
      <c r="P1316" s="8">
        <f>AVERAGEIFS(Kombiniert[FDP],Kombiniert[Date],"&gt;="&amp;Kombiniert[[#This Row],[Von]],Kombiniert[Date],"&lt;="&amp;Kombiniert[[#This Row],[Date]])</f>
        <v>4.4999999999999998E-2</v>
      </c>
      <c r="Q1316" s="8">
        <f>AVERAGEIFS(Kombiniert[LINKE],Kombiniert[Date],"&gt;="&amp;Kombiniert[[#This Row],[Von]],Kombiniert[Date],"&lt;="&amp;Kombiniert[[#This Row],[Date]])</f>
        <v>0.1</v>
      </c>
      <c r="R1316" s="8">
        <f>AVERAGEIFS(Kombiniert[AfD],Kombiniert[Date],"&gt;="&amp;Kombiniert[[#This Row],[Von]],Kombiniert[Date],"&lt;="&amp;Kombiniert[[#This Row],[Date]])</f>
        <v>8.6249999999999993E-2</v>
      </c>
      <c r="S1316" s="8">
        <f>AVERAGEIFS(Kombiniert[Sonstige],Kombiniert[Date],"&gt;="&amp;Kombiniert[[#This Row],[Von]],Kombiniert[Date],"&lt;="&amp;Kombiniert[[#This Row],[Date]])</f>
        <v>5.7500000000000002E-2</v>
      </c>
      <c r="T1316" s="4">
        <f>SUMIFS(Kombiniert[Befragte],Kombiniert[Date],"&gt;="&amp;Kombiniert[[#This Row],[Von]],Kombiniert[Date],"&lt;="&amp;Kombiniert[[#This Row],[Date]])</f>
        <v>7859</v>
      </c>
      <c r="U1316" s="2">
        <f>1/SUMIFS(Kombiniert[[#This Row],[CDU/CSU (14d)]:[AfD (14d)]],Kombiniert[[#This Row],[CDU/CSU (14d)]:[AfD (14d)]],"&gt;="&amp;0.05)</f>
        <v>1.1142061281337048</v>
      </c>
      <c r="V1316" s="2">
        <f>1/(SUMIFS(Kombiniert[[#This Row],[CDU/CSU (14d)]:[AfD (14d)]],Kombiniert[[#This Row],[CDU/CSU (14d)]:[AfD (14d)]],"&gt;="&amp;0.05)-Kombiniert[[#This Row],[FDP (14d)]])</f>
        <v>1.1730205278592376</v>
      </c>
    </row>
    <row r="1317" spans="1:22" x14ac:dyDescent="0.35">
      <c r="A1317" s="1">
        <v>42359</v>
      </c>
      <c r="B1317" s="2">
        <v>0.35499999999999998</v>
      </c>
      <c r="C1317" s="2">
        <v>0.23</v>
      </c>
      <c r="D1317" s="2">
        <v>9.5000000000000001E-2</v>
      </c>
      <c r="E1317" s="2">
        <v>0.06</v>
      </c>
      <c r="F1317" s="2">
        <v>0.11</v>
      </c>
      <c r="G1317" s="2">
        <v>9.5000000000000001E-2</v>
      </c>
      <c r="H1317" s="2">
        <v>5.5E-2</v>
      </c>
      <c r="I1317" s="2">
        <v>2066</v>
      </c>
      <c r="J1317" s="2" t="s">
        <v>1159</v>
      </c>
      <c r="K1317" t="s">
        <v>939</v>
      </c>
      <c r="L1317" s="1">
        <f>Kombiniert[[#This Row],[Date]]-13</f>
        <v>42346</v>
      </c>
      <c r="M1317" s="8">
        <f>AVERAGEIFS(Kombiniert[CDU/CSU],Kombiniert[Date],"&gt;="&amp;Kombiniert[[#This Row],[Von]],Kombiniert[Date],"&lt;="&amp;Kombiniert[[#This Row],[Date]])</f>
        <v>0.37055555555555553</v>
      </c>
      <c r="N1317" s="3">
        <f>AVERAGEIFS(Kombiniert[SPD],Kombiniert[Date],"&gt;="&amp;Kombiniert[[#This Row],[Von]],Kombiniert[Date],"&lt;="&amp;Kombiniert[[#This Row],[Date]])</f>
        <v>0.24333333333333332</v>
      </c>
      <c r="O1317" s="8">
        <f>AVERAGEIFS(Kombiniert[GRÜNE],Kombiniert[Date],"&gt;="&amp;Kombiniert[[#This Row],[Von]],Kombiniert[Date],"&lt;="&amp;Kombiniert[[#This Row],[Date]])</f>
        <v>9.6111111111111092E-2</v>
      </c>
      <c r="P1317" s="8">
        <f>AVERAGEIFS(Kombiniert[FDP],Kombiniert[Date],"&gt;="&amp;Kombiniert[[#This Row],[Von]],Kombiniert[Date],"&lt;="&amp;Kombiniert[[#This Row],[Date]])</f>
        <v>4.8333333333333332E-2</v>
      </c>
      <c r="Q1317" s="8">
        <f>AVERAGEIFS(Kombiniert[LINKE],Kombiniert[Date],"&gt;="&amp;Kombiniert[[#This Row],[Von]],Kombiniert[Date],"&lt;="&amp;Kombiniert[[#This Row],[Date]])</f>
        <v>9.3333333333333324E-2</v>
      </c>
      <c r="R1317" s="8">
        <f>AVERAGEIFS(Kombiniert[AfD],Kombiniert[Date],"&gt;="&amp;Kombiniert[[#This Row],[Von]],Kombiniert[Date],"&lt;="&amp;Kombiniert[[#This Row],[Date]])</f>
        <v>8.8333333333333319E-2</v>
      </c>
      <c r="S1317" s="8">
        <f>AVERAGEIFS(Kombiniert[Sonstige],Kombiniert[Date],"&gt;="&amp;Kombiniert[[#This Row],[Von]],Kombiniert[Date],"&lt;="&amp;Kombiniert[[#This Row],[Date]])</f>
        <v>6.0000000000000005E-2</v>
      </c>
      <c r="T1317" s="4">
        <f>SUMIFS(Kombiniert[Befragte],Kombiniert[Date],"&gt;="&amp;Kombiniert[[#This Row],[Von]],Kombiniert[Date],"&lt;="&amp;Kombiniert[[#This Row],[Date]])</f>
        <v>18736</v>
      </c>
      <c r="U1317" s="2">
        <f>1/SUMIFS(Kombiniert[[#This Row],[CDU/CSU (14d)]:[AfD (14d)]],Kombiniert[[#This Row],[CDU/CSU (14d)]:[AfD (14d)]],"&gt;="&amp;0.05)</f>
        <v>1.1214953271028039</v>
      </c>
      <c r="V1317" s="2">
        <f>1/(SUMIFS(Kombiniert[[#This Row],[CDU/CSU (14d)]:[AfD (14d)]],Kombiniert[[#This Row],[CDU/CSU (14d)]:[AfD (14d)]],"&gt;="&amp;0.05)-Kombiniert[[#This Row],[FDP (14d)]])</f>
        <v>1.1857707509881423</v>
      </c>
    </row>
    <row r="1318" spans="1:22" x14ac:dyDescent="0.35">
      <c r="A1318" s="1">
        <v>42352</v>
      </c>
      <c r="B1318" s="2">
        <v>0.35</v>
      </c>
      <c r="C1318" s="2">
        <v>0.23499999999999999</v>
      </c>
      <c r="D1318" s="2">
        <v>0.09</v>
      </c>
      <c r="E1318" s="2">
        <v>5.5E-2</v>
      </c>
      <c r="F1318" s="2">
        <v>0.1</v>
      </c>
      <c r="G1318" s="2">
        <v>0.1</v>
      </c>
      <c r="H1318" s="2">
        <v>7.0000000000000007E-2</v>
      </c>
      <c r="I1318" s="2">
        <v>2030</v>
      </c>
      <c r="J1318" s="2" t="s">
        <v>1160</v>
      </c>
      <c r="K1318" t="s">
        <v>939</v>
      </c>
      <c r="L1318" s="1">
        <f>Kombiniert[[#This Row],[Date]]-13</f>
        <v>42339</v>
      </c>
      <c r="M1318" s="8">
        <f>AVERAGEIFS(Kombiniert[CDU/CSU],Kombiniert[Date],"&gt;="&amp;Kombiniert[[#This Row],[Von]],Kombiniert[Date],"&lt;="&amp;Kombiniert[[#This Row],[Date]])</f>
        <v>0.36857142857142866</v>
      </c>
      <c r="N1318" s="3">
        <f>AVERAGEIFS(Kombiniert[SPD],Kombiniert[Date],"&gt;="&amp;Kombiniert[[#This Row],[Von]],Kombiniert[Date],"&lt;="&amp;Kombiniert[[#This Row],[Date]])</f>
        <v>0.24428571428571427</v>
      </c>
      <c r="O1318" s="8">
        <f>AVERAGEIFS(Kombiniert[GRÜNE],Kombiniert[Date],"&gt;="&amp;Kombiniert[[#This Row],[Von]],Kombiniert[Date],"&lt;="&amp;Kombiniert[[#This Row],[Date]])</f>
        <v>9.7857142857142851E-2</v>
      </c>
      <c r="P1318" s="8">
        <f>AVERAGEIFS(Kombiniert[FDP],Kombiniert[Date],"&gt;="&amp;Kombiniert[[#This Row],[Von]],Kombiniert[Date],"&lt;="&amp;Kombiniert[[#This Row],[Date]])</f>
        <v>4.642857142857143E-2</v>
      </c>
      <c r="Q1318" s="8">
        <f>AVERAGEIFS(Kombiniert[LINKE],Kombiniert[Date],"&gt;="&amp;Kombiniert[[#This Row],[Von]],Kombiniert[Date],"&lt;="&amp;Kombiniert[[#This Row],[Date]])</f>
        <v>9.3571428571428569E-2</v>
      </c>
      <c r="R1318" s="8">
        <f>AVERAGEIFS(Kombiniert[AfD],Kombiniert[Date],"&gt;="&amp;Kombiniert[[#This Row],[Von]],Kombiniert[Date],"&lt;="&amp;Kombiniert[[#This Row],[Date]])</f>
        <v>8.5714285714285715E-2</v>
      </c>
      <c r="S1318" s="8">
        <f>AVERAGEIFS(Kombiniert[Sonstige],Kombiniert[Date],"&gt;="&amp;Kombiniert[[#This Row],[Von]],Kombiniert[Date],"&lt;="&amp;Kombiniert[[#This Row],[Date]])</f>
        <v>6.357142857142857E-2</v>
      </c>
      <c r="T1318" s="4">
        <f>SUMIFS(Kombiniert[Befragte],Kombiniert[Date],"&gt;="&amp;Kombiniert[[#This Row],[Von]],Kombiniert[Date],"&lt;="&amp;Kombiniert[[#This Row],[Date]])</f>
        <v>15225</v>
      </c>
      <c r="U1318" s="2">
        <f>1/SUMIFS(Kombiniert[[#This Row],[CDU/CSU (14d)]:[AfD (14d)]],Kombiniert[[#This Row],[CDU/CSU (14d)]:[AfD (14d)]],"&gt;="&amp;0.05)</f>
        <v>1.1235955056179774</v>
      </c>
      <c r="V1318" s="2">
        <f>1/(SUMIFS(Kombiniert[[#This Row],[CDU/CSU (14d)]:[AfD (14d)]],Kombiniert[[#This Row],[CDU/CSU (14d)]:[AfD (14d)]],"&gt;="&amp;0.05)-Kombiniert[[#This Row],[FDP (14d)]])</f>
        <v>1.1854360711261642</v>
      </c>
    </row>
    <row r="1319" spans="1:22" x14ac:dyDescent="0.35">
      <c r="A1319" s="1">
        <v>42346</v>
      </c>
      <c r="B1319" s="2">
        <v>0.35</v>
      </c>
      <c r="C1319" s="2">
        <v>0.23499999999999999</v>
      </c>
      <c r="D1319" s="2">
        <v>9.5000000000000001E-2</v>
      </c>
      <c r="E1319" s="2">
        <v>0.06</v>
      </c>
      <c r="F1319" s="2">
        <v>9.5000000000000001E-2</v>
      </c>
      <c r="G1319" s="2">
        <v>0.1</v>
      </c>
      <c r="H1319" s="2">
        <v>6.5000000000000002E-2</v>
      </c>
      <c r="I1319" s="2">
        <v>2012</v>
      </c>
      <c r="J1319" s="2" t="s">
        <v>1161</v>
      </c>
      <c r="K1319" t="s">
        <v>939</v>
      </c>
      <c r="L1319" s="1">
        <f>Kombiniert[[#This Row],[Date]]-13</f>
        <v>42333</v>
      </c>
      <c r="M1319" s="8">
        <f>AVERAGEIFS(Kombiniert[CDU/CSU],Kombiniert[Date],"&gt;="&amp;Kombiniert[[#This Row],[Von]],Kombiniert[Date],"&lt;="&amp;Kombiniert[[#This Row],[Date]])</f>
        <v>0.37071428571428583</v>
      </c>
      <c r="N1319" s="3">
        <f>AVERAGEIFS(Kombiniert[SPD],Kombiniert[Date],"&gt;="&amp;Kombiniert[[#This Row],[Von]],Kombiniert[Date],"&lt;="&amp;Kombiniert[[#This Row],[Date]])</f>
        <v>0.24285714285714283</v>
      </c>
      <c r="O1319" s="8">
        <f>AVERAGEIFS(Kombiniert[GRÜNE],Kombiniert[Date],"&gt;="&amp;Kombiniert[[#This Row],[Von]],Kombiniert[Date],"&lt;="&amp;Kombiniert[[#This Row],[Date]])</f>
        <v>9.9999999999999992E-2</v>
      </c>
      <c r="P1319" s="8">
        <f>AVERAGEIFS(Kombiniert[FDP],Kombiniert[Date],"&gt;="&amp;Kombiniert[[#This Row],[Von]],Kombiniert[Date],"&lt;="&amp;Kombiniert[[#This Row],[Date]])</f>
        <v>4.7857142857142862E-2</v>
      </c>
      <c r="Q1319" s="8">
        <f>AVERAGEIFS(Kombiniert[LINKE],Kombiniert[Date],"&gt;="&amp;Kombiniert[[#This Row],[Von]],Kombiniert[Date],"&lt;="&amp;Kombiniert[[#This Row],[Date]])</f>
        <v>9.285714285714286E-2</v>
      </c>
      <c r="R1319" s="8">
        <f>AVERAGEIFS(Kombiniert[AfD],Kombiniert[Date],"&gt;="&amp;Kombiniert[[#This Row],[Von]],Kombiniert[Date],"&lt;="&amp;Kombiniert[[#This Row],[Date]])</f>
        <v>8.4999999999999992E-2</v>
      </c>
      <c r="S1319" s="8">
        <f>AVERAGEIFS(Kombiniert[Sonstige],Kombiniert[Date],"&gt;="&amp;Kombiniert[[#This Row],[Von]],Kombiniert[Date],"&lt;="&amp;Kombiniert[[#This Row],[Date]])</f>
        <v>6.0714285714285714E-2</v>
      </c>
      <c r="T1319" s="4">
        <f>SUMIFS(Kombiniert[Befragte],Kombiniert[Date],"&gt;="&amp;Kombiniert[[#This Row],[Von]],Kombiniert[Date],"&lt;="&amp;Kombiniert[[#This Row],[Date]])</f>
        <v>15242</v>
      </c>
      <c r="U1319" s="2">
        <f>1/SUMIFS(Kombiniert[[#This Row],[CDU/CSU (14d)]:[AfD (14d)]],Kombiniert[[#This Row],[CDU/CSU (14d)]:[AfD (14d)]],"&gt;="&amp;0.05)</f>
        <v>1.1217948717948718</v>
      </c>
      <c r="V1319" s="2">
        <f>1/(SUMIFS(Kombiniert[[#This Row],[CDU/CSU (14d)]:[AfD (14d)]],Kombiniert[[#This Row],[CDU/CSU (14d)]:[AfD (14d)]],"&gt;="&amp;0.05)-Kombiniert[[#This Row],[FDP (14d)]])</f>
        <v>1.1854360711261642</v>
      </c>
    </row>
    <row r="1320" spans="1:22" x14ac:dyDescent="0.35">
      <c r="A1320" s="1">
        <v>42338</v>
      </c>
      <c r="B1320" s="2">
        <v>0.34499999999999997</v>
      </c>
      <c r="C1320" s="2">
        <v>0.23499999999999999</v>
      </c>
      <c r="D1320" s="2">
        <v>9.5000000000000001E-2</v>
      </c>
      <c r="E1320" s="2">
        <v>5.5E-2</v>
      </c>
      <c r="F1320" s="2">
        <v>9.5000000000000001E-2</v>
      </c>
      <c r="G1320" s="2">
        <v>0.105</v>
      </c>
      <c r="H1320" s="2">
        <v>7.0000000000000007E-2</v>
      </c>
      <c r="I1320" s="2">
        <v>2016</v>
      </c>
      <c r="J1320" s="2" t="s">
        <v>1162</v>
      </c>
      <c r="K1320" t="s">
        <v>939</v>
      </c>
      <c r="L1320" s="1">
        <f>Kombiniert[[#This Row],[Date]]-13</f>
        <v>42325</v>
      </c>
      <c r="M1320" s="8">
        <f>AVERAGEIFS(Kombiniert[CDU/CSU],Kombiniert[Date],"&gt;="&amp;Kombiniert[[#This Row],[Von]],Kombiniert[Date],"&lt;="&amp;Kombiniert[[#This Row],[Date]])</f>
        <v>0.36687499999999995</v>
      </c>
      <c r="N1320" s="3">
        <f>AVERAGEIFS(Kombiniert[SPD],Kombiniert[Date],"&gt;="&amp;Kombiniert[[#This Row],[Von]],Kombiniert[Date],"&lt;="&amp;Kombiniert[[#This Row],[Date]])</f>
        <v>0.24687500000000001</v>
      </c>
      <c r="O1320" s="8">
        <f>AVERAGEIFS(Kombiniert[GRÜNE],Kombiniert[Date],"&gt;="&amp;Kombiniert[[#This Row],[Von]],Kombiniert[Date],"&lt;="&amp;Kombiniert[[#This Row],[Date]])</f>
        <v>9.6249999999999988E-2</v>
      </c>
      <c r="P1320" s="8">
        <f>AVERAGEIFS(Kombiniert[FDP],Kombiniert[Date],"&gt;="&amp;Kombiniert[[#This Row],[Von]],Kombiniert[Date],"&lt;="&amp;Kombiniert[[#This Row],[Date]])</f>
        <v>5.1249999999999997E-2</v>
      </c>
      <c r="Q1320" s="8">
        <f>AVERAGEIFS(Kombiniert[LINKE],Kombiniert[Date],"&gt;="&amp;Kombiniert[[#This Row],[Von]],Kombiniert[Date],"&lt;="&amp;Kombiniert[[#This Row],[Date]])</f>
        <v>9.3124999999999986E-2</v>
      </c>
      <c r="R1320" s="8">
        <f>AVERAGEIFS(Kombiniert[AfD],Kombiniert[Date],"&gt;="&amp;Kombiniert[[#This Row],[Von]],Kombiniert[Date],"&lt;="&amp;Kombiniert[[#This Row],[Date]])</f>
        <v>8.3125000000000004E-2</v>
      </c>
      <c r="S1320" s="8">
        <f>AVERAGEIFS(Kombiniert[Sonstige],Kombiniert[Date],"&gt;="&amp;Kombiniert[[#This Row],[Von]],Kombiniert[Date],"&lt;="&amp;Kombiniert[[#This Row],[Date]])</f>
        <v>6.25E-2</v>
      </c>
      <c r="T1320" s="4">
        <f>SUMIFS(Kombiniert[Befragte],Kombiniert[Date],"&gt;="&amp;Kombiniert[[#This Row],[Von]],Kombiniert[Date],"&lt;="&amp;Kombiniert[[#This Row],[Date]])</f>
        <v>17021</v>
      </c>
      <c r="U1320" s="2">
        <f>1/SUMIFS(Kombiniert[[#This Row],[CDU/CSU (14d)]:[AfD (14d)]],Kombiniert[[#This Row],[CDU/CSU (14d)]:[AfD (14d)]],"&gt;="&amp;0.05)</f>
        <v>1.0666666666666667</v>
      </c>
      <c r="V1320" s="2">
        <f>1/(SUMIFS(Kombiniert[[#This Row],[CDU/CSU (14d)]:[AfD (14d)]],Kombiniert[[#This Row],[CDU/CSU (14d)]:[AfD (14d)]],"&gt;="&amp;0.05)-Kombiniert[[#This Row],[FDP (14d)]])</f>
        <v>1.1283497884344147</v>
      </c>
    </row>
    <row r="1321" spans="1:22" x14ac:dyDescent="0.35">
      <c r="A1321" s="1">
        <v>42331</v>
      </c>
      <c r="B1321" s="2">
        <v>0.34499999999999997</v>
      </c>
      <c r="C1321" s="2">
        <v>0.23</v>
      </c>
      <c r="D1321" s="2">
        <v>0.09</v>
      </c>
      <c r="E1321" s="2">
        <v>0.06</v>
      </c>
      <c r="F1321" s="2">
        <v>0.105</v>
      </c>
      <c r="G1321" s="2">
        <v>0.1</v>
      </c>
      <c r="H1321" s="2">
        <v>7.0000000000000007E-2</v>
      </c>
      <c r="I1321" s="2">
        <v>2025</v>
      </c>
      <c r="J1321" s="2" t="s">
        <v>229</v>
      </c>
      <c r="K1321" t="s">
        <v>939</v>
      </c>
      <c r="L1321" s="1">
        <f>Kombiniert[[#This Row],[Date]]-13</f>
        <v>42318</v>
      </c>
      <c r="M1321" s="8">
        <f>AVERAGEIFS(Kombiniert[CDU/CSU],Kombiniert[Date],"&gt;="&amp;Kombiniert[[#This Row],[Von]],Kombiniert[Date],"&lt;="&amp;Kombiniert[[#This Row],[Date]])</f>
        <v>0.36500000000000005</v>
      </c>
      <c r="N1321" s="3">
        <f>AVERAGEIFS(Kombiniert[SPD],Kombiniert[Date],"&gt;="&amp;Kombiniert[[#This Row],[Von]],Kombiniert[Date],"&lt;="&amp;Kombiniert[[#This Row],[Date]])</f>
        <v>0.24812499999999998</v>
      </c>
      <c r="O1321" s="8">
        <f>AVERAGEIFS(Kombiniert[GRÜNE],Kombiniert[Date],"&gt;="&amp;Kombiniert[[#This Row],[Von]],Kombiniert[Date],"&lt;="&amp;Kombiniert[[#This Row],[Date]])</f>
        <v>9.6874999999999989E-2</v>
      </c>
      <c r="P1321" s="8">
        <f>AVERAGEIFS(Kombiniert[FDP],Kombiniert[Date],"&gt;="&amp;Kombiniert[[#This Row],[Von]],Kombiniert[Date],"&lt;="&amp;Kombiniert[[#This Row],[Date]])</f>
        <v>5.1874999999999998E-2</v>
      </c>
      <c r="Q1321" s="8">
        <f>AVERAGEIFS(Kombiniert[LINKE],Kombiniert[Date],"&gt;="&amp;Kombiniert[[#This Row],[Von]],Kombiniert[Date],"&lt;="&amp;Kombiniert[[#This Row],[Date]])</f>
        <v>9.1249999999999998E-2</v>
      </c>
      <c r="R1321" s="8">
        <f>AVERAGEIFS(Kombiniert[AfD],Kombiniert[Date],"&gt;="&amp;Kombiniert[[#This Row],[Von]],Kombiniert[Date],"&lt;="&amp;Kombiniert[[#This Row],[Date]])</f>
        <v>8.3125000000000004E-2</v>
      </c>
      <c r="S1321" s="8">
        <f>AVERAGEIFS(Kombiniert[Sonstige],Kombiniert[Date],"&gt;="&amp;Kombiniert[[#This Row],[Von]],Kombiniert[Date],"&lt;="&amp;Kombiniert[[#This Row],[Date]])</f>
        <v>6.3750000000000001E-2</v>
      </c>
      <c r="T1321" s="4">
        <f>SUMIFS(Kombiniert[Befragte],Kombiniert[Date],"&gt;="&amp;Kombiniert[[#This Row],[Von]],Kombiniert[Date],"&lt;="&amp;Kombiniert[[#This Row],[Date]])</f>
        <v>17119</v>
      </c>
      <c r="U1321" s="2">
        <f>1/SUMIFS(Kombiniert[[#This Row],[CDU/CSU (14d)]:[AfD (14d)]],Kombiniert[[#This Row],[CDU/CSU (14d)]:[AfD (14d)]],"&gt;="&amp;0.05)</f>
        <v>1.0680907877169561</v>
      </c>
      <c r="V1321" s="2">
        <f>1/(SUMIFS(Kombiniert[[#This Row],[CDU/CSU (14d)]:[AfD (14d)]],Kombiniert[[#This Row],[CDU/CSU (14d)]:[AfD (14d)]],"&gt;="&amp;0.05)-Kombiniert[[#This Row],[FDP (14d)]])</f>
        <v>1.1307420494699647</v>
      </c>
    </row>
    <row r="1322" spans="1:22" x14ac:dyDescent="0.35">
      <c r="A1322" s="1">
        <v>42324</v>
      </c>
      <c r="B1322" s="2">
        <v>0.35</v>
      </c>
      <c r="C1322" s="2">
        <v>0.23499999999999999</v>
      </c>
      <c r="D1322" s="2">
        <v>0.1</v>
      </c>
      <c r="E1322" s="2">
        <v>0.05</v>
      </c>
      <c r="F1322" s="2">
        <v>0.1</v>
      </c>
      <c r="G1322" s="2">
        <v>0.105</v>
      </c>
      <c r="H1322" s="2">
        <v>0.06</v>
      </c>
      <c r="I1322" s="2">
        <v>2057</v>
      </c>
      <c r="J1322" s="2" t="s">
        <v>1163</v>
      </c>
      <c r="K1322" t="s">
        <v>939</v>
      </c>
      <c r="L1322" s="1">
        <f>Kombiniert[[#This Row],[Date]]-13</f>
        <v>42311</v>
      </c>
      <c r="M1322" s="8">
        <f>AVERAGEIFS(Kombiniert[CDU/CSU],Kombiniert[Date],"&gt;="&amp;Kombiniert[[#This Row],[Von]],Kombiniert[Date],"&lt;="&amp;Kombiniert[[#This Row],[Date]])</f>
        <v>0.36142857142857138</v>
      </c>
      <c r="N1322" s="3">
        <f>AVERAGEIFS(Kombiniert[SPD],Kombiniert[Date],"&gt;="&amp;Kombiniert[[#This Row],[Von]],Kombiniert[Date],"&lt;="&amp;Kombiniert[[#This Row],[Date]])</f>
        <v>0.24500000000000002</v>
      </c>
      <c r="O1322" s="8">
        <f>AVERAGEIFS(Kombiniert[GRÜNE],Kombiniert[Date],"&gt;="&amp;Kombiniert[[#This Row],[Von]],Kombiniert[Date],"&lt;="&amp;Kombiniert[[#This Row],[Date]])</f>
        <v>0.10285714285714286</v>
      </c>
      <c r="P1322" s="8">
        <f>AVERAGEIFS(Kombiniert[FDP],Kombiniert[Date],"&gt;="&amp;Kombiniert[[#This Row],[Von]],Kombiniert[Date],"&lt;="&amp;Kombiniert[[#This Row],[Date]])</f>
        <v>4.9999999999999996E-2</v>
      </c>
      <c r="Q1322" s="8">
        <f>AVERAGEIFS(Kombiniert[LINKE],Kombiniert[Date],"&gt;="&amp;Kombiniert[[#This Row],[Von]],Kombiniert[Date],"&lt;="&amp;Kombiniert[[#This Row],[Date]])</f>
        <v>9.2857142857142846E-2</v>
      </c>
      <c r="R1322" s="8">
        <f>AVERAGEIFS(Kombiniert[AfD],Kombiniert[Date],"&gt;="&amp;Kombiniert[[#This Row],[Von]],Kombiniert[Date],"&lt;="&amp;Kombiniert[[#This Row],[Date]])</f>
        <v>8.4999999999999992E-2</v>
      </c>
      <c r="S1322" s="8">
        <f>AVERAGEIFS(Kombiniert[Sonstige],Kombiniert[Date],"&gt;="&amp;Kombiniert[[#This Row],[Von]],Kombiniert[Date],"&lt;="&amp;Kombiniert[[#This Row],[Date]])</f>
        <v>6.2857142857142861E-2</v>
      </c>
      <c r="T1322" s="4">
        <f>SUMIFS(Kombiniert[Befragte],Kombiniert[Date],"&gt;="&amp;Kombiniert[[#This Row],[Von]],Kombiniert[Date],"&lt;="&amp;Kombiniert[[#This Row],[Date]])</f>
        <v>15438</v>
      </c>
      <c r="U1322" s="2">
        <f>1/SUMIFS(Kombiniert[[#This Row],[CDU/CSU (14d)]:[AfD (14d)]],Kombiniert[[#This Row],[CDU/CSU (14d)]:[AfD (14d)]],"&gt;="&amp;0.05)</f>
        <v>1.0670731707317074</v>
      </c>
      <c r="V1322" s="2">
        <f>1/(SUMIFS(Kombiniert[[#This Row],[CDU/CSU (14d)]:[AfD (14d)]],Kombiniert[[#This Row],[CDU/CSU (14d)]:[AfD (14d)]],"&gt;="&amp;0.05)-Kombiniert[[#This Row],[FDP (14d)]])</f>
        <v>1.1272141706924317</v>
      </c>
    </row>
    <row r="1323" spans="1:22" x14ac:dyDescent="0.35">
      <c r="A1323" s="1">
        <v>42317</v>
      </c>
      <c r="B1323" s="2">
        <v>0.34</v>
      </c>
      <c r="C1323" s="2">
        <v>0.24</v>
      </c>
      <c r="D1323" s="2">
        <v>0.1</v>
      </c>
      <c r="E1323" s="2">
        <v>0.06</v>
      </c>
      <c r="F1323" s="2">
        <v>0.11</v>
      </c>
      <c r="G1323" s="2">
        <v>0.1</v>
      </c>
      <c r="H1323" s="2">
        <v>0.05</v>
      </c>
      <c r="I1323" s="2">
        <v>2017</v>
      </c>
      <c r="J1323" s="2" t="s">
        <v>1164</v>
      </c>
      <c r="K1323" t="s">
        <v>939</v>
      </c>
      <c r="L1323" s="1">
        <f>Kombiniert[[#This Row],[Date]]-13</f>
        <v>42304</v>
      </c>
      <c r="M1323" s="8">
        <f>AVERAGEIFS(Kombiniert[CDU/CSU],Kombiniert[Date],"&gt;="&amp;Kombiniert[[#This Row],[Von]],Kombiniert[Date],"&lt;="&amp;Kombiniert[[#This Row],[Date]])</f>
        <v>0.356875</v>
      </c>
      <c r="N1323" s="3">
        <f>AVERAGEIFS(Kombiniert[SPD],Kombiniert[Date],"&gt;="&amp;Kombiniert[[#This Row],[Von]],Kombiniert[Date],"&lt;="&amp;Kombiniert[[#This Row],[Date]])</f>
        <v>0.245</v>
      </c>
      <c r="O1323" s="8">
        <f>AVERAGEIFS(Kombiniert[GRÜNE],Kombiniert[Date],"&gt;="&amp;Kombiniert[[#This Row],[Von]],Kombiniert[Date],"&lt;="&amp;Kombiniert[[#This Row],[Date]])</f>
        <v>0.105</v>
      </c>
      <c r="P1323" s="8">
        <f>AVERAGEIFS(Kombiniert[FDP],Kombiniert[Date],"&gt;="&amp;Kombiniert[[#This Row],[Von]],Kombiniert[Date],"&lt;="&amp;Kombiniert[[#This Row],[Date]])</f>
        <v>5.1249999999999997E-2</v>
      </c>
      <c r="Q1323" s="8">
        <f>AVERAGEIFS(Kombiniert[LINKE],Kombiniert[Date],"&gt;="&amp;Kombiniert[[#This Row],[Von]],Kombiniert[Date],"&lt;="&amp;Kombiniert[[#This Row],[Date]])</f>
        <v>9.5624999999999988E-2</v>
      </c>
      <c r="R1323" s="8">
        <f>AVERAGEIFS(Kombiniert[AfD],Kombiniert[Date],"&gt;="&amp;Kombiniert[[#This Row],[Von]],Kombiniert[Date],"&lt;="&amp;Kombiniert[[#This Row],[Date]])</f>
        <v>8.0624999999999988E-2</v>
      </c>
      <c r="S1323" s="8">
        <f>AVERAGEIFS(Kombiniert[Sonstige],Kombiniert[Date],"&gt;="&amp;Kombiniert[[#This Row],[Von]],Kombiniert[Date],"&lt;="&amp;Kombiniert[[#This Row],[Date]])</f>
        <v>6.5625000000000003E-2</v>
      </c>
      <c r="T1323" s="4">
        <f>SUMIFS(Kombiniert[Befragte],Kombiniert[Date],"&gt;="&amp;Kombiniert[[#This Row],[Von]],Kombiniert[Date],"&lt;="&amp;Kombiniert[[#This Row],[Date]])</f>
        <v>17205</v>
      </c>
      <c r="U1323" s="2">
        <f>1/SUMIFS(Kombiniert[[#This Row],[CDU/CSU (14d)]:[AfD (14d)]],Kombiniert[[#This Row],[CDU/CSU (14d)]:[AfD (14d)]],"&gt;="&amp;0.05)</f>
        <v>1.0702341137123748</v>
      </c>
      <c r="V1323" s="2">
        <f>1/(SUMIFS(Kombiniert[[#This Row],[CDU/CSU (14d)]:[AfD (14d)]],Kombiniert[[#This Row],[CDU/CSU (14d)]:[AfD (14d)]],"&gt;="&amp;0.05)-Kombiniert[[#This Row],[FDP (14d)]])</f>
        <v>1.1323425336164192</v>
      </c>
    </row>
    <row r="1324" spans="1:22" x14ac:dyDescent="0.35">
      <c r="A1324" s="1">
        <v>42310</v>
      </c>
      <c r="B1324" s="2">
        <v>0.35499999999999998</v>
      </c>
      <c r="C1324" s="2">
        <v>0.245</v>
      </c>
      <c r="D1324" s="2">
        <v>0.1</v>
      </c>
      <c r="E1324" s="2">
        <v>5.5E-2</v>
      </c>
      <c r="F1324" s="2">
        <v>0.1</v>
      </c>
      <c r="G1324" s="2">
        <v>0.08</v>
      </c>
      <c r="H1324" s="2">
        <v>6.5000000000000002E-2</v>
      </c>
      <c r="I1324" s="2">
        <v>2173</v>
      </c>
      <c r="J1324" s="2" t="s">
        <v>1165</v>
      </c>
      <c r="K1324" t="s">
        <v>939</v>
      </c>
      <c r="L1324" s="1">
        <f>Kombiniert[[#This Row],[Date]]-13</f>
        <v>42297</v>
      </c>
      <c r="M1324" s="8">
        <f>AVERAGEIFS(Kombiniert[CDU/CSU],Kombiniert[Date],"&gt;="&amp;Kombiniert[[#This Row],[Von]],Kombiniert[Date],"&lt;="&amp;Kombiniert[[#This Row],[Date]])</f>
        <v>0.36562499999999998</v>
      </c>
      <c r="N1324" s="3">
        <f>AVERAGEIFS(Kombiniert[SPD],Kombiniert[Date],"&gt;="&amp;Kombiniert[[#This Row],[Von]],Kombiniert[Date],"&lt;="&amp;Kombiniert[[#This Row],[Date]])</f>
        <v>0.2475</v>
      </c>
      <c r="O1324" s="8">
        <f>AVERAGEIFS(Kombiniert[GRÜNE],Kombiniert[Date],"&gt;="&amp;Kombiniert[[#This Row],[Von]],Kombiniert[Date],"&lt;="&amp;Kombiniert[[#This Row],[Date]])</f>
        <v>0.104375</v>
      </c>
      <c r="P1324" s="8">
        <f>AVERAGEIFS(Kombiniert[FDP],Kombiniert[Date],"&gt;="&amp;Kombiniert[[#This Row],[Von]],Kombiniert[Date],"&lt;="&amp;Kombiniert[[#This Row],[Date]])</f>
        <v>5.0624999999999996E-2</v>
      </c>
      <c r="Q1324" s="8">
        <f>AVERAGEIFS(Kombiniert[LINKE],Kombiniert[Date],"&gt;="&amp;Kombiniert[[#This Row],[Von]],Kombiniert[Date],"&lt;="&amp;Kombiniert[[#This Row],[Date]])</f>
        <v>9.5624999999999988E-2</v>
      </c>
      <c r="R1324" s="8">
        <f>AVERAGEIFS(Kombiniert[AfD],Kombiniert[Date],"&gt;="&amp;Kombiniert[[#This Row],[Von]],Kombiniert[Date],"&lt;="&amp;Kombiniert[[#This Row],[Date]])</f>
        <v>7.4374999999999997E-2</v>
      </c>
      <c r="S1324" s="8">
        <f>AVERAGEIFS(Kombiniert[Sonstige],Kombiniert[Date],"&gt;="&amp;Kombiniert[[#This Row],[Von]],Kombiniert[Date],"&lt;="&amp;Kombiniert[[#This Row],[Date]])</f>
        <v>6.1874999999999999E-2</v>
      </c>
      <c r="T1324" s="4">
        <f>SUMIFS(Kombiniert[Befragte],Kombiniert[Date],"&gt;="&amp;Kombiniert[[#This Row],[Von]],Kombiniert[Date],"&lt;="&amp;Kombiniert[[#This Row],[Date]])</f>
        <v>15953</v>
      </c>
      <c r="U1324" s="2">
        <f>1/SUMIFS(Kombiniert[[#This Row],[CDU/CSU (14d)]:[AfD (14d)]],Kombiniert[[#This Row],[CDU/CSU (14d)]:[AfD (14d)]],"&gt;="&amp;0.05)</f>
        <v>1.0659560293137909</v>
      </c>
      <c r="V1324" s="2">
        <f>1/(SUMIFS(Kombiniert[[#This Row],[CDU/CSU (14d)]:[AfD (14d)]],Kombiniert[[#This Row],[CDU/CSU (14d)]:[AfD (14d)]],"&gt;="&amp;0.05)-Kombiniert[[#This Row],[FDP (14d)]])</f>
        <v>1.126760563380282</v>
      </c>
    </row>
    <row r="1325" spans="1:22" x14ac:dyDescent="0.35">
      <c r="A1325" s="1">
        <v>42304</v>
      </c>
      <c r="B1325" s="2">
        <v>0.35</v>
      </c>
      <c r="C1325" s="2">
        <v>0.245</v>
      </c>
      <c r="D1325" s="2">
        <v>0.11</v>
      </c>
      <c r="E1325" s="2">
        <v>4.4999999999999998E-2</v>
      </c>
      <c r="F1325" s="2">
        <v>9.5000000000000001E-2</v>
      </c>
      <c r="G1325" s="2">
        <v>8.5000000000000006E-2</v>
      </c>
      <c r="H1325" s="2">
        <v>7.0000000000000007E-2</v>
      </c>
      <c r="I1325" s="2">
        <v>2196</v>
      </c>
      <c r="J1325" s="2" t="s">
        <v>1166</v>
      </c>
      <c r="K1325" t="s">
        <v>939</v>
      </c>
      <c r="L1325" s="1">
        <f>Kombiniert[[#This Row],[Date]]-13</f>
        <v>42291</v>
      </c>
      <c r="M1325" s="8">
        <f>AVERAGEIFS(Kombiniert[CDU/CSU],Kombiniert[Date],"&gt;="&amp;Kombiniert[[#This Row],[Von]],Kombiniert[Date],"&lt;="&amp;Kombiniert[[#This Row],[Date]])</f>
        <v>0.37124999999999997</v>
      </c>
      <c r="N1325" s="3">
        <f>AVERAGEIFS(Kombiniert[SPD],Kombiniert[Date],"&gt;="&amp;Kombiniert[[#This Row],[Von]],Kombiniert[Date],"&lt;="&amp;Kombiniert[[#This Row],[Date]])</f>
        <v>0.25062499999999999</v>
      </c>
      <c r="O1325" s="8">
        <f>AVERAGEIFS(Kombiniert[GRÜNE],Kombiniert[Date],"&gt;="&amp;Kombiniert[[#This Row],[Von]],Kombiniert[Date],"&lt;="&amp;Kombiniert[[#This Row],[Date]])</f>
        <v>0.10124999999999999</v>
      </c>
      <c r="P1325" s="8">
        <f>AVERAGEIFS(Kombiniert[FDP],Kombiniert[Date],"&gt;="&amp;Kombiniert[[#This Row],[Von]],Kombiniert[Date],"&lt;="&amp;Kombiniert[[#This Row],[Date]])</f>
        <v>4.8750000000000002E-2</v>
      </c>
      <c r="Q1325" s="8">
        <f>AVERAGEIFS(Kombiniert[LINKE],Kombiniert[Date],"&gt;="&amp;Kombiniert[[#This Row],[Von]],Kombiniert[Date],"&lt;="&amp;Kombiniert[[#This Row],[Date]])</f>
        <v>9.4999999999999987E-2</v>
      </c>
      <c r="R1325" s="8">
        <f>AVERAGEIFS(Kombiniert[AfD],Kombiniert[Date],"&gt;="&amp;Kombiniert[[#This Row],[Von]],Kombiniert[Date],"&lt;="&amp;Kombiniert[[#This Row],[Date]])</f>
        <v>7.3749999999999996E-2</v>
      </c>
      <c r="S1325" s="8">
        <f>AVERAGEIFS(Kombiniert[Sonstige],Kombiniert[Date],"&gt;="&amp;Kombiniert[[#This Row],[Von]],Kombiniert[Date],"&lt;="&amp;Kombiniert[[#This Row],[Date]])</f>
        <v>5.9374999999999997E-2</v>
      </c>
      <c r="T1325" s="4">
        <f>SUMIFS(Kombiniert[Befragte],Kombiniert[Date],"&gt;="&amp;Kombiniert[[#This Row],[Von]],Kombiniert[Date],"&lt;="&amp;Kombiniert[[#This Row],[Date]])</f>
        <v>15581</v>
      </c>
      <c r="U1325" s="2">
        <f>1/SUMIFS(Kombiniert[[#This Row],[CDU/CSU (14d)]:[AfD (14d)]],Kombiniert[[#This Row],[CDU/CSU (14d)]:[AfD (14d)]],"&gt;="&amp;0.05)</f>
        <v>1.1212333566923618</v>
      </c>
      <c r="V1325" s="2">
        <f>1/(SUMIFS(Kombiniert[[#This Row],[CDU/CSU (14d)]:[AfD (14d)]],Kombiniert[[#This Row],[CDU/CSU (14d)]:[AfD (14d)]],"&gt;="&amp;0.05)-Kombiniert[[#This Row],[FDP (14d)]])</f>
        <v>1.1860637509266125</v>
      </c>
    </row>
    <row r="1326" spans="1:22" x14ac:dyDescent="0.35">
      <c r="A1326" s="1">
        <v>42296</v>
      </c>
      <c r="B1326" s="2">
        <v>0.37</v>
      </c>
      <c r="C1326" s="2">
        <v>0.25</v>
      </c>
      <c r="D1326" s="2">
        <v>9.5000000000000001E-2</v>
      </c>
      <c r="E1326" s="2">
        <v>0.05</v>
      </c>
      <c r="F1326" s="2">
        <v>9.5000000000000001E-2</v>
      </c>
      <c r="G1326" s="2">
        <v>7.4999999999999997E-2</v>
      </c>
      <c r="H1326" s="2">
        <v>6.5000000000000002E-2</v>
      </c>
      <c r="I1326" s="2">
        <v>2173</v>
      </c>
      <c r="J1326" s="2" t="s">
        <v>1167</v>
      </c>
      <c r="K1326" t="s">
        <v>939</v>
      </c>
      <c r="L1326" s="1">
        <f>Kombiniert[[#This Row],[Date]]-13</f>
        <v>42283</v>
      </c>
      <c r="M1326" s="8">
        <f>AVERAGEIFS(Kombiniert[CDU/CSU],Kombiniert[Date],"&gt;="&amp;Kombiniert[[#This Row],[Von]],Kombiniert[Date],"&lt;="&amp;Kombiniert[[#This Row],[Date]])</f>
        <v>0.38</v>
      </c>
      <c r="N1326" s="3">
        <f>AVERAGEIFS(Kombiniert[SPD],Kombiniert[Date],"&gt;="&amp;Kombiniert[[#This Row],[Von]],Kombiniert[Date],"&lt;="&amp;Kombiniert[[#This Row],[Date]])</f>
        <v>0.24928571428571428</v>
      </c>
      <c r="O1326" s="8">
        <f>AVERAGEIFS(Kombiniert[GRÜNE],Kombiniert[Date],"&gt;="&amp;Kombiniert[[#This Row],[Von]],Kombiniert[Date],"&lt;="&amp;Kombiniert[[#This Row],[Date]])</f>
        <v>9.4285714285714278E-2</v>
      </c>
      <c r="P1326" s="8">
        <f>AVERAGEIFS(Kombiniert[FDP],Kombiniert[Date],"&gt;="&amp;Kombiniert[[#This Row],[Von]],Kombiniert[Date],"&lt;="&amp;Kombiniert[[#This Row],[Date]])</f>
        <v>4.9999999999999996E-2</v>
      </c>
      <c r="Q1326" s="8">
        <f>AVERAGEIFS(Kombiniert[LINKE],Kombiniert[Date],"&gt;="&amp;Kombiniert[[#This Row],[Von]],Kombiniert[Date],"&lt;="&amp;Kombiniert[[#This Row],[Date]])</f>
        <v>9.4999999999999987E-2</v>
      </c>
      <c r="R1326" s="8">
        <f>AVERAGEIFS(Kombiniert[AfD],Kombiniert[Date],"&gt;="&amp;Kombiniert[[#This Row],[Von]],Kombiniert[Date],"&lt;="&amp;Kombiniert[[#This Row],[Date]])</f>
        <v>6.7142857142857143E-2</v>
      </c>
      <c r="S1326" s="8">
        <f>AVERAGEIFS(Kombiniert[Sonstige],Kombiniert[Date],"&gt;="&amp;Kombiniert[[#This Row],[Von]],Kombiniert[Date],"&lt;="&amp;Kombiniert[[#This Row],[Date]])</f>
        <v>6.4285714285714293E-2</v>
      </c>
      <c r="T1326" s="4">
        <f>SUMIFS(Kombiniert[Befragte],Kombiniert[Date],"&gt;="&amp;Kombiniert[[#This Row],[Von]],Kombiniert[Date],"&lt;="&amp;Kombiniert[[#This Row],[Date]])</f>
        <v>14920</v>
      </c>
      <c r="U1326" s="2">
        <f>1/SUMIFS(Kombiniert[[#This Row],[CDU/CSU (14d)]:[AfD (14d)]],Kombiniert[[#This Row],[CDU/CSU (14d)]:[AfD (14d)]],"&gt;="&amp;0.05)</f>
        <v>1.0687022900763359</v>
      </c>
      <c r="V1326" s="2">
        <f>1/(SUMIFS(Kombiniert[[#This Row],[CDU/CSU (14d)]:[AfD (14d)]],Kombiniert[[#This Row],[CDU/CSU (14d)]:[AfD (14d)]],"&gt;="&amp;0.05)-Kombiniert[[#This Row],[FDP (14d)]])</f>
        <v>1.1290322580645162</v>
      </c>
    </row>
    <row r="1327" spans="1:22" x14ac:dyDescent="0.35">
      <c r="A1327" s="1">
        <v>42289</v>
      </c>
      <c r="B1327" s="2">
        <v>0.38</v>
      </c>
      <c r="C1327" s="2">
        <v>0.245</v>
      </c>
      <c r="D1327" s="2">
        <v>0.1</v>
      </c>
      <c r="E1327" s="2">
        <v>0.05</v>
      </c>
      <c r="F1327" s="2">
        <v>0.09</v>
      </c>
      <c r="G1327" s="2">
        <v>6.5000000000000002E-2</v>
      </c>
      <c r="H1327" s="2">
        <v>7.0000000000000007E-2</v>
      </c>
      <c r="I1327" s="2">
        <v>2190</v>
      </c>
      <c r="J1327" s="2" t="s">
        <v>1168</v>
      </c>
      <c r="K1327" t="s">
        <v>939</v>
      </c>
      <c r="L1327" s="1">
        <f>Kombiniert[[#This Row],[Date]]-13</f>
        <v>42276</v>
      </c>
      <c r="M1327" s="8">
        <f>AVERAGEIFS(Kombiniert[CDU/CSU],Kombiniert[Date],"&gt;="&amp;Kombiniert[[#This Row],[Von]],Kombiniert[Date],"&lt;="&amp;Kombiniert[[#This Row],[Date]])</f>
        <v>0.3914285714285714</v>
      </c>
      <c r="N1327" s="3">
        <f>AVERAGEIFS(Kombiniert[SPD],Kombiniert[Date],"&gt;="&amp;Kombiniert[[#This Row],[Von]],Kombiniert[Date],"&lt;="&amp;Kombiniert[[#This Row],[Date]])</f>
        <v>0.24500000000000002</v>
      </c>
      <c r="O1327" s="8">
        <f>AVERAGEIFS(Kombiniert[GRÜNE],Kombiniert[Date],"&gt;="&amp;Kombiniert[[#This Row],[Von]],Kombiniert[Date],"&lt;="&amp;Kombiniert[[#This Row],[Date]])</f>
        <v>9.4999999999999987E-2</v>
      </c>
      <c r="P1327" s="8">
        <f>AVERAGEIFS(Kombiniert[FDP],Kombiniert[Date],"&gt;="&amp;Kombiniert[[#This Row],[Von]],Kombiniert[Date],"&lt;="&amp;Kombiniert[[#This Row],[Date]])</f>
        <v>4.8571428571428564E-2</v>
      </c>
      <c r="Q1327" s="8">
        <f>AVERAGEIFS(Kombiniert[LINKE],Kombiniert[Date],"&gt;="&amp;Kombiniert[[#This Row],[Von]],Kombiniert[Date],"&lt;="&amp;Kombiniert[[#This Row],[Date]])</f>
        <v>9.571428571428571E-2</v>
      </c>
      <c r="R1327" s="8">
        <f>AVERAGEIFS(Kombiniert[AfD],Kombiniert[Date],"&gt;="&amp;Kombiniert[[#This Row],[Von]],Kombiniert[Date],"&lt;="&amp;Kombiniert[[#This Row],[Date]])</f>
        <v>5.9285714285714282E-2</v>
      </c>
      <c r="S1327" s="8">
        <f>AVERAGEIFS(Kombiniert[Sonstige],Kombiniert[Date],"&gt;="&amp;Kombiniert[[#This Row],[Von]],Kombiniert[Date],"&lt;="&amp;Kombiniert[[#This Row],[Date]])</f>
        <v>6.5000000000000002E-2</v>
      </c>
      <c r="T1327" s="4">
        <f>SUMIFS(Kombiniert[Befragte],Kombiniert[Date],"&gt;="&amp;Kombiniert[[#This Row],[Von]],Kombiniert[Date],"&lt;="&amp;Kombiniert[[#This Row],[Date]])</f>
        <v>15085</v>
      </c>
      <c r="U1327" s="2">
        <f>1/SUMIFS(Kombiniert[[#This Row],[CDU/CSU (14d)]:[AfD (14d)]],Kombiniert[[#This Row],[CDU/CSU (14d)]:[AfD (14d)]],"&gt;="&amp;0.05)</f>
        <v>1.1281224818694602</v>
      </c>
      <c r="V1327" s="2">
        <f>1/(SUMIFS(Kombiniert[[#This Row],[CDU/CSU (14d)]:[AfD (14d)]],Kombiniert[[#This Row],[CDU/CSU (14d)]:[AfD (14d)]],"&gt;="&amp;0.05)-Kombiniert[[#This Row],[FDP (14d)]])</f>
        <v>1.1935208866155158</v>
      </c>
    </row>
    <row r="1328" spans="1:22" x14ac:dyDescent="0.35">
      <c r="A1328" s="1">
        <v>42283</v>
      </c>
      <c r="B1328" s="2">
        <v>0.39</v>
      </c>
      <c r="C1328" s="2">
        <v>0.24</v>
      </c>
      <c r="D1328" s="2">
        <v>9.5000000000000001E-2</v>
      </c>
      <c r="E1328" s="2">
        <v>0.05</v>
      </c>
      <c r="F1328" s="2">
        <v>0.1</v>
      </c>
      <c r="G1328" s="2">
        <v>0.06</v>
      </c>
      <c r="H1328" s="2">
        <v>6.5000000000000002E-2</v>
      </c>
      <c r="I1328" s="2">
        <v>2183</v>
      </c>
      <c r="J1328" s="2" t="s">
        <v>1169</v>
      </c>
      <c r="K1328" t="s">
        <v>939</v>
      </c>
      <c r="L1328" s="1">
        <f>Kombiniert[[#This Row],[Date]]-13</f>
        <v>42270</v>
      </c>
      <c r="M1328" s="8">
        <f>AVERAGEIFS(Kombiniert[CDU/CSU],Kombiniert[Date],"&gt;="&amp;Kombiniert[[#This Row],[Von]],Kombiniert[Date],"&lt;="&amp;Kombiniert[[#This Row],[Date]])</f>
        <v>0.39642857142857146</v>
      </c>
      <c r="N1328" s="3">
        <f>AVERAGEIFS(Kombiniert[SPD],Kombiniert[Date],"&gt;="&amp;Kombiniert[[#This Row],[Von]],Kombiniert[Date],"&lt;="&amp;Kombiniert[[#This Row],[Date]])</f>
        <v>0.24214285714285713</v>
      </c>
      <c r="O1328" s="8">
        <f>AVERAGEIFS(Kombiniert[GRÜNE],Kombiniert[Date],"&gt;="&amp;Kombiniert[[#This Row],[Von]],Kombiniert[Date],"&lt;="&amp;Kombiniert[[#This Row],[Date]])</f>
        <v>9.857142857142856E-2</v>
      </c>
      <c r="P1328" s="8">
        <f>AVERAGEIFS(Kombiniert[FDP],Kombiniert[Date],"&gt;="&amp;Kombiniert[[#This Row],[Von]],Kombiniert[Date],"&lt;="&amp;Kombiniert[[#This Row],[Date]])</f>
        <v>4.5714285714285707E-2</v>
      </c>
      <c r="Q1328" s="8">
        <f>AVERAGEIFS(Kombiniert[LINKE],Kombiniert[Date],"&gt;="&amp;Kombiniert[[#This Row],[Von]],Kombiniert[Date],"&lt;="&amp;Kombiniert[[#This Row],[Date]])</f>
        <v>9.9285714285714283E-2</v>
      </c>
      <c r="R1328" s="8">
        <f>AVERAGEIFS(Kombiniert[AfD],Kombiniert[Date],"&gt;="&amp;Kombiniert[[#This Row],[Von]],Kombiniert[Date],"&lt;="&amp;Kombiniert[[#This Row],[Date]])</f>
        <v>5.4285714285714284E-2</v>
      </c>
      <c r="S1328" s="8">
        <f>AVERAGEIFS(Kombiniert[Sonstige],Kombiniert[Date],"&gt;="&amp;Kombiniert[[#This Row],[Von]],Kombiniert[Date],"&lt;="&amp;Kombiniert[[#This Row],[Date]])</f>
        <v>6.357142857142857E-2</v>
      </c>
      <c r="T1328" s="4">
        <f>SUMIFS(Kombiniert[Befragte],Kombiniert[Date],"&gt;="&amp;Kombiniert[[#This Row],[Von]],Kombiniert[Date],"&lt;="&amp;Kombiniert[[#This Row],[Date]])</f>
        <v>15177</v>
      </c>
      <c r="U1328" s="2">
        <f>1/SUMIFS(Kombiniert[[#This Row],[CDU/CSU (14d)]:[AfD (14d)]],Kombiniert[[#This Row],[CDU/CSU (14d)]:[AfD (14d)]],"&gt;="&amp;0.05)</f>
        <v>1.1226944667201284</v>
      </c>
      <c r="V1328" s="2">
        <f>1/(SUMIFS(Kombiniert[[#This Row],[CDU/CSU (14d)]:[AfD (14d)]],Kombiniert[[#This Row],[CDU/CSU (14d)]:[AfD (14d)]],"&gt;="&amp;0.05)-Kombiniert[[#This Row],[FDP (14d)]])</f>
        <v>1.1834319526627219</v>
      </c>
    </row>
    <row r="1329" spans="1:22" x14ac:dyDescent="0.35">
      <c r="A1329" s="1">
        <v>42275</v>
      </c>
      <c r="B1329" s="2">
        <v>0.38500000000000001</v>
      </c>
      <c r="C1329" s="2">
        <v>0.23499999999999999</v>
      </c>
      <c r="D1329" s="2">
        <v>0.105</v>
      </c>
      <c r="E1329" s="2">
        <v>0.04</v>
      </c>
      <c r="F1329" s="2">
        <v>0.105</v>
      </c>
      <c r="G1329" s="2">
        <v>0.06</v>
      </c>
      <c r="H1329" s="2">
        <v>7.0000000000000007E-2</v>
      </c>
      <c r="I1329" s="2">
        <v>2201</v>
      </c>
      <c r="J1329" s="2" t="s">
        <v>1170</v>
      </c>
      <c r="K1329" t="s">
        <v>939</v>
      </c>
      <c r="L1329" s="1">
        <f>Kombiniert[[#This Row],[Date]]-13</f>
        <v>42262</v>
      </c>
      <c r="M1329" s="8">
        <f>AVERAGEIFS(Kombiniert[CDU/CSU],Kombiniert[Date],"&gt;="&amp;Kombiniert[[#This Row],[Von]],Kombiniert[Date],"&lt;="&amp;Kombiniert[[#This Row],[Date]])</f>
        <v>0.40142857142857141</v>
      </c>
      <c r="N1329" s="3">
        <f>AVERAGEIFS(Kombiniert[SPD],Kombiniert[Date],"&gt;="&amp;Kombiniert[[#This Row],[Von]],Kombiniert[Date],"&lt;="&amp;Kombiniert[[#This Row],[Date]])</f>
        <v>0.24357142857142858</v>
      </c>
      <c r="O1329" s="8">
        <f>AVERAGEIFS(Kombiniert[GRÜNE],Kombiniert[Date],"&gt;="&amp;Kombiniert[[#This Row],[Von]],Kombiniert[Date],"&lt;="&amp;Kombiniert[[#This Row],[Date]])</f>
        <v>9.9285714285714283E-2</v>
      </c>
      <c r="P1329" s="8">
        <f>AVERAGEIFS(Kombiniert[FDP],Kombiniert[Date],"&gt;="&amp;Kombiniert[[#This Row],[Von]],Kombiniert[Date],"&lt;="&amp;Kombiniert[[#This Row],[Date]])</f>
        <v>4.5714285714285714E-2</v>
      </c>
      <c r="Q1329" s="8">
        <f>AVERAGEIFS(Kombiniert[LINKE],Kombiniert[Date],"&gt;="&amp;Kombiniert[[#This Row],[Von]],Kombiniert[Date],"&lt;="&amp;Kombiniert[[#This Row],[Date]])</f>
        <v>9.7142857142857128E-2</v>
      </c>
      <c r="R1329" s="8">
        <f>AVERAGEIFS(Kombiniert[AfD],Kombiniert[Date],"&gt;="&amp;Kombiniert[[#This Row],[Von]],Kombiniert[Date],"&lt;="&amp;Kombiniert[[#This Row],[Date]])</f>
        <v>4.9285714285714287E-2</v>
      </c>
      <c r="S1329" s="8">
        <f>AVERAGEIFS(Kombiniert[Sonstige],Kombiniert[Date],"&gt;="&amp;Kombiniert[[#This Row],[Von]],Kombiniert[Date],"&lt;="&amp;Kombiniert[[#This Row],[Date]])</f>
        <v>6.3571428571428584E-2</v>
      </c>
      <c r="T1329" s="4">
        <f>SUMIFS(Kombiniert[Befragte],Kombiniert[Date],"&gt;="&amp;Kombiniert[[#This Row],[Von]],Kombiniert[Date],"&lt;="&amp;Kombiniert[[#This Row],[Date]])</f>
        <v>14628</v>
      </c>
      <c r="U1329" s="2">
        <f>1/SUMIFS(Kombiniert[[#This Row],[CDU/CSU (14d)]:[AfD (14d)]],Kombiniert[[#This Row],[CDU/CSU (14d)]:[AfD (14d)]],"&gt;="&amp;0.05)</f>
        <v>1.1884550084889645</v>
      </c>
      <c r="V1329" s="2">
        <f>1/(SUMIFS(Kombiniert[[#This Row],[CDU/CSU (14d)]:[AfD (14d)]],Kombiniert[[#This Row],[CDU/CSU (14d)]:[AfD (14d)]],"&gt;="&amp;0.05)-Kombiniert[[#This Row],[FDP (14d)]])</f>
        <v>1.2567324955116697</v>
      </c>
    </row>
    <row r="1330" spans="1:22" x14ac:dyDescent="0.35">
      <c r="A1330" s="1">
        <v>42268</v>
      </c>
      <c r="B1330" s="2">
        <v>0.39500000000000002</v>
      </c>
      <c r="C1330" s="2">
        <v>0.245</v>
      </c>
      <c r="D1330" s="2">
        <v>9.5000000000000001E-2</v>
      </c>
      <c r="E1330" s="2">
        <v>0.04</v>
      </c>
      <c r="F1330" s="2">
        <v>0.1</v>
      </c>
      <c r="G1330" s="2">
        <v>0.06</v>
      </c>
      <c r="H1330" s="2">
        <v>6.5000000000000002E-2</v>
      </c>
      <c r="I1330" s="2">
        <v>2187</v>
      </c>
      <c r="J1330" s="2" t="s">
        <v>572</v>
      </c>
      <c r="K1330" t="s">
        <v>939</v>
      </c>
      <c r="L1330" s="1">
        <f>Kombiniert[[#This Row],[Date]]-13</f>
        <v>42255</v>
      </c>
      <c r="M1330" s="8">
        <f>AVERAGEIFS(Kombiniert[CDU/CSU],Kombiniert[Date],"&gt;="&amp;Kombiniert[[#This Row],[Von]],Kombiniert[Date],"&lt;="&amp;Kombiniert[[#This Row],[Date]])</f>
        <v>0.40888888888888886</v>
      </c>
      <c r="N1330" s="3">
        <f>AVERAGEIFS(Kombiniert[SPD],Kombiniert[Date],"&gt;="&amp;Kombiniert[[#This Row],[Von]],Kombiniert[Date],"&lt;="&amp;Kombiniert[[#This Row],[Date]])</f>
        <v>0.24444444444444446</v>
      </c>
      <c r="O1330" s="8">
        <f>AVERAGEIFS(Kombiniert[GRÜNE],Kombiniert[Date],"&gt;="&amp;Kombiniert[[#This Row],[Von]],Kombiniert[Date],"&lt;="&amp;Kombiniert[[#This Row],[Date]])</f>
        <v>0.10166666666666666</v>
      </c>
      <c r="P1330" s="8">
        <f>AVERAGEIFS(Kombiniert[FDP],Kombiniert[Date],"&gt;="&amp;Kombiniert[[#This Row],[Von]],Kombiniert[Date],"&lt;="&amp;Kombiniert[[#This Row],[Date]])</f>
        <v>4.3333333333333328E-2</v>
      </c>
      <c r="Q1330" s="8">
        <f>AVERAGEIFS(Kombiniert[LINKE],Kombiniert[Date],"&gt;="&amp;Kombiniert[[#This Row],[Von]],Kombiniert[Date],"&lt;="&amp;Kombiniert[[#This Row],[Date]])</f>
        <v>9.4999999999999987E-2</v>
      </c>
      <c r="R1330" s="8">
        <f>AVERAGEIFS(Kombiniert[AfD],Kombiniert[Date],"&gt;="&amp;Kombiniert[[#This Row],[Von]],Kombiniert[Date],"&lt;="&amp;Kombiniert[[#This Row],[Date]])</f>
        <v>4.5555555555555557E-2</v>
      </c>
      <c r="S1330" s="8">
        <f>AVERAGEIFS(Kombiniert[Sonstige],Kombiniert[Date],"&gt;="&amp;Kombiniert[[#This Row],[Von]],Kombiniert[Date],"&lt;="&amp;Kombiniert[[#This Row],[Date]])</f>
        <v>6.1111111111111116E-2</v>
      </c>
      <c r="T1330" s="4">
        <f>SUMIFS(Kombiniert[Befragte],Kombiniert[Date],"&gt;="&amp;Kombiniert[[#This Row],[Von]],Kombiniert[Date],"&lt;="&amp;Kombiniert[[#This Row],[Date]])</f>
        <v>18149</v>
      </c>
      <c r="U1330" s="2">
        <f>1/SUMIFS(Kombiniert[[#This Row],[CDU/CSU (14d)]:[AfD (14d)]],Kombiniert[[#This Row],[CDU/CSU (14d)]:[AfD (14d)]],"&gt;="&amp;0.05)</f>
        <v>1.1764705882352942</v>
      </c>
      <c r="V1330" s="2">
        <f>1/(SUMIFS(Kombiniert[[#This Row],[CDU/CSU (14d)]:[AfD (14d)]],Kombiniert[[#This Row],[CDU/CSU (14d)]:[AfD (14d)]],"&gt;="&amp;0.05)-Kombiniert[[#This Row],[FDP (14d)]])</f>
        <v>1.2396694214876034</v>
      </c>
    </row>
    <row r="1331" spans="1:22" x14ac:dyDescent="0.35">
      <c r="A1331" s="1">
        <v>42261</v>
      </c>
      <c r="B1331" s="2">
        <v>0.4</v>
      </c>
      <c r="C1331" s="2">
        <v>0.24</v>
      </c>
      <c r="D1331" s="2">
        <v>0.1</v>
      </c>
      <c r="E1331" s="2">
        <v>0.04</v>
      </c>
      <c r="F1331" s="2">
        <v>9.5000000000000001E-2</v>
      </c>
      <c r="G1331" s="2">
        <v>5.5E-2</v>
      </c>
      <c r="H1331" s="2">
        <v>7.0000000000000007E-2</v>
      </c>
      <c r="I1331" s="2">
        <v>2172</v>
      </c>
      <c r="J1331" s="2" t="s">
        <v>1171</v>
      </c>
      <c r="K1331" t="s">
        <v>939</v>
      </c>
      <c r="L1331" s="1">
        <f>Kombiniert[[#This Row],[Date]]-13</f>
        <v>42248</v>
      </c>
      <c r="M1331" s="8">
        <f>AVERAGEIFS(Kombiniert[CDU/CSU],Kombiniert[Date],"&gt;="&amp;Kombiniert[[#This Row],[Von]],Kombiniert[Date],"&lt;="&amp;Kombiniert[[#This Row],[Date]])</f>
        <v>0.41062499999999996</v>
      </c>
      <c r="N1331" s="3">
        <f>AVERAGEIFS(Kombiniert[SPD],Kombiniert[Date],"&gt;="&amp;Kombiniert[[#This Row],[Von]],Kombiniert[Date],"&lt;="&amp;Kombiniert[[#This Row],[Date]])</f>
        <v>0.24249999999999999</v>
      </c>
      <c r="O1331" s="8">
        <f>AVERAGEIFS(Kombiniert[GRÜNE],Kombiniert[Date],"&gt;="&amp;Kombiniert[[#This Row],[Von]],Kombiniert[Date],"&lt;="&amp;Kombiniert[[#This Row],[Date]])</f>
        <v>0.108125</v>
      </c>
      <c r="P1331" s="8">
        <f>AVERAGEIFS(Kombiniert[FDP],Kombiniert[Date],"&gt;="&amp;Kombiniert[[#This Row],[Von]],Kombiniert[Date],"&lt;="&amp;Kombiniert[[#This Row],[Date]])</f>
        <v>4.1249999999999995E-2</v>
      </c>
      <c r="Q1331" s="8">
        <f>AVERAGEIFS(Kombiniert[LINKE],Kombiniert[Date],"&gt;="&amp;Kombiniert[[#This Row],[Von]],Kombiniert[Date],"&lt;="&amp;Kombiniert[[#This Row],[Date]])</f>
        <v>9.6249999999999988E-2</v>
      </c>
      <c r="R1331" s="8">
        <f>AVERAGEIFS(Kombiniert[AfD],Kombiniert[Date],"&gt;="&amp;Kombiniert[[#This Row],[Von]],Kombiniert[Date],"&lt;="&amp;Kombiniert[[#This Row],[Date]])</f>
        <v>4.1875000000000002E-2</v>
      </c>
      <c r="S1331" s="8">
        <f>AVERAGEIFS(Kombiniert[Sonstige],Kombiniert[Date],"&gt;="&amp;Kombiniert[[#This Row],[Von]],Kombiniert[Date],"&lt;="&amp;Kombiniert[[#This Row],[Date]])</f>
        <v>5.9374999999999997E-2</v>
      </c>
      <c r="T1331" s="4">
        <f>SUMIFS(Kombiniert[Befragte],Kombiniert[Date],"&gt;="&amp;Kombiniert[[#This Row],[Von]],Kombiniert[Date],"&lt;="&amp;Kombiniert[[#This Row],[Date]])</f>
        <v>16984</v>
      </c>
      <c r="U1331" s="2">
        <f>1/SUMIFS(Kombiniert[[#This Row],[CDU/CSU (14d)]:[AfD (14d)]],Kombiniert[[#This Row],[CDU/CSU (14d)]:[AfD (14d)]],"&gt;="&amp;0.05)</f>
        <v>1.1661807580174928</v>
      </c>
      <c r="V1331" s="2">
        <f>1/(SUMIFS(Kombiniert[[#This Row],[CDU/CSU (14d)]:[AfD (14d)]],Kombiniert[[#This Row],[CDU/CSU (14d)]:[AfD (14d)]],"&gt;="&amp;0.05)-Kombiniert[[#This Row],[FDP (14d)]])</f>
        <v>1.2251148545176112</v>
      </c>
    </row>
    <row r="1332" spans="1:22" x14ac:dyDescent="0.35">
      <c r="A1332" s="1">
        <v>42255</v>
      </c>
      <c r="B1332" s="2">
        <v>0.41499999999999998</v>
      </c>
      <c r="C1332" s="2">
        <v>0.24</v>
      </c>
      <c r="D1332" s="2">
        <v>0.105</v>
      </c>
      <c r="E1332" s="2">
        <v>0.04</v>
      </c>
      <c r="F1332" s="2">
        <v>9.5000000000000001E-2</v>
      </c>
      <c r="G1332" s="2">
        <v>0.05</v>
      </c>
      <c r="H1332" s="2">
        <v>5.5E-2</v>
      </c>
      <c r="I1332" s="2">
        <v>2151</v>
      </c>
      <c r="J1332" s="2" t="s">
        <v>575</v>
      </c>
      <c r="K1332" t="s">
        <v>939</v>
      </c>
      <c r="L1332" s="1">
        <f>Kombiniert[[#This Row],[Date]]-13</f>
        <v>42242</v>
      </c>
      <c r="M1332" s="8">
        <f>AVERAGEIFS(Kombiniert[CDU/CSU],Kombiniert[Date],"&gt;="&amp;Kombiniert[[#This Row],[Von]],Kombiniert[Date],"&lt;="&amp;Kombiniert[[#This Row],[Date]])</f>
        <v>0.41249999999999998</v>
      </c>
      <c r="N1332" s="3">
        <f>AVERAGEIFS(Kombiniert[SPD],Kombiniert[Date],"&gt;="&amp;Kombiniert[[#This Row],[Von]],Kombiniert[Date],"&lt;="&amp;Kombiniert[[#This Row],[Date]])</f>
        <v>0.23749999999999999</v>
      </c>
      <c r="O1332" s="8">
        <f>AVERAGEIFS(Kombiniert[GRÜNE],Kombiniert[Date],"&gt;="&amp;Kombiniert[[#This Row],[Von]],Kombiniert[Date],"&lt;="&amp;Kombiniert[[#This Row],[Date]])</f>
        <v>0.10625</v>
      </c>
      <c r="P1332" s="8">
        <f>AVERAGEIFS(Kombiniert[FDP],Kombiniert[Date],"&gt;="&amp;Kombiniert[[#This Row],[Von]],Kombiniert[Date],"&lt;="&amp;Kombiniert[[#This Row],[Date]])</f>
        <v>4.1249999999999995E-2</v>
      </c>
      <c r="Q1332" s="8">
        <f>AVERAGEIFS(Kombiniert[LINKE],Kombiniert[Date],"&gt;="&amp;Kombiniert[[#This Row],[Von]],Kombiniert[Date],"&lt;="&amp;Kombiniert[[#This Row],[Date]])</f>
        <v>9.812499999999999E-2</v>
      </c>
      <c r="R1332" s="8">
        <f>AVERAGEIFS(Kombiniert[AfD],Kombiniert[Date],"&gt;="&amp;Kombiniert[[#This Row],[Von]],Kombiniert[Date],"&lt;="&amp;Kombiniert[[#This Row],[Date]])</f>
        <v>3.9999999999999994E-2</v>
      </c>
      <c r="S1332" s="8">
        <f>AVERAGEIFS(Kombiniert[Sonstige],Kombiniert[Date],"&gt;="&amp;Kombiniert[[#This Row],[Von]],Kombiniert[Date],"&lt;="&amp;Kombiniert[[#This Row],[Date]])</f>
        <v>6.4375000000000002E-2</v>
      </c>
      <c r="T1332" s="4">
        <f>SUMIFS(Kombiniert[Befragte],Kombiniert[Date],"&gt;="&amp;Kombiniert[[#This Row],[Von]],Kombiniert[Date],"&lt;="&amp;Kombiniert[[#This Row],[Date]])</f>
        <v>18105</v>
      </c>
      <c r="U1332" s="2">
        <f>1/SUMIFS(Kombiniert[[#This Row],[CDU/CSU (14d)]:[AfD (14d)]],Kombiniert[[#This Row],[CDU/CSU (14d)]:[AfD (14d)]],"&gt;="&amp;0.05)</f>
        <v>1.1704462326261889</v>
      </c>
      <c r="V1332" s="2">
        <f>1/(SUMIFS(Kombiniert[[#This Row],[CDU/CSU (14d)]:[AfD (14d)]],Kombiniert[[#This Row],[CDU/CSU (14d)]:[AfD (14d)]],"&gt;="&amp;0.05)-Kombiniert[[#This Row],[FDP (14d)]])</f>
        <v>1.2298232129131439</v>
      </c>
    </row>
    <row r="1333" spans="1:22" x14ac:dyDescent="0.35">
      <c r="A1333" s="1">
        <v>42247</v>
      </c>
      <c r="B1333" s="2">
        <v>0.41499999999999998</v>
      </c>
      <c r="C1333" s="2">
        <v>0.23499999999999999</v>
      </c>
      <c r="D1333" s="2">
        <v>0.1</v>
      </c>
      <c r="E1333" s="2">
        <v>0.04</v>
      </c>
      <c r="F1333" s="2">
        <v>9.5000000000000001E-2</v>
      </c>
      <c r="G1333" s="2">
        <v>4.4999999999999998E-2</v>
      </c>
      <c r="H1333" s="2">
        <v>7.0000000000000007E-2</v>
      </c>
      <c r="I1333" s="2">
        <v>2169</v>
      </c>
      <c r="J1333" s="2" t="s">
        <v>938</v>
      </c>
      <c r="K1333" t="s">
        <v>939</v>
      </c>
      <c r="L1333" s="1">
        <f>Kombiniert[[#This Row],[Date]]-13</f>
        <v>42234</v>
      </c>
      <c r="M1333" s="8">
        <f>AVERAGEIFS(Kombiniert[CDU/CSU],Kombiniert[Date],"&gt;="&amp;Kombiniert[[#This Row],[Von]],Kombiniert[Date],"&lt;="&amp;Kombiniert[[#This Row],[Date]])</f>
        <v>0.41714285714285715</v>
      </c>
      <c r="N1333" s="3">
        <f>AVERAGEIFS(Kombiniert[SPD],Kombiniert[Date],"&gt;="&amp;Kombiniert[[#This Row],[Von]],Kombiniert[Date],"&lt;="&amp;Kombiniert[[#This Row],[Date]])</f>
        <v>0.23857142857142857</v>
      </c>
      <c r="O1333" s="8">
        <f>AVERAGEIFS(Kombiniert[GRÜNE],Kombiniert[Date],"&gt;="&amp;Kombiniert[[#This Row],[Von]],Kombiniert[Date],"&lt;="&amp;Kombiniert[[#This Row],[Date]])</f>
        <v>9.9999999999999992E-2</v>
      </c>
      <c r="P1333" s="8">
        <f>AVERAGEIFS(Kombiniert[FDP],Kombiniert[Date],"&gt;="&amp;Kombiniert[[#This Row],[Von]],Kombiniert[Date],"&lt;="&amp;Kombiniert[[#This Row],[Date]])</f>
        <v>4.2142857142857142E-2</v>
      </c>
      <c r="Q1333" s="8">
        <f>AVERAGEIFS(Kombiniert[LINKE],Kombiniert[Date],"&gt;="&amp;Kombiniert[[#This Row],[Von]],Kombiniert[Date],"&lt;="&amp;Kombiniert[[#This Row],[Date]])</f>
        <v>9.857142857142856E-2</v>
      </c>
      <c r="R1333" s="8">
        <f>AVERAGEIFS(Kombiniert[AfD],Kombiniert[Date],"&gt;="&amp;Kombiniert[[#This Row],[Von]],Kombiniert[Date],"&lt;="&amp;Kombiniert[[#This Row],[Date]])</f>
        <v>3.785714285714286E-2</v>
      </c>
      <c r="S1333" s="8">
        <f>AVERAGEIFS(Kombiniert[Sonstige],Kombiniert[Date],"&gt;="&amp;Kombiniert[[#This Row],[Von]],Kombiniert[Date],"&lt;="&amp;Kombiniert[[#This Row],[Date]])</f>
        <v>6.5714285714285711E-2</v>
      </c>
      <c r="T1333" s="4">
        <f>SUMIFS(Kombiniert[Befragte],Kombiniert[Date],"&gt;="&amp;Kombiniert[[#This Row],[Von]],Kombiniert[Date],"&lt;="&amp;Kombiniert[[#This Row],[Date]])</f>
        <v>15360</v>
      </c>
      <c r="U1333" s="2">
        <f>1/SUMIFS(Kombiniert[[#This Row],[CDU/CSU (14d)]:[AfD (14d)]],Kombiniert[[#This Row],[CDU/CSU (14d)]:[AfD (14d)]],"&gt;="&amp;0.05)</f>
        <v>1.1705685618729098</v>
      </c>
      <c r="V1333" s="2">
        <f>1/(SUMIFS(Kombiniert[[#This Row],[CDU/CSU (14d)]:[AfD (14d)]],Kombiniert[[#This Row],[CDU/CSU (14d)]:[AfD (14d)]],"&gt;="&amp;0.05)-Kombiniert[[#This Row],[FDP (14d)]])</f>
        <v>1.2313104661389622</v>
      </c>
    </row>
    <row r="1334" spans="1:22" x14ac:dyDescent="0.35">
      <c r="A1334" s="1">
        <v>42242</v>
      </c>
      <c r="B1334" s="2">
        <v>0.42</v>
      </c>
      <c r="C1334" s="2">
        <v>0.23499999999999999</v>
      </c>
      <c r="D1334" s="2">
        <v>0.105</v>
      </c>
      <c r="E1334" s="2">
        <v>0.04</v>
      </c>
      <c r="F1334" s="2">
        <v>9.5000000000000001E-2</v>
      </c>
      <c r="G1334" s="2">
        <v>3.5000000000000003E-2</v>
      </c>
      <c r="H1334" s="2">
        <v>7.0000000000000007E-2</v>
      </c>
      <c r="I1334" s="2">
        <v>2169</v>
      </c>
      <c r="J1334" s="2" t="s">
        <v>940</v>
      </c>
      <c r="K1334" t="s">
        <v>939</v>
      </c>
      <c r="L1334" s="1">
        <f>Kombiniert[[#This Row],[Date]]-13</f>
        <v>42229</v>
      </c>
      <c r="M1334" s="8">
        <f>AVERAGEIFS(Kombiniert[CDU/CSU],Kombiniert[Date],"&gt;="&amp;Kombiniert[[#This Row],[Von]],Kombiniert[Date],"&lt;="&amp;Kombiniert[[#This Row],[Date]])</f>
        <v>0.419375</v>
      </c>
      <c r="N1334" s="3">
        <f>AVERAGEIFS(Kombiniert[SPD],Kombiniert[Date],"&gt;="&amp;Kombiniert[[#This Row],[Von]],Kombiniert[Date],"&lt;="&amp;Kombiniert[[#This Row],[Date]])</f>
        <v>0.24</v>
      </c>
      <c r="O1334" s="8">
        <f>AVERAGEIFS(Kombiniert[GRÜNE],Kombiniert[Date],"&gt;="&amp;Kombiniert[[#This Row],[Von]],Kombiniert[Date],"&lt;="&amp;Kombiniert[[#This Row],[Date]])</f>
        <v>0.10375</v>
      </c>
      <c r="P1334" s="8">
        <f>AVERAGEIFS(Kombiniert[FDP],Kombiniert[Date],"&gt;="&amp;Kombiniert[[#This Row],[Von]],Kombiniert[Date],"&lt;="&amp;Kombiniert[[#This Row],[Date]])</f>
        <v>4.2499999999999996E-2</v>
      </c>
      <c r="Q1334" s="8">
        <f>AVERAGEIFS(Kombiniert[LINKE],Kombiniert[Date],"&gt;="&amp;Kombiniert[[#This Row],[Von]],Kombiniert[Date],"&lt;="&amp;Kombiniert[[#This Row],[Date]])</f>
        <v>9.6874999999999989E-2</v>
      </c>
      <c r="R1334" s="8">
        <f>AVERAGEIFS(Kombiniert[AfD],Kombiniert[Date],"&gt;="&amp;Kombiniert[[#This Row],[Von]],Kombiniert[Date],"&lt;="&amp;Kombiniert[[#This Row],[Date]])</f>
        <v>3.6249999999999998E-2</v>
      </c>
      <c r="S1334" s="8">
        <f>AVERAGEIFS(Kombiniert[Sonstige],Kombiniert[Date],"&gt;="&amp;Kombiniert[[#This Row],[Von]],Kombiniert[Date],"&lt;="&amp;Kombiniert[[#This Row],[Date]])</f>
        <v>6.1250000000000006E-2</v>
      </c>
      <c r="T1334" s="4">
        <f>SUMIFS(Kombiniert[Befragte],Kombiniert[Date],"&gt;="&amp;Kombiniert[[#This Row],[Von]],Kombiniert[Date],"&lt;="&amp;Kombiniert[[#This Row],[Date]])</f>
        <v>16527</v>
      </c>
      <c r="U1334" s="2">
        <f>1/SUMIFS(Kombiniert[[#This Row],[CDU/CSU (14d)]:[AfD (14d)]],Kombiniert[[#This Row],[CDU/CSU (14d)]:[AfD (14d)]],"&gt;="&amp;0.05)</f>
        <v>1.1627906976744184</v>
      </c>
      <c r="V1334" s="2">
        <f>1/(SUMIFS(Kombiniert[[#This Row],[CDU/CSU (14d)]:[AfD (14d)]],Kombiniert[[#This Row],[CDU/CSU (14d)]:[AfD (14d)]],"&gt;="&amp;0.05)-Kombiniert[[#This Row],[FDP (14d)]])</f>
        <v>1.2232415902140672</v>
      </c>
    </row>
    <row r="1335" spans="1:22" x14ac:dyDescent="0.35">
      <c r="A1335" s="1">
        <v>42233</v>
      </c>
      <c r="B1335" s="2">
        <v>0.41</v>
      </c>
      <c r="C1335" s="2">
        <v>0.245</v>
      </c>
      <c r="D1335" s="2">
        <v>0.11</v>
      </c>
      <c r="E1335" s="2">
        <v>4.4999999999999998E-2</v>
      </c>
      <c r="F1335" s="2">
        <v>0.09</v>
      </c>
      <c r="G1335" s="2">
        <v>0.04</v>
      </c>
      <c r="H1335" s="2">
        <v>0.06</v>
      </c>
      <c r="I1335" s="2">
        <v>2178</v>
      </c>
      <c r="J1335" s="2" t="s">
        <v>941</v>
      </c>
      <c r="K1335" t="s">
        <v>939</v>
      </c>
      <c r="L1335" s="1">
        <f>Kombiniert[[#This Row],[Date]]-13</f>
        <v>42220</v>
      </c>
      <c r="M1335" s="8">
        <f>AVERAGEIFS(Kombiniert[CDU/CSU],Kombiniert[Date],"&gt;="&amp;Kombiniert[[#This Row],[Von]],Kombiniert[Date],"&lt;="&amp;Kombiniert[[#This Row],[Date]])</f>
        <v>0.42214285714285715</v>
      </c>
      <c r="N1335" s="3">
        <f>AVERAGEIFS(Kombiniert[SPD],Kombiniert[Date],"&gt;="&amp;Kombiniert[[#This Row],[Von]],Kombiniert[Date],"&lt;="&amp;Kombiniert[[#This Row],[Date]])</f>
        <v>0.23785714285714285</v>
      </c>
      <c r="O1335" s="8">
        <f>AVERAGEIFS(Kombiniert[GRÜNE],Kombiniert[Date],"&gt;="&amp;Kombiniert[[#This Row],[Von]],Kombiniert[Date],"&lt;="&amp;Kombiniert[[#This Row],[Date]])</f>
        <v>0.105</v>
      </c>
      <c r="P1335" s="8">
        <f>AVERAGEIFS(Kombiniert[FDP],Kombiniert[Date],"&gt;="&amp;Kombiniert[[#This Row],[Von]],Kombiniert[Date],"&lt;="&amp;Kombiniert[[#This Row],[Date]])</f>
        <v>4.4285714285714282E-2</v>
      </c>
      <c r="Q1335" s="8">
        <f>AVERAGEIFS(Kombiniert[LINKE],Kombiniert[Date],"&gt;="&amp;Kombiniert[[#This Row],[Von]],Kombiniert[Date],"&lt;="&amp;Kombiniert[[#This Row],[Date]])</f>
        <v>9.2857142857142846E-2</v>
      </c>
      <c r="R1335" s="8">
        <f>AVERAGEIFS(Kombiniert[AfD],Kombiniert[Date],"&gt;="&amp;Kombiniert[[#This Row],[Von]],Kombiniert[Date],"&lt;="&amp;Kombiniert[[#This Row],[Date]])</f>
        <v>3.5714285714285712E-2</v>
      </c>
      <c r="S1335" s="8">
        <f>AVERAGEIFS(Kombiniert[Sonstige],Kombiniert[Date],"&gt;="&amp;Kombiniert[[#This Row],[Von]],Kombiniert[Date],"&lt;="&amp;Kombiniert[[#This Row],[Date]])</f>
        <v>6.2142857142857146E-2</v>
      </c>
      <c r="T1335" s="4">
        <f>SUMIFS(Kombiniert[Befragte],Kombiniert[Date],"&gt;="&amp;Kombiniert[[#This Row],[Von]],Kombiniert[Date],"&lt;="&amp;Kombiniert[[#This Row],[Date]])</f>
        <v>14667</v>
      </c>
      <c r="U1335" s="2">
        <f>1/SUMIFS(Kombiniert[[#This Row],[CDU/CSU (14d)]:[AfD (14d)]],Kombiniert[[#This Row],[CDU/CSU (14d)]:[AfD (14d)]],"&gt;="&amp;0.05)</f>
        <v>1.1656952539550374</v>
      </c>
      <c r="V1335" s="2">
        <f>1/(SUMIFS(Kombiniert[[#This Row],[CDU/CSU (14d)]:[AfD (14d)]],Kombiniert[[#This Row],[CDU/CSU (14d)]:[AfD (14d)]],"&gt;="&amp;0.05)-Kombiniert[[#This Row],[FDP (14d)]])</f>
        <v>1.2291483757682178</v>
      </c>
    </row>
    <row r="1336" spans="1:22" x14ac:dyDescent="0.35">
      <c r="A1336" s="1">
        <v>42227</v>
      </c>
      <c r="B1336" s="2">
        <v>0.42499999999999999</v>
      </c>
      <c r="C1336" s="2">
        <v>0.23</v>
      </c>
      <c r="D1336" s="2">
        <v>0.105</v>
      </c>
      <c r="E1336" s="2">
        <v>4.4999999999999998E-2</v>
      </c>
      <c r="F1336" s="2">
        <v>0.09</v>
      </c>
      <c r="G1336" s="2">
        <v>0.04</v>
      </c>
      <c r="H1336" s="2">
        <v>6.5000000000000002E-2</v>
      </c>
      <c r="I1336" s="2">
        <v>2161</v>
      </c>
      <c r="J1336" s="2" t="s">
        <v>943</v>
      </c>
      <c r="K1336" t="s">
        <v>939</v>
      </c>
      <c r="L1336" s="1">
        <f>Kombiniert[[#This Row],[Date]]-13</f>
        <v>42214</v>
      </c>
      <c r="M1336" s="8">
        <f>AVERAGEIFS(Kombiniert[CDU/CSU],Kombiniert[Date],"&gt;="&amp;Kombiniert[[#This Row],[Von]],Kombiniert[Date],"&lt;="&amp;Kombiniert[[#This Row],[Date]])</f>
        <v>0.42357142857142854</v>
      </c>
      <c r="N1336" s="3">
        <f>AVERAGEIFS(Kombiniert[SPD],Kombiniert[Date],"&gt;="&amp;Kombiniert[[#This Row],[Von]],Kombiniert[Date],"&lt;="&amp;Kombiniert[[#This Row],[Date]])</f>
        <v>0.23785714285714285</v>
      </c>
      <c r="O1336" s="8">
        <f>AVERAGEIFS(Kombiniert[GRÜNE],Kombiniert[Date],"&gt;="&amp;Kombiniert[[#This Row],[Von]],Kombiniert[Date],"&lt;="&amp;Kombiniert[[#This Row],[Date]])</f>
        <v>0.10214285714285713</v>
      </c>
      <c r="P1336" s="8">
        <f>AVERAGEIFS(Kombiniert[FDP],Kombiniert[Date],"&gt;="&amp;Kombiniert[[#This Row],[Von]],Kombiniert[Date],"&lt;="&amp;Kombiniert[[#This Row],[Date]])</f>
        <v>4.3571428571428573E-2</v>
      </c>
      <c r="Q1336" s="8">
        <f>AVERAGEIFS(Kombiniert[LINKE],Kombiniert[Date],"&gt;="&amp;Kombiniert[[#This Row],[Von]],Kombiniert[Date],"&lt;="&amp;Kombiniert[[#This Row],[Date]])</f>
        <v>9.3571428571428555E-2</v>
      </c>
      <c r="R1336" s="8">
        <f>AVERAGEIFS(Kombiniert[AfD],Kombiniert[Date],"&gt;="&amp;Kombiniert[[#This Row],[Von]],Kombiniert[Date],"&lt;="&amp;Kombiniert[[#This Row],[Date]])</f>
        <v>3.4285714285714287E-2</v>
      </c>
      <c r="S1336" s="8">
        <f>AVERAGEIFS(Kombiniert[Sonstige],Kombiniert[Date],"&gt;="&amp;Kombiniert[[#This Row],[Von]],Kombiniert[Date],"&lt;="&amp;Kombiniert[[#This Row],[Date]])</f>
        <v>6.5000000000000002E-2</v>
      </c>
      <c r="T1336" s="4">
        <f>SUMIFS(Kombiniert[Befragte],Kombiniert[Date],"&gt;="&amp;Kombiniert[[#This Row],[Von]],Kombiniert[Date],"&lt;="&amp;Kombiniert[[#This Row],[Date]])</f>
        <v>14551</v>
      </c>
      <c r="U1336" s="2">
        <f>1/SUMIFS(Kombiniert[[#This Row],[CDU/CSU (14d)]:[AfD (14d)]],Kombiniert[[#This Row],[CDU/CSU (14d)]:[AfD (14d)]],"&gt;="&amp;0.05)</f>
        <v>1.166666666666667</v>
      </c>
      <c r="V1336" s="2">
        <f>1/(SUMIFS(Kombiniert[[#This Row],[CDU/CSU (14d)]:[AfD (14d)]],Kombiniert[[#This Row],[CDU/CSU (14d)]:[AfD (14d)]],"&gt;="&amp;0.05)-Kombiniert[[#This Row],[FDP (14d)]])</f>
        <v>1.229148375768218</v>
      </c>
    </row>
    <row r="1337" spans="1:22" x14ac:dyDescent="0.35">
      <c r="A1337" s="1">
        <v>42219</v>
      </c>
      <c r="B1337" s="2">
        <v>0.43</v>
      </c>
      <c r="C1337" s="2">
        <v>0.245</v>
      </c>
      <c r="D1337" s="2">
        <v>0.1</v>
      </c>
      <c r="E1337" s="2">
        <v>0.04</v>
      </c>
      <c r="F1337" s="2">
        <v>9.5000000000000001E-2</v>
      </c>
      <c r="G1337" s="2">
        <v>0.03</v>
      </c>
      <c r="H1337" s="2">
        <v>0.06</v>
      </c>
      <c r="I1337" s="2">
        <v>2166</v>
      </c>
      <c r="J1337" s="2" t="s">
        <v>944</v>
      </c>
      <c r="K1337" t="s">
        <v>939</v>
      </c>
      <c r="L1337" s="1">
        <f>Kombiniert[[#This Row],[Date]]-13</f>
        <v>42206</v>
      </c>
      <c r="M1337" s="8">
        <f>AVERAGEIFS(Kombiniert[CDU/CSU],Kombiniert[Date],"&gt;="&amp;Kombiniert[[#This Row],[Von]],Kombiniert[Date],"&lt;="&amp;Kombiniert[[#This Row],[Date]])</f>
        <v>0.42214285714285715</v>
      </c>
      <c r="N1337" s="3">
        <f>AVERAGEIFS(Kombiniert[SPD],Kombiniert[Date],"&gt;="&amp;Kombiniert[[#This Row],[Von]],Kombiniert[Date],"&lt;="&amp;Kombiniert[[#This Row],[Date]])</f>
        <v>0.24142857142857141</v>
      </c>
      <c r="O1337" s="8">
        <f>AVERAGEIFS(Kombiniert[GRÜNE],Kombiniert[Date],"&gt;="&amp;Kombiniert[[#This Row],[Von]],Kombiniert[Date],"&lt;="&amp;Kombiniert[[#This Row],[Date]])</f>
        <v>0.10071428571428571</v>
      </c>
      <c r="P1337" s="8">
        <f>AVERAGEIFS(Kombiniert[FDP],Kombiniert[Date],"&gt;="&amp;Kombiniert[[#This Row],[Von]],Kombiniert[Date],"&lt;="&amp;Kombiniert[[#This Row],[Date]])</f>
        <v>4.2857142857142851E-2</v>
      </c>
      <c r="Q1337" s="8">
        <f>AVERAGEIFS(Kombiniert[LINKE],Kombiniert[Date],"&gt;="&amp;Kombiniert[[#This Row],[Von]],Kombiniert[Date],"&lt;="&amp;Kombiniert[[#This Row],[Date]])</f>
        <v>9.571428571428571E-2</v>
      </c>
      <c r="R1337" s="8">
        <f>AVERAGEIFS(Kombiniert[AfD],Kombiniert[Date],"&gt;="&amp;Kombiniert[[#This Row],[Von]],Kombiniert[Date],"&lt;="&amp;Kombiniert[[#This Row],[Date]])</f>
        <v>3.2857142857142856E-2</v>
      </c>
      <c r="S1337" s="8">
        <f>AVERAGEIFS(Kombiniert[Sonstige],Kombiniert[Date],"&gt;="&amp;Kombiniert[[#This Row],[Von]],Kombiniert[Date],"&lt;="&amp;Kombiniert[[#This Row],[Date]])</f>
        <v>6.4285714285714293E-2</v>
      </c>
      <c r="T1337" s="4">
        <f>SUMIFS(Kombiniert[Befragte],Kombiniert[Date],"&gt;="&amp;Kombiniert[[#This Row],[Von]],Kombiniert[Date],"&lt;="&amp;Kombiniert[[#This Row],[Date]])</f>
        <v>14170</v>
      </c>
      <c r="U1337" s="2">
        <f>1/SUMIFS(Kombiniert[[#This Row],[CDU/CSU (14d)]:[AfD (14d)]],Kombiniert[[#This Row],[CDU/CSU (14d)]:[AfD (14d)]],"&gt;="&amp;0.05)</f>
        <v>1.1627906976744184</v>
      </c>
      <c r="V1337" s="2">
        <f>1/(SUMIFS(Kombiniert[[#This Row],[CDU/CSU (14d)]:[AfD (14d)]],Kombiniert[[#This Row],[CDU/CSU (14d)]:[AfD (14d)]],"&gt;="&amp;0.05)-Kombiniert[[#This Row],[FDP (14d)]])</f>
        <v>1.2237762237762235</v>
      </c>
    </row>
    <row r="1338" spans="1:22" x14ac:dyDescent="0.35">
      <c r="A1338" s="1">
        <v>42213</v>
      </c>
      <c r="B1338" s="2">
        <v>0.41499999999999998</v>
      </c>
      <c r="C1338" s="2">
        <v>0.255</v>
      </c>
      <c r="D1338" s="2">
        <v>9.5000000000000001E-2</v>
      </c>
      <c r="E1338" s="2">
        <v>0.04</v>
      </c>
      <c r="F1338" s="2">
        <v>9.5000000000000001E-2</v>
      </c>
      <c r="G1338" s="2">
        <v>0.03</v>
      </c>
      <c r="H1338" s="2">
        <v>7.0000000000000007E-2</v>
      </c>
      <c r="I1338" s="2">
        <v>2167</v>
      </c>
      <c r="J1338" s="2" t="s">
        <v>945</v>
      </c>
      <c r="K1338" t="s">
        <v>939</v>
      </c>
      <c r="L1338" s="1">
        <f>Kombiniert[[#This Row],[Date]]-13</f>
        <v>42200</v>
      </c>
      <c r="M1338" s="8">
        <f>AVERAGEIFS(Kombiniert[CDU/CSU],Kombiniert[Date],"&gt;="&amp;Kombiniert[[#This Row],[Von]],Kombiniert[Date],"&lt;="&amp;Kombiniert[[#This Row],[Date]])</f>
        <v>0.41714285714285715</v>
      </c>
      <c r="N1338" s="3">
        <f>AVERAGEIFS(Kombiniert[SPD],Kombiniert[Date],"&gt;="&amp;Kombiniert[[#This Row],[Von]],Kombiniert[Date],"&lt;="&amp;Kombiniert[[#This Row],[Date]])</f>
        <v>0.24714285714285714</v>
      </c>
      <c r="O1338" s="8">
        <f>AVERAGEIFS(Kombiniert[GRÜNE],Kombiniert[Date],"&gt;="&amp;Kombiniert[[#This Row],[Von]],Kombiniert[Date],"&lt;="&amp;Kombiniert[[#This Row],[Date]])</f>
        <v>0.10142857142857142</v>
      </c>
      <c r="P1338" s="8">
        <f>AVERAGEIFS(Kombiniert[FDP],Kombiniert[Date],"&gt;="&amp;Kombiniert[[#This Row],[Von]],Kombiniert[Date],"&lt;="&amp;Kombiniert[[#This Row],[Date]])</f>
        <v>4.6428571428571423E-2</v>
      </c>
      <c r="Q1338" s="8">
        <f>AVERAGEIFS(Kombiniert[LINKE],Kombiniert[Date],"&gt;="&amp;Kombiniert[[#This Row],[Von]],Kombiniert[Date],"&lt;="&amp;Kombiniert[[#This Row],[Date]])</f>
        <v>9.4999999999999987E-2</v>
      </c>
      <c r="R1338" s="8">
        <f>AVERAGEIFS(Kombiniert[AfD],Kombiniert[Date],"&gt;="&amp;Kombiniert[[#This Row],[Von]],Kombiniert[Date],"&lt;="&amp;Kombiniert[[#This Row],[Date]])</f>
        <v>3.5714285714285712E-2</v>
      </c>
      <c r="S1338" s="8">
        <f>AVERAGEIFS(Kombiniert[Sonstige],Kombiniert[Date],"&gt;="&amp;Kombiniert[[#This Row],[Von]],Kombiniert[Date],"&lt;="&amp;Kombiniert[[#This Row],[Date]])</f>
        <v>5.5E-2</v>
      </c>
      <c r="T1338" s="4">
        <f>SUMIFS(Kombiniert[Befragte],Kombiniert[Date],"&gt;="&amp;Kombiniert[[#This Row],[Von]],Kombiniert[Date],"&lt;="&amp;Kombiniert[[#This Row],[Date]])</f>
        <v>12497</v>
      </c>
      <c r="U1338" s="2">
        <f>1/SUMIFS(Kombiniert[[#This Row],[CDU/CSU (14d)]:[AfD (14d)]],Kombiniert[[#This Row],[CDU/CSU (14d)]:[AfD (14d)]],"&gt;="&amp;0.05)</f>
        <v>1.1618257261410789</v>
      </c>
      <c r="V1338" s="2">
        <f>1/(SUMIFS(Kombiniert[[#This Row],[CDU/CSU (14d)]:[AfD (14d)]],Kombiniert[[#This Row],[CDU/CSU (14d)]:[AfD (14d)]],"&gt;="&amp;0.05)-Kombiniert[[#This Row],[FDP (14d)]])</f>
        <v>1.2280701754385965</v>
      </c>
    </row>
    <row r="1339" spans="1:22" x14ac:dyDescent="0.35">
      <c r="A1339" s="1">
        <v>42205</v>
      </c>
      <c r="B1339" s="2">
        <v>0.42</v>
      </c>
      <c r="C1339" s="2">
        <v>0.25</v>
      </c>
      <c r="D1339" s="2">
        <v>9.5000000000000001E-2</v>
      </c>
      <c r="E1339" s="2">
        <v>0.04</v>
      </c>
      <c r="F1339" s="2">
        <v>9.5000000000000001E-2</v>
      </c>
      <c r="G1339" s="2">
        <v>0.03</v>
      </c>
      <c r="H1339" s="2">
        <v>5.5E-2</v>
      </c>
      <c r="I1339" s="2">
        <v>2187</v>
      </c>
      <c r="J1339" s="2" t="s">
        <v>946</v>
      </c>
      <c r="K1339" t="s">
        <v>939</v>
      </c>
      <c r="L1339" s="1">
        <f>Kombiniert[[#This Row],[Date]]-13</f>
        <v>42192</v>
      </c>
      <c r="M1339" s="8">
        <f>AVERAGEIFS(Kombiniert[CDU/CSU],Kombiniert[Date],"&gt;="&amp;Kombiniert[[#This Row],[Von]],Kombiniert[Date],"&lt;="&amp;Kombiniert[[#This Row],[Date]])</f>
        <v>0.41944444444444445</v>
      </c>
      <c r="N1339" s="3">
        <f>AVERAGEIFS(Kombiniert[SPD],Kombiniert[Date],"&gt;="&amp;Kombiniert[[#This Row],[Von]],Kombiniert[Date],"&lt;="&amp;Kombiniert[[#This Row],[Date]])</f>
        <v>0.24555555555555555</v>
      </c>
      <c r="O1339" s="8">
        <f>AVERAGEIFS(Kombiniert[GRÜNE],Kombiniert[Date],"&gt;="&amp;Kombiniert[[#This Row],[Von]],Kombiniert[Date],"&lt;="&amp;Kombiniert[[#This Row],[Date]])</f>
        <v>0.10333333333333333</v>
      </c>
      <c r="P1339" s="8">
        <f>AVERAGEIFS(Kombiniert[FDP],Kombiniert[Date],"&gt;="&amp;Kombiniert[[#This Row],[Von]],Kombiniert[Date],"&lt;="&amp;Kombiniert[[#This Row],[Date]])</f>
        <v>4.4999999999999998E-2</v>
      </c>
      <c r="Q1339" s="8">
        <f>AVERAGEIFS(Kombiniert[LINKE],Kombiniert[Date],"&gt;="&amp;Kombiniert[[#This Row],[Von]],Kombiniert[Date],"&lt;="&amp;Kombiniert[[#This Row],[Date]])</f>
        <v>9.4999999999999987E-2</v>
      </c>
      <c r="R1339" s="8">
        <f>AVERAGEIFS(Kombiniert[AfD],Kombiniert[Date],"&gt;="&amp;Kombiniert[[#This Row],[Von]],Kombiniert[Date],"&lt;="&amp;Kombiniert[[#This Row],[Date]])</f>
        <v>3.7222222222222226E-2</v>
      </c>
      <c r="S1339" s="8">
        <f>AVERAGEIFS(Kombiniert[Sonstige],Kombiniert[Date],"&gt;="&amp;Kombiniert[[#This Row],[Von]],Kombiniert[Date],"&lt;="&amp;Kombiniert[[#This Row],[Date]])</f>
        <v>5.1666666666666666E-2</v>
      </c>
      <c r="T1339" s="4">
        <f>SUMIFS(Kombiniert[Befragte],Kombiniert[Date],"&gt;="&amp;Kombiniert[[#This Row],[Von]],Kombiniert[Date],"&lt;="&amp;Kombiniert[[#This Row],[Date]])</f>
        <v>17572</v>
      </c>
      <c r="U1339" s="2">
        <f>1/SUMIFS(Kombiniert[[#This Row],[CDU/CSU (14d)]:[AfD (14d)]],Kombiniert[[#This Row],[CDU/CSU (14d)]:[AfD (14d)]],"&gt;="&amp;0.05)</f>
        <v>1.1583011583011584</v>
      </c>
      <c r="V1339" s="2">
        <f>1/(SUMIFS(Kombiniert[[#This Row],[CDU/CSU (14d)]:[AfD (14d)]],Kombiniert[[#This Row],[CDU/CSU (14d)]:[AfD (14d)]],"&gt;="&amp;0.05)-Kombiniert[[#This Row],[FDP (14d)]])</f>
        <v>1.2219959266802445</v>
      </c>
    </row>
    <row r="1340" spans="1:22" x14ac:dyDescent="0.35">
      <c r="A1340" s="1">
        <v>42198</v>
      </c>
      <c r="B1340" s="2">
        <v>0.42</v>
      </c>
      <c r="C1340" s="2">
        <v>0.255</v>
      </c>
      <c r="D1340" s="2">
        <v>9.5000000000000001E-2</v>
      </c>
      <c r="E1340" s="2">
        <v>0.04</v>
      </c>
      <c r="F1340" s="2">
        <v>9.5000000000000001E-2</v>
      </c>
      <c r="G1340" s="2">
        <v>3.5000000000000003E-2</v>
      </c>
      <c r="H1340" s="2">
        <v>0.06</v>
      </c>
      <c r="I1340" s="2">
        <v>2178</v>
      </c>
      <c r="J1340" s="2" t="s">
        <v>947</v>
      </c>
      <c r="K1340" t="s">
        <v>939</v>
      </c>
      <c r="L1340" s="1">
        <f>Kombiniert[[#This Row],[Date]]-13</f>
        <v>42185</v>
      </c>
      <c r="M1340" s="8">
        <f>AVERAGEIFS(Kombiniert[CDU/CSU],Kombiniert[Date],"&gt;="&amp;Kombiniert[[#This Row],[Von]],Kombiniert[Date],"&lt;="&amp;Kombiniert[[#This Row],[Date]])</f>
        <v>0.41312500000000002</v>
      </c>
      <c r="N1340" s="3">
        <f>AVERAGEIFS(Kombiniert[SPD],Kombiniert[Date],"&gt;="&amp;Kombiniert[[#This Row],[Von]],Kombiniert[Date],"&lt;="&amp;Kombiniert[[#This Row],[Date]])</f>
        <v>0.24374999999999997</v>
      </c>
      <c r="O1340" s="8">
        <f>AVERAGEIFS(Kombiniert[GRÜNE],Kombiniert[Date],"&gt;="&amp;Kombiniert[[#This Row],[Von]],Kombiniert[Date],"&lt;="&amp;Kombiniert[[#This Row],[Date]])</f>
        <v>0.10249999999999999</v>
      </c>
      <c r="P1340" s="8">
        <f>AVERAGEIFS(Kombiniert[FDP],Kombiniert[Date],"&gt;="&amp;Kombiniert[[#This Row],[Von]],Kombiniert[Date],"&lt;="&amp;Kombiniert[[#This Row],[Date]])</f>
        <v>4.4999999999999991E-2</v>
      </c>
      <c r="Q1340" s="8">
        <f>AVERAGEIFS(Kombiniert[LINKE],Kombiniert[Date],"&gt;="&amp;Kombiniert[[#This Row],[Von]],Kombiniert[Date],"&lt;="&amp;Kombiniert[[#This Row],[Date]])</f>
        <v>9.7499999999999989E-2</v>
      </c>
      <c r="R1340" s="8">
        <f>AVERAGEIFS(Kombiniert[AfD],Kombiniert[Date],"&gt;="&amp;Kombiniert[[#This Row],[Von]],Kombiniert[Date],"&lt;="&amp;Kombiniert[[#This Row],[Date]])</f>
        <v>4.1250000000000002E-2</v>
      </c>
      <c r="S1340" s="8">
        <f>AVERAGEIFS(Kombiniert[Sonstige],Kombiniert[Date],"&gt;="&amp;Kombiniert[[#This Row],[Von]],Kombiniert[Date],"&lt;="&amp;Kombiniert[[#This Row],[Date]])</f>
        <v>5.3124999999999999E-2</v>
      </c>
      <c r="T1340" s="4">
        <f>SUMIFS(Kombiniert[Befragte],Kombiniert[Date],"&gt;="&amp;Kombiniert[[#This Row],[Von]],Kombiniert[Date],"&lt;="&amp;Kombiniert[[#This Row],[Date]])</f>
        <v>17151</v>
      </c>
      <c r="U1340" s="2">
        <f>1/SUMIFS(Kombiniert[[#This Row],[CDU/CSU (14d)]:[AfD (14d)]],Kombiniert[[#This Row],[CDU/CSU (14d)]:[AfD (14d)]],"&gt;="&amp;0.05)</f>
        <v>1.1670313639679066</v>
      </c>
      <c r="V1340" s="2">
        <f>1/(SUMIFS(Kombiniert[[#This Row],[CDU/CSU (14d)]:[AfD (14d)]],Kombiniert[[#This Row],[CDU/CSU (14d)]:[AfD (14d)]],"&gt;="&amp;0.05)-Kombiniert[[#This Row],[FDP (14d)]])</f>
        <v>1.2317167051578137</v>
      </c>
    </row>
    <row r="1341" spans="1:22" x14ac:dyDescent="0.35">
      <c r="A1341" s="1">
        <v>42192</v>
      </c>
      <c r="B1341" s="2">
        <v>0.43</v>
      </c>
      <c r="C1341" s="2">
        <v>0.24</v>
      </c>
      <c r="D1341" s="2">
        <v>0.1</v>
      </c>
      <c r="E1341" s="2">
        <v>0.04</v>
      </c>
      <c r="F1341" s="2">
        <v>0.09</v>
      </c>
      <c r="G1341" s="2">
        <v>0.04</v>
      </c>
      <c r="H1341" s="2">
        <v>0.05</v>
      </c>
      <c r="I1341" s="2">
        <v>2189</v>
      </c>
      <c r="J1341" s="2" t="s">
        <v>948</v>
      </c>
      <c r="K1341" t="s">
        <v>939</v>
      </c>
      <c r="L1341" s="1">
        <f>Kombiniert[[#This Row],[Date]]-13</f>
        <v>42179</v>
      </c>
      <c r="M1341" s="8">
        <f>AVERAGEIFS(Kombiniert[CDU/CSU],Kombiniert[Date],"&gt;="&amp;Kombiniert[[#This Row],[Von]],Kombiniert[Date],"&lt;="&amp;Kombiniert[[#This Row],[Date]])</f>
        <v>0.40928571428571431</v>
      </c>
      <c r="N1341" s="3">
        <f>AVERAGEIFS(Kombiniert[SPD],Kombiniert[Date],"&gt;="&amp;Kombiniert[[#This Row],[Von]],Kombiniert[Date],"&lt;="&amp;Kombiniert[[#This Row],[Date]])</f>
        <v>0.23928571428571427</v>
      </c>
      <c r="O1341" s="8">
        <f>AVERAGEIFS(Kombiniert[GRÜNE],Kombiniert[Date],"&gt;="&amp;Kombiniert[[#This Row],[Von]],Kombiniert[Date],"&lt;="&amp;Kombiniert[[#This Row],[Date]])</f>
        <v>0.10214285714285713</v>
      </c>
      <c r="P1341" s="8">
        <f>AVERAGEIFS(Kombiniert[FDP],Kombiniert[Date],"&gt;="&amp;Kombiniert[[#This Row],[Von]],Kombiniert[Date],"&lt;="&amp;Kombiniert[[#This Row],[Date]])</f>
        <v>4.5714285714285707E-2</v>
      </c>
      <c r="Q1341" s="8">
        <f>AVERAGEIFS(Kombiniert[LINKE],Kombiniert[Date],"&gt;="&amp;Kombiniert[[#This Row],[Von]],Kombiniert[Date],"&lt;="&amp;Kombiniert[[#This Row],[Date]])</f>
        <v>9.7857142857142851E-2</v>
      </c>
      <c r="R1341" s="8">
        <f>AVERAGEIFS(Kombiniert[AfD],Kombiniert[Date],"&gt;="&amp;Kombiniert[[#This Row],[Von]],Kombiniert[Date],"&lt;="&amp;Kombiniert[[#This Row],[Date]])</f>
        <v>4.4999999999999998E-2</v>
      </c>
      <c r="S1341" s="8">
        <f>AVERAGEIFS(Kombiniert[Sonstige],Kombiniert[Date],"&gt;="&amp;Kombiniert[[#This Row],[Von]],Kombiniert[Date],"&lt;="&amp;Kombiniert[[#This Row],[Date]])</f>
        <v>5.6428571428571425E-2</v>
      </c>
      <c r="T1341" s="4">
        <f>SUMIFS(Kombiniert[Befragte],Kombiniert[Date],"&gt;="&amp;Kombiniert[[#This Row],[Von]],Kombiniert[Date],"&lt;="&amp;Kombiniert[[#This Row],[Date]])</f>
        <v>15876</v>
      </c>
      <c r="U1341" s="2">
        <f>1/SUMIFS(Kombiniert[[#This Row],[CDU/CSU (14d)]:[AfD (14d)]],Kombiniert[[#This Row],[CDU/CSU (14d)]:[AfD (14d)]],"&gt;="&amp;0.05)</f>
        <v>1.1784511784511784</v>
      </c>
      <c r="V1341" s="2">
        <f>1/(SUMIFS(Kombiniert[[#This Row],[CDU/CSU (14d)]:[AfD (14d)]],Kombiniert[[#This Row],[CDU/CSU (14d)]:[AfD (14d)]],"&gt;="&amp;0.05)-Kombiniert[[#This Row],[FDP (14d)]])</f>
        <v>1.2455516014234875</v>
      </c>
    </row>
    <row r="1342" spans="1:22" x14ac:dyDescent="0.35">
      <c r="A1342" s="1">
        <v>42185</v>
      </c>
      <c r="B1342" s="2">
        <v>0.39500000000000002</v>
      </c>
      <c r="C1342" s="2">
        <v>0.245</v>
      </c>
      <c r="D1342" s="2">
        <v>9.5000000000000001E-2</v>
      </c>
      <c r="E1342" s="2">
        <v>0.05</v>
      </c>
      <c r="F1342" s="2">
        <v>9.5000000000000001E-2</v>
      </c>
      <c r="G1342" s="2">
        <v>4.4999999999999998E-2</v>
      </c>
      <c r="H1342" s="2">
        <v>5.5E-2</v>
      </c>
      <c r="I1342" s="2">
        <v>2187</v>
      </c>
      <c r="J1342" s="2" t="s">
        <v>949</v>
      </c>
      <c r="K1342" t="s">
        <v>939</v>
      </c>
      <c r="L1342" s="1">
        <f>Kombiniert[[#This Row],[Date]]-13</f>
        <v>42172</v>
      </c>
      <c r="M1342" s="8">
        <f>AVERAGEIFS(Kombiniert[CDU/CSU],Kombiniert[Date],"&gt;="&amp;Kombiniert[[#This Row],[Von]],Kombiniert[Date],"&lt;="&amp;Kombiniert[[#This Row],[Date]])</f>
        <v>0.40499999999999997</v>
      </c>
      <c r="N1342" s="3">
        <f>AVERAGEIFS(Kombiniert[SPD],Kombiniert[Date],"&gt;="&amp;Kombiniert[[#This Row],[Von]],Kombiniert[Date],"&lt;="&amp;Kombiniert[[#This Row],[Date]])</f>
        <v>0.24437500000000001</v>
      </c>
      <c r="O1342" s="8">
        <f>AVERAGEIFS(Kombiniert[GRÜNE],Kombiniert[Date],"&gt;="&amp;Kombiniert[[#This Row],[Von]],Kombiniert[Date],"&lt;="&amp;Kombiniert[[#This Row],[Date]])</f>
        <v>0.10062499999999999</v>
      </c>
      <c r="P1342" s="8">
        <f>AVERAGEIFS(Kombiniert[FDP],Kombiniert[Date],"&gt;="&amp;Kombiniert[[#This Row],[Von]],Kombiniert[Date],"&lt;="&amp;Kombiniert[[#This Row],[Date]])</f>
        <v>4.7499999999999994E-2</v>
      </c>
      <c r="Q1342" s="8">
        <f>AVERAGEIFS(Kombiniert[LINKE],Kombiniert[Date],"&gt;="&amp;Kombiniert[[#This Row],[Von]],Kombiniert[Date],"&lt;="&amp;Kombiniert[[#This Row],[Date]])</f>
        <v>9.4374999999999987E-2</v>
      </c>
      <c r="R1342" s="8">
        <f>AVERAGEIFS(Kombiniert[AfD],Kombiniert[Date],"&gt;="&amp;Kombiniert[[#This Row],[Von]],Kombiniert[Date],"&lt;="&amp;Kombiniert[[#This Row],[Date]])</f>
        <v>4.6249999999999999E-2</v>
      </c>
      <c r="S1342" s="8">
        <f>AVERAGEIFS(Kombiniert[Sonstige],Kombiniert[Date],"&gt;="&amp;Kombiniert[[#This Row],[Von]],Kombiniert[Date],"&lt;="&amp;Kombiniert[[#This Row],[Date]])</f>
        <v>5.9374999999999997E-2</v>
      </c>
      <c r="T1342" s="4">
        <f>SUMIFS(Kombiniert[Befragte],Kombiniert[Date],"&gt;="&amp;Kombiniert[[#This Row],[Von]],Kombiniert[Date],"&lt;="&amp;Kombiniert[[#This Row],[Date]])</f>
        <v>17232</v>
      </c>
      <c r="U1342" s="2">
        <f>1/SUMIFS(Kombiniert[[#This Row],[CDU/CSU (14d)]:[AfD (14d)]],Kombiniert[[#This Row],[CDU/CSU (14d)]:[AfD (14d)]],"&gt;="&amp;0.05)</f>
        <v>1.1843079200592155</v>
      </c>
      <c r="V1342" s="2">
        <f>1/(SUMIFS(Kombiniert[[#This Row],[CDU/CSU (14d)]:[AfD (14d)]],Kombiniert[[#This Row],[CDU/CSU (14d)]:[AfD (14d)]],"&gt;="&amp;0.05)-Kombiniert[[#This Row],[FDP (14d)]])</f>
        <v>1.2549019607843137</v>
      </c>
    </row>
    <row r="1343" spans="1:22" x14ac:dyDescent="0.35">
      <c r="A1343" s="1">
        <v>42178</v>
      </c>
      <c r="B1343" s="2">
        <v>0.4</v>
      </c>
      <c r="C1343" s="2">
        <v>0.25</v>
      </c>
      <c r="D1343" s="2">
        <v>0.1</v>
      </c>
      <c r="E1343" s="2">
        <v>0.04</v>
      </c>
      <c r="F1343" s="2">
        <v>9.5000000000000001E-2</v>
      </c>
      <c r="G1343" s="2">
        <v>4.4999999999999998E-2</v>
      </c>
      <c r="H1343" s="2">
        <v>7.0000000000000007E-2</v>
      </c>
      <c r="I1343" s="2">
        <v>2179</v>
      </c>
      <c r="J1343" s="2" t="s">
        <v>950</v>
      </c>
      <c r="K1343" t="s">
        <v>939</v>
      </c>
      <c r="L1343" s="1">
        <f>Kombiniert[[#This Row],[Date]]-13</f>
        <v>42165</v>
      </c>
      <c r="M1343" s="8">
        <f>AVERAGEIFS(Kombiniert[CDU/CSU],Kombiniert[Date],"&gt;="&amp;Kombiniert[[#This Row],[Von]],Kombiniert[Date],"&lt;="&amp;Kombiniert[[#This Row],[Date]])</f>
        <v>0.40499999999999997</v>
      </c>
      <c r="N1343" s="3">
        <f>AVERAGEIFS(Kombiniert[SPD],Kombiniert[Date],"&gt;="&amp;Kombiniert[[#This Row],[Von]],Kombiniert[Date],"&lt;="&amp;Kombiniert[[#This Row],[Date]])</f>
        <v>0.24555555555555555</v>
      </c>
      <c r="O1343" s="8">
        <f>AVERAGEIFS(Kombiniert[GRÜNE],Kombiniert[Date],"&gt;="&amp;Kombiniert[[#This Row],[Von]],Kombiniert[Date],"&lt;="&amp;Kombiniert[[#This Row],[Date]])</f>
        <v>0.10055555555555555</v>
      </c>
      <c r="P1343" s="8">
        <f>AVERAGEIFS(Kombiniert[FDP],Kombiniert[Date],"&gt;="&amp;Kombiniert[[#This Row],[Von]],Kombiniert[Date],"&lt;="&amp;Kombiniert[[#This Row],[Date]])</f>
        <v>4.9444444444444437E-2</v>
      </c>
      <c r="Q1343" s="8">
        <f>AVERAGEIFS(Kombiniert[LINKE],Kombiniert[Date],"&gt;="&amp;Kombiniert[[#This Row],[Von]],Kombiniert[Date],"&lt;="&amp;Kombiniert[[#This Row],[Date]])</f>
        <v>9.3888888888888869E-2</v>
      </c>
      <c r="R1343" s="8">
        <f>AVERAGEIFS(Kombiniert[AfD],Kombiniert[Date],"&gt;="&amp;Kombiniert[[#This Row],[Von]],Kombiniert[Date],"&lt;="&amp;Kombiniert[[#This Row],[Date]])</f>
        <v>4.6666666666666662E-2</v>
      </c>
      <c r="S1343" s="8">
        <f>AVERAGEIFS(Kombiniert[Sonstige],Kombiniert[Date],"&gt;="&amp;Kombiniert[[#This Row],[Von]],Kombiniert[Date],"&lt;="&amp;Kombiniert[[#This Row],[Date]])</f>
        <v>5.8888888888888893E-2</v>
      </c>
      <c r="T1343" s="4">
        <f>SUMIFS(Kombiniert[Befragte],Kombiniert[Date],"&gt;="&amp;Kombiniert[[#This Row],[Von]],Kombiniert[Date],"&lt;="&amp;Kombiniert[[#This Row],[Date]])</f>
        <v>18945</v>
      </c>
      <c r="U1343" s="2">
        <f>1/SUMIFS(Kombiniert[[#This Row],[CDU/CSU (14d)]:[AfD (14d)]],Kombiniert[[#This Row],[CDU/CSU (14d)]:[AfD (14d)]],"&gt;="&amp;0.05)</f>
        <v>1.1834319526627219</v>
      </c>
      <c r="V1343" s="2">
        <f>1/(SUMIFS(Kombiniert[[#This Row],[CDU/CSU (14d)]:[AfD (14d)]],Kombiniert[[#This Row],[CDU/CSU (14d)]:[AfD (14d)]],"&gt;="&amp;0.05)-Kombiniert[[#This Row],[FDP (14d)]])</f>
        <v>1.2569832402234637</v>
      </c>
    </row>
    <row r="1344" spans="1:22" x14ac:dyDescent="0.35">
      <c r="A1344" s="1">
        <v>42170</v>
      </c>
      <c r="B1344" s="2">
        <v>0.41</v>
      </c>
      <c r="C1344" s="2">
        <v>0.24</v>
      </c>
      <c r="D1344" s="2">
        <v>9.5000000000000001E-2</v>
      </c>
      <c r="E1344" s="2">
        <v>4.4999999999999998E-2</v>
      </c>
      <c r="F1344" s="2">
        <v>0.105</v>
      </c>
      <c r="G1344" s="2">
        <v>4.4999999999999998E-2</v>
      </c>
      <c r="H1344" s="2">
        <v>0.06</v>
      </c>
      <c r="I1344" s="2">
        <v>2177</v>
      </c>
      <c r="J1344" s="2" t="s">
        <v>951</v>
      </c>
      <c r="K1344" t="s">
        <v>939</v>
      </c>
      <c r="L1344" s="1">
        <f>Kombiniert[[#This Row],[Date]]-13</f>
        <v>42157</v>
      </c>
      <c r="M1344" s="8">
        <f>AVERAGEIFS(Kombiniert[CDU/CSU],Kombiniert[Date],"&gt;="&amp;Kombiniert[[#This Row],[Von]],Kombiniert[Date],"&lt;="&amp;Kombiniert[[#This Row],[Date]])</f>
        <v>0.40285714285714286</v>
      </c>
      <c r="N1344" s="3">
        <f>AVERAGEIFS(Kombiniert[SPD],Kombiniert[Date],"&gt;="&amp;Kombiniert[[#This Row],[Von]],Kombiniert[Date],"&lt;="&amp;Kombiniert[[#This Row],[Date]])</f>
        <v>0.24285714285714285</v>
      </c>
      <c r="O1344" s="8">
        <f>AVERAGEIFS(Kombiniert[GRÜNE],Kombiniert[Date],"&gt;="&amp;Kombiniert[[#This Row],[Von]],Kombiniert[Date],"&lt;="&amp;Kombiniert[[#This Row],[Date]])</f>
        <v>9.9285714285714283E-2</v>
      </c>
      <c r="P1344" s="8">
        <f>AVERAGEIFS(Kombiniert[FDP],Kombiniert[Date],"&gt;="&amp;Kombiniert[[#This Row],[Von]],Kombiniert[Date],"&lt;="&amp;Kombiniert[[#This Row],[Date]])</f>
        <v>5.3571428571428568E-2</v>
      </c>
      <c r="Q1344" s="8">
        <f>AVERAGEIFS(Kombiniert[LINKE],Kombiniert[Date],"&gt;="&amp;Kombiniert[[#This Row],[Von]],Kombiniert[Date],"&lt;="&amp;Kombiniert[[#This Row],[Date]])</f>
        <v>9.6428571428571419E-2</v>
      </c>
      <c r="R1344" s="8">
        <f>AVERAGEIFS(Kombiniert[AfD],Kombiniert[Date],"&gt;="&amp;Kombiniert[[#This Row],[Von]],Kombiniert[Date],"&lt;="&amp;Kombiniert[[#This Row],[Date]])</f>
        <v>4.7857142857142855E-2</v>
      </c>
      <c r="S1344" s="8">
        <f>AVERAGEIFS(Kombiniert[Sonstige],Kombiniert[Date],"&gt;="&amp;Kombiniert[[#This Row],[Von]],Kombiniert[Date],"&lt;="&amp;Kombiniert[[#This Row],[Date]])</f>
        <v>5.7142857142857141E-2</v>
      </c>
      <c r="T1344" s="4">
        <f>SUMIFS(Kombiniert[Befragte],Kombiniert[Date],"&gt;="&amp;Kombiniert[[#This Row],[Von]],Kombiniert[Date],"&lt;="&amp;Kombiniert[[#This Row],[Date]])</f>
        <v>14619</v>
      </c>
      <c r="U1344" s="2">
        <f>1/SUMIFS(Kombiniert[[#This Row],[CDU/CSU (14d)]:[AfD (14d)]],Kombiniert[[#This Row],[CDU/CSU (14d)]:[AfD (14d)]],"&gt;="&amp;0.05)</f>
        <v>1.1173184357541899</v>
      </c>
      <c r="V1344" s="2">
        <f>1/(SUMIFS(Kombiniert[[#This Row],[CDU/CSU (14d)]:[AfD (14d)]],Kombiniert[[#This Row],[CDU/CSU (14d)]:[AfD (14d)]],"&gt;="&amp;0.05)-Kombiniert[[#This Row],[FDP (14d)]])</f>
        <v>1.1884550084889645</v>
      </c>
    </row>
    <row r="1345" spans="1:22" x14ac:dyDescent="0.35">
      <c r="A1345" s="1">
        <v>42165</v>
      </c>
      <c r="B1345" s="2">
        <v>0.4</v>
      </c>
      <c r="C1345" s="2">
        <v>0.24</v>
      </c>
      <c r="D1345" s="2">
        <v>0.1</v>
      </c>
      <c r="E1345" s="2">
        <v>0.05</v>
      </c>
      <c r="F1345" s="2">
        <v>0.1</v>
      </c>
      <c r="G1345" s="2">
        <v>0.05</v>
      </c>
      <c r="H1345" s="2">
        <v>0.06</v>
      </c>
      <c r="I1345" s="2">
        <v>2189</v>
      </c>
      <c r="J1345" s="2" t="s">
        <v>952</v>
      </c>
      <c r="K1345" t="s">
        <v>939</v>
      </c>
      <c r="L1345" s="1">
        <f>Kombiniert[[#This Row],[Date]]-13</f>
        <v>42152</v>
      </c>
      <c r="M1345" s="8">
        <f>AVERAGEIFS(Kombiniert[CDU/CSU],Kombiniert[Date],"&gt;="&amp;Kombiniert[[#This Row],[Von]],Kombiniert[Date],"&lt;="&amp;Kombiniert[[#This Row],[Date]])</f>
        <v>0.40285714285714286</v>
      </c>
      <c r="N1345" s="3">
        <f>AVERAGEIFS(Kombiniert[SPD],Kombiniert[Date],"&gt;="&amp;Kombiniert[[#This Row],[Von]],Kombiniert[Date],"&lt;="&amp;Kombiniert[[#This Row],[Date]])</f>
        <v>0.24428571428571427</v>
      </c>
      <c r="O1345" s="8">
        <f>AVERAGEIFS(Kombiniert[GRÜNE],Kombiniert[Date],"&gt;="&amp;Kombiniert[[#This Row],[Von]],Kombiniert[Date],"&lt;="&amp;Kombiniert[[#This Row],[Date]])</f>
        <v>9.9999999999999992E-2</v>
      </c>
      <c r="P1345" s="8">
        <f>AVERAGEIFS(Kombiniert[FDP],Kombiniert[Date],"&gt;="&amp;Kombiniert[[#This Row],[Von]],Kombiniert[Date],"&lt;="&amp;Kombiniert[[#This Row],[Date]])</f>
        <v>5.5714285714285709E-2</v>
      </c>
      <c r="Q1345" s="8">
        <f>AVERAGEIFS(Kombiniert[LINKE],Kombiniert[Date],"&gt;="&amp;Kombiniert[[#This Row],[Von]],Kombiniert[Date],"&lt;="&amp;Kombiniert[[#This Row],[Date]])</f>
        <v>9.3571428571428555E-2</v>
      </c>
      <c r="R1345" s="8">
        <f>AVERAGEIFS(Kombiniert[AfD],Kombiniert[Date],"&gt;="&amp;Kombiniert[[#This Row],[Von]],Kombiniert[Date],"&lt;="&amp;Kombiniert[[#This Row],[Date]])</f>
        <v>4.8571428571428564E-2</v>
      </c>
      <c r="S1345" s="8">
        <f>AVERAGEIFS(Kombiniert[Sonstige],Kombiniert[Date],"&gt;="&amp;Kombiniert[[#This Row],[Von]],Kombiniert[Date],"&lt;="&amp;Kombiniert[[#This Row],[Date]])</f>
        <v>5.5E-2</v>
      </c>
      <c r="T1345" s="4">
        <f>SUMIFS(Kombiniert[Befragte],Kombiniert[Date],"&gt;="&amp;Kombiniert[[#This Row],[Von]],Kombiniert[Date],"&lt;="&amp;Kombiniert[[#This Row],[Date]])</f>
        <v>14149</v>
      </c>
      <c r="U1345" s="2">
        <f>1/SUMIFS(Kombiniert[[#This Row],[CDU/CSU (14d)]:[AfD (14d)]],Kombiniert[[#This Row],[CDU/CSU (14d)]:[AfD (14d)]],"&gt;="&amp;0.05)</f>
        <v>1.1155378486055778</v>
      </c>
      <c r="V1345" s="2">
        <f>1/(SUMIFS(Kombiniert[[#This Row],[CDU/CSU (14d)]:[AfD (14d)]],Kombiniert[[#This Row],[CDU/CSU (14d)]:[AfD (14d)]],"&gt;="&amp;0.05)-Kombiniert[[#This Row],[FDP (14d)]])</f>
        <v>1.1894647408666101</v>
      </c>
    </row>
    <row r="1346" spans="1:22" x14ac:dyDescent="0.35">
      <c r="A1346" s="1">
        <v>42156</v>
      </c>
      <c r="B1346" s="2">
        <v>0.41</v>
      </c>
      <c r="C1346" s="2">
        <v>0.25</v>
      </c>
      <c r="D1346" s="2">
        <v>0.1</v>
      </c>
      <c r="E1346" s="2">
        <v>0.05</v>
      </c>
      <c r="F1346" s="2">
        <v>8.5000000000000006E-2</v>
      </c>
      <c r="G1346" s="2">
        <v>0.05</v>
      </c>
      <c r="H1346" s="2">
        <v>5.5E-2</v>
      </c>
      <c r="I1346" s="2">
        <v>2168</v>
      </c>
      <c r="J1346" s="2" t="s">
        <v>1172</v>
      </c>
      <c r="K1346" t="s">
        <v>939</v>
      </c>
      <c r="L1346" s="1">
        <f>Kombiniert[[#This Row],[Date]]-13</f>
        <v>42143</v>
      </c>
      <c r="M1346" s="8">
        <f>AVERAGEIFS(Kombiniert[CDU/CSU],Kombiniert[Date],"&gt;="&amp;Kombiniert[[#This Row],[Von]],Kombiniert[Date],"&lt;="&amp;Kombiniert[[#This Row],[Date]])</f>
        <v>0.4044444444444445</v>
      </c>
      <c r="N1346" s="3">
        <f>AVERAGEIFS(Kombiniert[SPD],Kombiniert[Date],"&gt;="&amp;Kombiniert[[#This Row],[Von]],Kombiniert[Date],"&lt;="&amp;Kombiniert[[#This Row],[Date]])</f>
        <v>0.24555555555555555</v>
      </c>
      <c r="O1346" s="8">
        <f>AVERAGEIFS(Kombiniert[GRÜNE],Kombiniert[Date],"&gt;="&amp;Kombiniert[[#This Row],[Von]],Kombiniert[Date],"&lt;="&amp;Kombiniert[[#This Row],[Date]])</f>
        <v>9.8888888888888873E-2</v>
      </c>
      <c r="P1346" s="8">
        <f>AVERAGEIFS(Kombiniert[FDP],Kombiniert[Date],"&gt;="&amp;Kombiniert[[#This Row],[Von]],Kombiniert[Date],"&lt;="&amp;Kombiniert[[#This Row],[Date]])</f>
        <v>5.3888888888888889E-2</v>
      </c>
      <c r="Q1346" s="8">
        <f>AVERAGEIFS(Kombiniert[LINKE],Kombiniert[Date],"&gt;="&amp;Kombiniert[[#This Row],[Von]],Kombiniert[Date],"&lt;="&amp;Kombiniert[[#This Row],[Date]])</f>
        <v>9.0555555555555542E-2</v>
      </c>
      <c r="R1346" s="8">
        <f>AVERAGEIFS(Kombiniert[AfD],Kombiniert[Date],"&gt;="&amp;Kombiniert[[#This Row],[Von]],Kombiniert[Date],"&lt;="&amp;Kombiniert[[#This Row],[Date]])</f>
        <v>0.05</v>
      </c>
      <c r="S1346" s="8">
        <f>AVERAGEIFS(Kombiniert[Sonstige],Kombiniert[Date],"&gt;="&amp;Kombiniert[[#This Row],[Von]],Kombiniert[Date],"&lt;="&amp;Kombiniert[[#This Row],[Date]])</f>
        <v>5.6666666666666671E-2</v>
      </c>
      <c r="T1346" s="4">
        <f>SUMIFS(Kombiniert[Befragte],Kombiniert[Date],"&gt;="&amp;Kombiniert[[#This Row],[Von]],Kombiniert[Date],"&lt;="&amp;Kombiniert[[#This Row],[Date]])</f>
        <v>17591</v>
      </c>
      <c r="U1346" s="2">
        <f>1/SUMIFS(Kombiniert[[#This Row],[CDU/CSU (14d)]:[AfD (14d)]],Kombiniert[[#This Row],[CDU/CSU (14d)]:[AfD (14d)]],"&gt;="&amp;0.05)</f>
        <v>1.0600706713780919</v>
      </c>
      <c r="V1346" s="2">
        <f>1/(SUMIFS(Kombiniert[[#This Row],[CDU/CSU (14d)]:[AfD (14d)]],Kombiniert[[#This Row],[CDU/CSU (14d)]:[AfD (14d)]],"&gt;="&amp;0.05)-Kombiniert[[#This Row],[FDP (14d)]])</f>
        <v>1.1242973141786383</v>
      </c>
    </row>
    <row r="1347" spans="1:22" x14ac:dyDescent="0.35">
      <c r="A1347" s="1">
        <v>42151</v>
      </c>
      <c r="B1347" s="2">
        <v>0.41</v>
      </c>
      <c r="C1347" s="2">
        <v>0.245</v>
      </c>
      <c r="D1347" s="2">
        <v>9.5000000000000001E-2</v>
      </c>
      <c r="E1347" s="2">
        <v>0.05</v>
      </c>
      <c r="F1347" s="2">
        <v>9.5000000000000001E-2</v>
      </c>
      <c r="G1347" s="2">
        <v>5.5E-2</v>
      </c>
      <c r="H1347" s="2">
        <v>0.05</v>
      </c>
      <c r="I1347" s="2">
        <v>2163</v>
      </c>
      <c r="J1347" s="2" t="s">
        <v>533</v>
      </c>
      <c r="K1347" t="s">
        <v>939</v>
      </c>
      <c r="L1347" s="1">
        <f>Kombiniert[[#This Row],[Date]]-13</f>
        <v>42138</v>
      </c>
      <c r="M1347" s="8">
        <f>AVERAGEIFS(Kombiniert[CDU/CSU],Kombiniert[Date],"&gt;="&amp;Kombiniert[[#This Row],[Von]],Kombiniert[Date],"&lt;="&amp;Kombiniert[[#This Row],[Date]])</f>
        <v>0.40375000000000005</v>
      </c>
      <c r="N1347" s="3">
        <f>AVERAGEIFS(Kombiniert[SPD],Kombiniert[Date],"&gt;="&amp;Kombiniert[[#This Row],[Von]],Kombiniert[Date],"&lt;="&amp;Kombiniert[[#This Row],[Date]])</f>
        <v>0.24500000000000002</v>
      </c>
      <c r="O1347" s="8">
        <f>AVERAGEIFS(Kombiniert[GRÜNE],Kombiniert[Date],"&gt;="&amp;Kombiniert[[#This Row],[Von]],Kombiniert[Date],"&lt;="&amp;Kombiniert[[#This Row],[Date]])</f>
        <v>9.8749999999999991E-2</v>
      </c>
      <c r="P1347" s="8">
        <f>AVERAGEIFS(Kombiniert[FDP],Kombiniert[Date],"&gt;="&amp;Kombiniert[[#This Row],[Von]],Kombiniert[Date],"&lt;="&amp;Kombiniert[[#This Row],[Date]])</f>
        <v>5.1874999999999998E-2</v>
      </c>
      <c r="Q1347" s="8">
        <f>AVERAGEIFS(Kombiniert[LINKE],Kombiniert[Date],"&gt;="&amp;Kombiniert[[#This Row],[Von]],Kombiniert[Date],"&lt;="&amp;Kombiniert[[#This Row],[Date]])</f>
        <v>9.1249999999999984E-2</v>
      </c>
      <c r="R1347" s="8">
        <f>AVERAGEIFS(Kombiniert[AfD],Kombiniert[Date],"&gt;="&amp;Kombiniert[[#This Row],[Von]],Kombiniert[Date],"&lt;="&amp;Kombiniert[[#This Row],[Date]])</f>
        <v>0.05</v>
      </c>
      <c r="S1347" s="8">
        <f>AVERAGEIFS(Kombiniert[Sonstige],Kombiniert[Date],"&gt;="&amp;Kombiniert[[#This Row],[Von]],Kombiniert[Date],"&lt;="&amp;Kombiniert[[#This Row],[Date]])</f>
        <v>5.9374999999999997E-2</v>
      </c>
      <c r="T1347" s="4">
        <f>SUMIFS(Kombiniert[Befragte],Kombiniert[Date],"&gt;="&amp;Kombiniert[[#This Row],[Von]],Kombiniert[Date],"&lt;="&amp;Kombiniert[[#This Row],[Date]])</f>
        <v>15548</v>
      </c>
      <c r="U1347" s="2">
        <f>1/SUMIFS(Kombiniert[[#This Row],[CDU/CSU (14d)]:[AfD (14d)]],Kombiniert[[#This Row],[CDU/CSU (14d)]:[AfD (14d)]],"&gt;="&amp;0.05)</f>
        <v>1.0631229235880397</v>
      </c>
      <c r="V1347" s="2">
        <f>1/(SUMIFS(Kombiniert[[#This Row],[CDU/CSU (14d)]:[AfD (14d)]],Kombiniert[[#This Row],[CDU/CSU (14d)]:[AfD (14d)]],"&gt;="&amp;0.05)-Kombiniert[[#This Row],[FDP (14d)]])</f>
        <v>1.1251758087201125</v>
      </c>
    </row>
    <row r="1348" spans="1:22" x14ac:dyDescent="0.35">
      <c r="A1348" s="1">
        <v>42143</v>
      </c>
      <c r="B1348" s="2">
        <v>0.40500000000000003</v>
      </c>
      <c r="C1348" s="2">
        <v>0.24</v>
      </c>
      <c r="D1348" s="2">
        <v>0.1</v>
      </c>
      <c r="E1348" s="2">
        <v>4.4999999999999998E-2</v>
      </c>
      <c r="F1348" s="2">
        <v>9.5000000000000001E-2</v>
      </c>
      <c r="G1348" s="2">
        <v>5.5E-2</v>
      </c>
      <c r="H1348" s="2">
        <v>0.06</v>
      </c>
      <c r="I1348" s="2">
        <v>2175</v>
      </c>
      <c r="J1348" s="2" t="s">
        <v>953</v>
      </c>
      <c r="K1348" t="s">
        <v>939</v>
      </c>
      <c r="L1348" s="1">
        <f>Kombiniert[[#This Row],[Date]]-13</f>
        <v>42130</v>
      </c>
      <c r="M1348" s="8">
        <f>AVERAGEIFS(Kombiniert[CDU/CSU],Kombiniert[Date],"&gt;="&amp;Kombiniert[[#This Row],[Von]],Kombiniert[Date],"&lt;="&amp;Kombiniert[[#This Row],[Date]])</f>
        <v>0.40714285714285708</v>
      </c>
      <c r="N1348" s="3">
        <f>AVERAGEIFS(Kombiniert[SPD],Kombiniert[Date],"&gt;="&amp;Kombiniert[[#This Row],[Von]],Kombiniert[Date],"&lt;="&amp;Kombiniert[[#This Row],[Date]])</f>
        <v>0.24357142857142858</v>
      </c>
      <c r="O1348" s="8">
        <f>AVERAGEIFS(Kombiniert[GRÜNE],Kombiniert[Date],"&gt;="&amp;Kombiniert[[#This Row],[Von]],Kombiniert[Date],"&lt;="&amp;Kombiniert[[#This Row],[Date]])</f>
        <v>0.10142857142857142</v>
      </c>
      <c r="P1348" s="8">
        <f>AVERAGEIFS(Kombiniert[FDP],Kombiniert[Date],"&gt;="&amp;Kombiniert[[#This Row],[Von]],Kombiniert[Date],"&lt;="&amp;Kombiniert[[#This Row],[Date]])</f>
        <v>3.785714285714286E-2</v>
      </c>
      <c r="Q1348" s="8">
        <f>AVERAGEIFS(Kombiniert[LINKE],Kombiniert[Date],"&gt;="&amp;Kombiniert[[#This Row],[Von]],Kombiniert[Date],"&lt;="&amp;Kombiniert[[#This Row],[Date]])</f>
        <v>9.2857142857142846E-2</v>
      </c>
      <c r="R1348" s="8">
        <f>AVERAGEIFS(Kombiniert[AfD],Kombiniert[Date],"&gt;="&amp;Kombiniert[[#This Row],[Von]],Kombiniert[Date],"&lt;="&amp;Kombiniert[[#This Row],[Date]])</f>
        <v>5.3571428571428568E-2</v>
      </c>
      <c r="S1348" s="8">
        <f>AVERAGEIFS(Kombiniert[Sonstige],Kombiniert[Date],"&gt;="&amp;Kombiniert[[#This Row],[Von]],Kombiniert[Date],"&lt;="&amp;Kombiniert[[#This Row],[Date]])</f>
        <v>6.357142857142857E-2</v>
      </c>
      <c r="T1348" s="4">
        <f>SUMIFS(Kombiniert[Befragte],Kombiniert[Date],"&gt;="&amp;Kombiniert[[#This Row],[Von]],Kombiniert[Date],"&lt;="&amp;Kombiniert[[#This Row],[Date]])</f>
        <v>14122</v>
      </c>
      <c r="U1348" s="2">
        <f>1/SUMIFS(Kombiniert[[#This Row],[CDU/CSU (14d)]:[AfD (14d)]],Kombiniert[[#This Row],[CDU/CSU (14d)]:[AfD (14d)]],"&gt;="&amp;0.05)</f>
        <v>1.1128775834658187</v>
      </c>
      <c r="V1348" s="2">
        <f>1/(SUMIFS(Kombiniert[[#This Row],[CDU/CSU (14d)]:[AfD (14d)]],Kombiniert[[#This Row],[CDU/CSU (14d)]:[AfD (14d)]],"&gt;="&amp;0.05)-Kombiniert[[#This Row],[FDP (14d)]])</f>
        <v>1.1618257261410787</v>
      </c>
    </row>
    <row r="1349" spans="1:22" x14ac:dyDescent="0.35">
      <c r="A1349" s="1">
        <v>42137</v>
      </c>
      <c r="B1349" s="2">
        <v>0.41499999999999998</v>
      </c>
      <c r="C1349" s="2">
        <v>0.245</v>
      </c>
      <c r="D1349" s="2">
        <v>0.09</v>
      </c>
      <c r="E1349" s="2">
        <v>0.03</v>
      </c>
      <c r="F1349" s="2">
        <v>9.5000000000000001E-2</v>
      </c>
      <c r="G1349" s="2">
        <v>0.06</v>
      </c>
      <c r="H1349" s="2">
        <v>6.5000000000000002E-2</v>
      </c>
      <c r="I1349" s="2">
        <v>2149</v>
      </c>
      <c r="J1349" s="2" t="s">
        <v>954</v>
      </c>
      <c r="K1349" t="s">
        <v>939</v>
      </c>
      <c r="L1349" s="1">
        <f>Kombiniert[[#This Row],[Date]]-13</f>
        <v>42124</v>
      </c>
      <c r="M1349" s="8">
        <f>AVERAGEIFS(Kombiniert[CDU/CSU],Kombiniert[Date],"&gt;="&amp;Kombiniert[[#This Row],[Von]],Kombiniert[Date],"&lt;="&amp;Kombiniert[[#This Row],[Date]])</f>
        <v>0.40928571428571431</v>
      </c>
      <c r="N1349" s="3">
        <f>AVERAGEIFS(Kombiniert[SPD],Kombiniert[Date],"&gt;="&amp;Kombiniert[[#This Row],[Von]],Kombiniert[Date],"&lt;="&amp;Kombiniert[[#This Row],[Date]])</f>
        <v>0.24499999999999997</v>
      </c>
      <c r="O1349" s="8">
        <f>AVERAGEIFS(Kombiniert[GRÜNE],Kombiniert[Date],"&gt;="&amp;Kombiniert[[#This Row],[Von]],Kombiniert[Date],"&lt;="&amp;Kombiniert[[#This Row],[Date]])</f>
        <v>0.10071428571428571</v>
      </c>
      <c r="P1349" s="8">
        <f>AVERAGEIFS(Kombiniert[FDP],Kombiniert[Date],"&gt;="&amp;Kombiniert[[#This Row],[Von]],Kombiniert[Date],"&lt;="&amp;Kombiniert[[#This Row],[Date]])</f>
        <v>3.4285714285714287E-2</v>
      </c>
      <c r="Q1349" s="8">
        <f>AVERAGEIFS(Kombiniert[LINKE],Kombiniert[Date],"&gt;="&amp;Kombiniert[[#This Row],[Von]],Kombiniert[Date],"&lt;="&amp;Kombiniert[[#This Row],[Date]])</f>
        <v>9.2857142857142846E-2</v>
      </c>
      <c r="R1349" s="8">
        <f>AVERAGEIFS(Kombiniert[AfD],Kombiniert[Date],"&gt;="&amp;Kombiniert[[#This Row],[Von]],Kombiniert[Date],"&lt;="&amp;Kombiniert[[#This Row],[Date]])</f>
        <v>5.5714285714285716E-2</v>
      </c>
      <c r="S1349" s="8">
        <f>AVERAGEIFS(Kombiniert[Sonstige],Kombiniert[Date],"&gt;="&amp;Kombiniert[[#This Row],[Von]],Kombiniert[Date],"&lt;="&amp;Kombiniert[[#This Row],[Date]])</f>
        <v>5.9285714285714282E-2</v>
      </c>
      <c r="T1349" s="4">
        <f>SUMIFS(Kombiniert[Befragte],Kombiniert[Date],"&gt;="&amp;Kombiniert[[#This Row],[Von]],Kombiniert[Date],"&lt;="&amp;Kombiniert[[#This Row],[Date]])</f>
        <v>15785</v>
      </c>
      <c r="U1349" s="2">
        <f>1/SUMIFS(Kombiniert[[#This Row],[CDU/CSU (14d)]:[AfD (14d)]],Kombiniert[[#This Row],[CDU/CSU (14d)]:[AfD (14d)]],"&gt;="&amp;0.05)</f>
        <v>1.1067193675889329</v>
      </c>
      <c r="V1349" s="2">
        <f>1/(SUMIFS(Kombiniert[[#This Row],[CDU/CSU (14d)]:[AfD (14d)]],Kombiniert[[#This Row],[CDU/CSU (14d)]:[AfD (14d)]],"&gt;="&amp;0.05)-Kombiniert[[#This Row],[FDP (14d)]])</f>
        <v>1.1503697617091206</v>
      </c>
    </row>
    <row r="1350" spans="1:22" x14ac:dyDescent="0.35">
      <c r="A1350" s="1">
        <v>42128</v>
      </c>
      <c r="B1350" s="2">
        <v>0.41</v>
      </c>
      <c r="C1350" s="2">
        <v>0.25</v>
      </c>
      <c r="D1350" s="2">
        <v>9.5000000000000001E-2</v>
      </c>
      <c r="E1350" s="2">
        <v>0.03</v>
      </c>
      <c r="F1350" s="2">
        <v>9.5000000000000001E-2</v>
      </c>
      <c r="G1350" s="2">
        <v>0.06</v>
      </c>
      <c r="H1350" s="2">
        <v>0.04</v>
      </c>
      <c r="I1350" s="2">
        <v>2148</v>
      </c>
      <c r="J1350" s="2" t="s">
        <v>955</v>
      </c>
      <c r="K1350" t="s">
        <v>939</v>
      </c>
      <c r="L1350" s="1">
        <f>Kombiniert[[#This Row],[Date]]-13</f>
        <v>42115</v>
      </c>
      <c r="M1350" s="8">
        <f>AVERAGEIFS(Kombiniert[CDU/CSU],Kombiniert[Date],"&gt;="&amp;Kombiniert[[#This Row],[Von]],Kombiniert[Date],"&lt;="&amp;Kombiniert[[#This Row],[Date]])</f>
        <v>0.41187499999999999</v>
      </c>
      <c r="N1350" s="3">
        <f>AVERAGEIFS(Kombiniert[SPD],Kombiniert[Date],"&gt;="&amp;Kombiniert[[#This Row],[Von]],Kombiniert[Date],"&lt;="&amp;Kombiniert[[#This Row],[Date]])</f>
        <v>0.24562499999999998</v>
      </c>
      <c r="O1350" s="8">
        <f>AVERAGEIFS(Kombiniert[GRÜNE],Kombiniert[Date],"&gt;="&amp;Kombiniert[[#This Row],[Von]],Kombiniert[Date],"&lt;="&amp;Kombiniert[[#This Row],[Date]])</f>
        <v>0.10187499999999999</v>
      </c>
      <c r="P1350" s="8">
        <f>AVERAGEIFS(Kombiniert[FDP],Kombiniert[Date],"&gt;="&amp;Kombiniert[[#This Row],[Von]],Kombiniert[Date],"&lt;="&amp;Kombiniert[[#This Row],[Date]])</f>
        <v>3.5625000000000004E-2</v>
      </c>
      <c r="Q1350" s="8">
        <f>AVERAGEIFS(Kombiniert[LINKE],Kombiniert[Date],"&gt;="&amp;Kombiniert[[#This Row],[Von]],Kombiniert[Date],"&lt;="&amp;Kombiniert[[#This Row],[Date]])</f>
        <v>8.6249999999999993E-2</v>
      </c>
      <c r="R1350" s="8">
        <f>AVERAGEIFS(Kombiniert[AfD],Kombiniert[Date],"&gt;="&amp;Kombiniert[[#This Row],[Von]],Kombiniert[Date],"&lt;="&amp;Kombiniert[[#This Row],[Date]])</f>
        <v>5.8125000000000003E-2</v>
      </c>
      <c r="S1350" s="8">
        <f>AVERAGEIFS(Kombiniert[Sonstige],Kombiniert[Date],"&gt;="&amp;Kombiniert[[#This Row],[Von]],Kombiniert[Date],"&lt;="&amp;Kombiniert[[#This Row],[Date]])</f>
        <v>5.6249999999999994E-2</v>
      </c>
      <c r="T1350" s="4">
        <f>SUMIFS(Kombiniert[Befragte],Kombiniert[Date],"&gt;="&amp;Kombiniert[[#This Row],[Von]],Kombiniert[Date],"&lt;="&amp;Kombiniert[[#This Row],[Date]])</f>
        <v>19342</v>
      </c>
      <c r="U1350" s="2">
        <f>1/SUMIFS(Kombiniert[[#This Row],[CDU/CSU (14d)]:[AfD (14d)]],Kombiniert[[#This Row],[CDU/CSU (14d)]:[AfD (14d)]],"&gt;="&amp;0.05)</f>
        <v>1.1065006915629325</v>
      </c>
      <c r="V1350" s="2">
        <f>1/(SUMIFS(Kombiniert[[#This Row],[CDU/CSU (14d)]:[AfD (14d)]],Kombiniert[[#This Row],[CDU/CSU (14d)]:[AfD (14d)]],"&gt;="&amp;0.05)-Kombiniert[[#This Row],[FDP (14d)]])</f>
        <v>1.1519078473722104</v>
      </c>
    </row>
    <row r="1351" spans="1:22" x14ac:dyDescent="0.35">
      <c r="A1351" s="1">
        <v>42121</v>
      </c>
      <c r="B1351" s="2">
        <v>0.40500000000000003</v>
      </c>
      <c r="C1351" s="2">
        <v>0.25</v>
      </c>
      <c r="D1351" s="2">
        <v>0.11</v>
      </c>
      <c r="E1351" s="2">
        <v>0.03</v>
      </c>
      <c r="F1351" s="2">
        <v>8.5000000000000006E-2</v>
      </c>
      <c r="G1351" s="2">
        <v>0.06</v>
      </c>
      <c r="H1351" s="2">
        <v>4.4999999999999998E-2</v>
      </c>
      <c r="I1351" s="2">
        <v>2169</v>
      </c>
      <c r="J1351" s="2" t="s">
        <v>956</v>
      </c>
      <c r="K1351" t="s">
        <v>939</v>
      </c>
      <c r="L1351" s="1">
        <f>Kombiniert[[#This Row],[Date]]-13</f>
        <v>42108</v>
      </c>
      <c r="M1351" s="8">
        <f>AVERAGEIFS(Kombiniert[CDU/CSU],Kombiniert[Date],"&gt;="&amp;Kombiniert[[#This Row],[Von]],Kombiniert[Date],"&lt;="&amp;Kombiniert[[#This Row],[Date]])</f>
        <v>0.41111111111111115</v>
      </c>
      <c r="N1351" s="3">
        <f>AVERAGEIFS(Kombiniert[SPD],Kombiniert[Date],"&gt;="&amp;Kombiniert[[#This Row],[Von]],Kombiniert[Date],"&lt;="&amp;Kombiniert[[#This Row],[Date]])</f>
        <v>0.24611111111111109</v>
      </c>
      <c r="O1351" s="8">
        <f>AVERAGEIFS(Kombiniert[GRÜNE],Kombiniert[Date],"&gt;="&amp;Kombiniert[[#This Row],[Von]],Kombiniert[Date],"&lt;="&amp;Kombiniert[[#This Row],[Date]])</f>
        <v>0.10166666666666666</v>
      </c>
      <c r="P1351" s="8">
        <f>AVERAGEIFS(Kombiniert[FDP],Kombiniert[Date],"&gt;="&amp;Kombiniert[[#This Row],[Von]],Kombiniert[Date],"&lt;="&amp;Kombiniert[[#This Row],[Date]])</f>
        <v>3.9444444444444456E-2</v>
      </c>
      <c r="Q1351" s="8">
        <f>AVERAGEIFS(Kombiniert[LINKE],Kombiniert[Date],"&gt;="&amp;Kombiniert[[#This Row],[Von]],Kombiniert[Date],"&lt;="&amp;Kombiniert[[#This Row],[Date]])</f>
        <v>8.5000000000000006E-2</v>
      </c>
      <c r="R1351" s="8">
        <f>AVERAGEIFS(Kombiniert[AfD],Kombiniert[Date],"&gt;="&amp;Kombiniert[[#This Row],[Von]],Kombiniert[Date],"&lt;="&amp;Kombiniert[[#This Row],[Date]])</f>
        <v>6.0000000000000005E-2</v>
      </c>
      <c r="S1351" s="8">
        <f>AVERAGEIFS(Kombiniert[Sonstige],Kombiniert[Date],"&gt;="&amp;Kombiniert[[#This Row],[Von]],Kombiniert[Date],"&lt;="&amp;Kombiniert[[#This Row],[Date]])</f>
        <v>5.5E-2</v>
      </c>
      <c r="T1351" s="4">
        <f>SUMIFS(Kombiniert[Befragte],Kombiniert[Date],"&gt;="&amp;Kombiniert[[#This Row],[Von]],Kombiniert[Date],"&lt;="&amp;Kombiniert[[#This Row],[Date]])</f>
        <v>18978</v>
      </c>
      <c r="U1351" s="2">
        <f>1/SUMIFS(Kombiniert[[#This Row],[CDU/CSU (14d)]:[AfD (14d)]],Kombiniert[[#This Row],[CDU/CSU (14d)]:[AfD (14d)]],"&gt;="&amp;0.05)</f>
        <v>1.1063306699446833</v>
      </c>
      <c r="V1351" s="2">
        <f>1/(SUMIFS(Kombiniert[[#This Row],[CDU/CSU (14d)]:[AfD (14d)]],Kombiniert[[#This Row],[CDU/CSU (14d)]:[AfD (14d)]],"&gt;="&amp;0.05)-Kombiniert[[#This Row],[FDP (14d)]])</f>
        <v>1.1568123393316194</v>
      </c>
    </row>
    <row r="1352" spans="1:22" x14ac:dyDescent="0.35">
      <c r="A1352" s="1">
        <v>42115</v>
      </c>
      <c r="B1352" s="2">
        <v>0.41</v>
      </c>
      <c r="C1352" s="2">
        <v>0.245</v>
      </c>
      <c r="D1352" s="2">
        <v>0.1</v>
      </c>
      <c r="E1352" s="2">
        <v>3.5000000000000003E-2</v>
      </c>
      <c r="F1352" s="2">
        <v>0.09</v>
      </c>
      <c r="G1352" s="2">
        <v>6.5000000000000002E-2</v>
      </c>
      <c r="H1352" s="2">
        <v>5.5E-2</v>
      </c>
      <c r="I1352" s="2">
        <v>2174</v>
      </c>
      <c r="J1352" s="2" t="s">
        <v>957</v>
      </c>
      <c r="K1352" t="s">
        <v>939</v>
      </c>
      <c r="L1352" s="1">
        <f>Kombiniert[[#This Row],[Date]]-13</f>
        <v>42102</v>
      </c>
      <c r="M1352" s="8">
        <f>AVERAGEIFS(Kombiniert[CDU/CSU],Kombiniert[Date],"&gt;="&amp;Kombiniert[[#This Row],[Von]],Kombiniert[Date],"&lt;="&amp;Kombiniert[[#This Row],[Date]])</f>
        <v>0.41312500000000002</v>
      </c>
      <c r="N1352" s="3">
        <f>AVERAGEIFS(Kombiniert[SPD],Kombiniert[Date],"&gt;="&amp;Kombiniert[[#This Row],[Von]],Kombiniert[Date],"&lt;="&amp;Kombiniert[[#This Row],[Date]])</f>
        <v>0.24437499999999998</v>
      </c>
      <c r="O1352" s="8">
        <f>AVERAGEIFS(Kombiniert[GRÜNE],Kombiniert[Date],"&gt;="&amp;Kombiniert[[#This Row],[Von]],Kombiniert[Date],"&lt;="&amp;Kombiniert[[#This Row],[Date]])</f>
        <v>9.812499999999999E-2</v>
      </c>
      <c r="P1352" s="8">
        <f>AVERAGEIFS(Kombiniert[FDP],Kombiniert[Date],"&gt;="&amp;Kombiniert[[#This Row],[Von]],Kombiniert[Date],"&lt;="&amp;Kombiniert[[#This Row],[Date]])</f>
        <v>3.9375000000000007E-2</v>
      </c>
      <c r="Q1352" s="8">
        <f>AVERAGEIFS(Kombiniert[LINKE],Kombiniert[Date],"&gt;="&amp;Kombiniert[[#This Row],[Von]],Kombiniert[Date],"&lt;="&amp;Kombiniert[[#This Row],[Date]])</f>
        <v>8.8749999999999996E-2</v>
      </c>
      <c r="R1352" s="8">
        <f>AVERAGEIFS(Kombiniert[AfD],Kombiniert[Date],"&gt;="&amp;Kombiniert[[#This Row],[Von]],Kombiniert[Date],"&lt;="&amp;Kombiniert[[#This Row],[Date]])</f>
        <v>5.9374999999999997E-2</v>
      </c>
      <c r="S1352" s="8">
        <f>AVERAGEIFS(Kombiniert[Sonstige],Kombiniert[Date],"&gt;="&amp;Kombiniert[[#This Row],[Von]],Kombiniert[Date],"&lt;="&amp;Kombiniert[[#This Row],[Date]])</f>
        <v>5.6875000000000002E-2</v>
      </c>
      <c r="T1352" s="4">
        <f>SUMIFS(Kombiniert[Befragte],Kombiniert[Date],"&gt;="&amp;Kombiniert[[#This Row],[Von]],Kombiniert[Date],"&lt;="&amp;Kombiniert[[#This Row],[Date]])</f>
        <v>15674</v>
      </c>
      <c r="U1352" s="2">
        <f>1/SUMIFS(Kombiniert[[#This Row],[CDU/CSU (14d)]:[AfD (14d)]],Kombiniert[[#This Row],[CDU/CSU (14d)]:[AfD (14d)]],"&gt;="&amp;0.05)</f>
        <v>1.1065006915629323</v>
      </c>
      <c r="V1352" s="2">
        <f>1/(SUMIFS(Kombiniert[[#This Row],[CDU/CSU (14d)]:[AfD (14d)]],Kombiniert[[#This Row],[CDU/CSU (14d)]:[AfD (14d)]],"&gt;="&amp;0.05)-Kombiniert[[#This Row],[FDP (14d)]])</f>
        <v>1.1569052783803329</v>
      </c>
    </row>
    <row r="1353" spans="1:22" x14ac:dyDescent="0.35">
      <c r="A1353" s="1">
        <v>42108</v>
      </c>
      <c r="B1353" s="2">
        <v>0.41</v>
      </c>
      <c r="C1353" s="2">
        <v>0.23499999999999999</v>
      </c>
      <c r="D1353" s="2">
        <v>0.1</v>
      </c>
      <c r="E1353" s="2">
        <v>0.03</v>
      </c>
      <c r="F1353" s="2">
        <v>9.5000000000000001E-2</v>
      </c>
      <c r="G1353" s="2">
        <v>6.5000000000000002E-2</v>
      </c>
      <c r="H1353" s="2">
        <v>6.5000000000000002E-2</v>
      </c>
      <c r="I1353" s="2">
        <v>2161</v>
      </c>
      <c r="J1353" s="2" t="s">
        <v>597</v>
      </c>
      <c r="K1353" t="s">
        <v>939</v>
      </c>
      <c r="L1353" s="1">
        <f>Kombiniert[[#This Row],[Date]]-13</f>
        <v>42095</v>
      </c>
      <c r="M1353" s="8">
        <f>AVERAGEIFS(Kombiniert[CDU/CSU],Kombiniert[Date],"&gt;="&amp;Kombiniert[[#This Row],[Von]],Kombiniert[Date],"&lt;="&amp;Kombiniert[[#This Row],[Date]])</f>
        <v>0.41499999999999998</v>
      </c>
      <c r="N1353" s="3">
        <f>AVERAGEIFS(Kombiniert[SPD],Kombiniert[Date],"&gt;="&amp;Kombiniert[[#This Row],[Von]],Kombiniert[Date],"&lt;="&amp;Kombiniert[[#This Row],[Date]])</f>
        <v>0.24249999999999997</v>
      </c>
      <c r="O1353" s="8">
        <f>AVERAGEIFS(Kombiniert[GRÜNE],Kombiniert[Date],"&gt;="&amp;Kombiniert[[#This Row],[Von]],Kombiniert[Date],"&lt;="&amp;Kombiniert[[#This Row],[Date]])</f>
        <v>9.6666666666666665E-2</v>
      </c>
      <c r="P1353" s="8">
        <f>AVERAGEIFS(Kombiniert[FDP],Kombiniert[Date],"&gt;="&amp;Kombiniert[[#This Row],[Von]],Kombiniert[Date],"&lt;="&amp;Kombiniert[[#This Row],[Date]])</f>
        <v>3.6666666666666667E-2</v>
      </c>
      <c r="Q1353" s="8">
        <f>AVERAGEIFS(Kombiniert[LINKE],Kombiniert[Date],"&gt;="&amp;Kombiniert[[#This Row],[Von]],Kombiniert[Date],"&lt;="&amp;Kombiniert[[#This Row],[Date]])</f>
        <v>9.0833333333333321E-2</v>
      </c>
      <c r="R1353" s="8">
        <f>AVERAGEIFS(Kombiniert[AfD],Kombiniert[Date],"&gt;="&amp;Kombiniert[[#This Row],[Von]],Kombiniert[Date],"&lt;="&amp;Kombiniert[[#This Row],[Date]])</f>
        <v>5.8333333333333341E-2</v>
      </c>
      <c r="S1353" s="8">
        <f>AVERAGEIFS(Kombiniert[Sonstige],Kombiniert[Date],"&gt;="&amp;Kombiniert[[#This Row],[Von]],Kombiniert[Date],"&lt;="&amp;Kombiniert[[#This Row],[Date]])</f>
        <v>0.06</v>
      </c>
      <c r="T1353" s="4">
        <f>SUMIFS(Kombiniert[Befragte],Kombiniert[Date],"&gt;="&amp;Kombiniert[[#This Row],[Von]],Kombiniert[Date],"&lt;="&amp;Kombiniert[[#This Row],[Date]])</f>
        <v>11540</v>
      </c>
      <c r="U1353" s="2">
        <f>1/SUMIFS(Kombiniert[[#This Row],[CDU/CSU (14d)]:[AfD (14d)]],Kombiniert[[#This Row],[CDU/CSU (14d)]:[AfD (14d)]],"&gt;="&amp;0.05)</f>
        <v>1.1070110701107012</v>
      </c>
      <c r="V1353" s="2">
        <f>1/(SUMIFS(Kombiniert[[#This Row],[CDU/CSU (14d)]:[AfD (14d)]],Kombiniert[[#This Row],[CDU/CSU (14d)]:[AfD (14d)]],"&gt;="&amp;0.05)-Kombiniert[[#This Row],[FDP (14d)]])</f>
        <v>1.1538461538461537</v>
      </c>
    </row>
    <row r="1354" spans="1:22" x14ac:dyDescent="0.35">
      <c r="A1354" s="1">
        <v>42103</v>
      </c>
      <c r="B1354" s="2">
        <v>0.42</v>
      </c>
      <c r="C1354" s="2">
        <v>0.24</v>
      </c>
      <c r="D1354" s="2">
        <v>0.09</v>
      </c>
      <c r="E1354" s="2">
        <v>0.03</v>
      </c>
      <c r="F1354" s="2">
        <v>0.09</v>
      </c>
      <c r="G1354" s="2">
        <v>6.5000000000000002E-2</v>
      </c>
      <c r="H1354" s="2">
        <v>6.5000000000000002E-2</v>
      </c>
      <c r="I1354" s="2">
        <v>2174</v>
      </c>
      <c r="J1354" s="2" t="s">
        <v>598</v>
      </c>
      <c r="K1354" t="s">
        <v>939</v>
      </c>
      <c r="L1354" s="1">
        <f>Kombiniert[[#This Row],[Date]]-13</f>
        <v>42090</v>
      </c>
      <c r="M1354" s="8">
        <f>AVERAGEIFS(Kombiniert[CDU/CSU],Kombiniert[Date],"&gt;="&amp;Kombiniert[[#This Row],[Von]],Kombiniert[Date],"&lt;="&amp;Kombiniert[[#This Row],[Date]])</f>
        <v>0.42</v>
      </c>
      <c r="N1354" s="3">
        <f>AVERAGEIFS(Kombiniert[SPD],Kombiniert[Date],"&gt;="&amp;Kombiniert[[#This Row],[Von]],Kombiniert[Date],"&lt;="&amp;Kombiniert[[#This Row],[Date]])</f>
        <v>0.24071428571428571</v>
      </c>
      <c r="O1354" s="8">
        <f>AVERAGEIFS(Kombiniert[GRÜNE],Kombiniert[Date],"&gt;="&amp;Kombiniert[[#This Row],[Von]],Kombiniert[Date],"&lt;="&amp;Kombiniert[[#This Row],[Date]])</f>
        <v>9.571428571428571E-2</v>
      </c>
      <c r="P1354" s="8">
        <f>AVERAGEIFS(Kombiniert[FDP],Kombiniert[Date],"&gt;="&amp;Kombiniert[[#This Row],[Von]],Kombiniert[Date],"&lt;="&amp;Kombiniert[[#This Row],[Date]])</f>
        <v>3.8571428571428576E-2</v>
      </c>
      <c r="Q1354" s="8">
        <f>AVERAGEIFS(Kombiniert[LINKE],Kombiniert[Date],"&gt;="&amp;Kombiniert[[#This Row],[Von]],Kombiniert[Date],"&lt;="&amp;Kombiniert[[#This Row],[Date]])</f>
        <v>8.8571428571428551E-2</v>
      </c>
      <c r="R1354" s="8">
        <f>AVERAGEIFS(Kombiniert[AfD],Kombiniert[Date],"&gt;="&amp;Kombiniert[[#This Row],[Von]],Kombiniert[Date],"&lt;="&amp;Kombiniert[[#This Row],[Date]])</f>
        <v>5.9285714285714282E-2</v>
      </c>
      <c r="S1354" s="8">
        <f>AVERAGEIFS(Kombiniert[Sonstige],Kombiniert[Date],"&gt;="&amp;Kombiniert[[#This Row],[Von]],Kombiniert[Date],"&lt;="&amp;Kombiniert[[#This Row],[Date]])</f>
        <v>5.7142857142857141E-2</v>
      </c>
      <c r="T1354" s="4">
        <f>SUMIFS(Kombiniert[Befragte],Kombiniert[Date],"&gt;="&amp;Kombiniert[[#This Row],[Von]],Kombiniert[Date],"&lt;="&amp;Kombiniert[[#This Row],[Date]])</f>
        <v>14312</v>
      </c>
      <c r="U1354" s="2">
        <f>1/SUMIFS(Kombiniert[[#This Row],[CDU/CSU (14d)]:[AfD (14d)]],Kombiniert[[#This Row],[CDU/CSU (14d)]:[AfD (14d)]],"&gt;="&amp;0.05)</f>
        <v>1.1058451816745656</v>
      </c>
      <c r="V1354" s="2">
        <f>1/(SUMIFS(Kombiniert[[#This Row],[CDU/CSU (14d)]:[AfD (14d)]],Kombiniert[[#This Row],[CDU/CSU (14d)]:[AfD (14d)]],"&gt;="&amp;0.05)-Kombiniert[[#This Row],[FDP (14d)]])</f>
        <v>1.1551155115511551</v>
      </c>
    </row>
    <row r="1355" spans="1:22" x14ac:dyDescent="0.35">
      <c r="A1355" s="1">
        <v>42094</v>
      </c>
      <c r="B1355" s="2">
        <v>0.43</v>
      </c>
      <c r="C1355" s="2">
        <v>0.23499999999999999</v>
      </c>
      <c r="D1355" s="2">
        <v>0.1</v>
      </c>
      <c r="E1355" s="2">
        <v>0.03</v>
      </c>
      <c r="F1355" s="2">
        <v>0.09</v>
      </c>
      <c r="G1355" s="2">
        <v>0.06</v>
      </c>
      <c r="H1355" s="2">
        <v>5.5E-2</v>
      </c>
      <c r="I1355" s="2">
        <v>1978</v>
      </c>
      <c r="J1355" s="2" t="s">
        <v>959</v>
      </c>
      <c r="K1355" t="s">
        <v>939</v>
      </c>
      <c r="L1355" s="1">
        <f>Kombiniert[[#This Row],[Date]]-13</f>
        <v>42081</v>
      </c>
      <c r="M1355" s="8">
        <f>AVERAGEIFS(Kombiniert[CDU/CSU],Kombiniert[Date],"&gt;="&amp;Kombiniert[[#This Row],[Von]],Kombiniert[Date],"&lt;="&amp;Kombiniert[[#This Row],[Date]])</f>
        <v>0.41562500000000002</v>
      </c>
      <c r="N1355" s="3">
        <f>AVERAGEIFS(Kombiniert[SPD],Kombiniert[Date],"&gt;="&amp;Kombiniert[[#This Row],[Von]],Kombiniert[Date],"&lt;="&amp;Kombiniert[[#This Row],[Date]])</f>
        <v>0.24187499999999998</v>
      </c>
      <c r="O1355" s="8">
        <f>AVERAGEIFS(Kombiniert[GRÜNE],Kombiniert[Date],"&gt;="&amp;Kombiniert[[#This Row],[Von]],Kombiniert[Date],"&lt;="&amp;Kombiniert[[#This Row],[Date]])</f>
        <v>9.6249999999999988E-2</v>
      </c>
      <c r="P1355" s="8">
        <f>AVERAGEIFS(Kombiniert[FDP],Kombiniert[Date],"&gt;="&amp;Kombiniert[[#This Row],[Von]],Kombiniert[Date],"&lt;="&amp;Kombiniert[[#This Row],[Date]])</f>
        <v>4.3750000000000004E-2</v>
      </c>
      <c r="Q1355" s="8">
        <f>AVERAGEIFS(Kombiniert[LINKE],Kombiniert[Date],"&gt;="&amp;Kombiniert[[#This Row],[Von]],Kombiniert[Date],"&lt;="&amp;Kombiniert[[#This Row],[Date]])</f>
        <v>8.6249999999999993E-2</v>
      </c>
      <c r="R1355" s="8">
        <f>AVERAGEIFS(Kombiniert[AfD],Kombiniert[Date],"&gt;="&amp;Kombiniert[[#This Row],[Von]],Kombiniert[Date],"&lt;="&amp;Kombiniert[[#This Row],[Date]])</f>
        <v>5.9374999999999997E-2</v>
      </c>
      <c r="S1355" s="8">
        <f>AVERAGEIFS(Kombiniert[Sonstige],Kombiniert[Date],"&gt;="&amp;Kombiniert[[#This Row],[Von]],Kombiniert[Date],"&lt;="&amp;Kombiniert[[#This Row],[Date]])</f>
        <v>5.6875000000000002E-2</v>
      </c>
      <c r="T1355" s="4">
        <f>SUMIFS(Kombiniert[Befragte],Kombiniert[Date],"&gt;="&amp;Kombiniert[[#This Row],[Von]],Kombiniert[Date],"&lt;="&amp;Kombiniert[[#This Row],[Date]])</f>
        <v>15856</v>
      </c>
      <c r="U1355" s="2">
        <f>1/SUMIFS(Kombiniert[[#This Row],[CDU/CSU (14d)]:[AfD (14d)]],Kombiniert[[#This Row],[CDU/CSU (14d)]:[AfD (14d)]],"&gt;="&amp;0.05)</f>
        <v>1.1118832522585131</v>
      </c>
      <c r="V1355" s="2">
        <f>1/(SUMIFS(Kombiniert[[#This Row],[CDU/CSU (14d)]:[AfD (14d)]],Kombiniert[[#This Row],[CDU/CSU (14d)]:[AfD (14d)]],"&gt;="&amp;0.05)-Kombiniert[[#This Row],[FDP (14d)]])</f>
        <v>1.1687363038714391</v>
      </c>
    </row>
    <row r="1356" spans="1:22" x14ac:dyDescent="0.35">
      <c r="A1356" s="1">
        <v>42087</v>
      </c>
      <c r="B1356" s="2">
        <v>0.41</v>
      </c>
      <c r="C1356" s="2">
        <v>0.24</v>
      </c>
      <c r="D1356" s="2">
        <v>9.5000000000000001E-2</v>
      </c>
      <c r="E1356" s="2">
        <v>0.04</v>
      </c>
      <c r="F1356" s="2">
        <v>0.09</v>
      </c>
      <c r="G1356" s="2">
        <v>6.5000000000000002E-2</v>
      </c>
      <c r="H1356" s="2">
        <v>0.06</v>
      </c>
      <c r="I1356" s="2">
        <v>2012</v>
      </c>
      <c r="J1356" s="2" t="s">
        <v>960</v>
      </c>
      <c r="K1356" t="s">
        <v>939</v>
      </c>
      <c r="L1356" s="1">
        <f>Kombiniert[[#This Row],[Date]]-13</f>
        <v>42074</v>
      </c>
      <c r="M1356" s="8">
        <f>AVERAGEIFS(Kombiniert[CDU/CSU],Kombiniert[Date],"&gt;="&amp;Kombiniert[[#This Row],[Von]],Kombiniert[Date],"&lt;="&amp;Kombiniert[[#This Row],[Date]])</f>
        <v>0.41055555555555556</v>
      </c>
      <c r="N1356" s="3">
        <f>AVERAGEIFS(Kombiniert[SPD],Kombiniert[Date],"&gt;="&amp;Kombiniert[[#This Row],[Von]],Kombiniert[Date],"&lt;="&amp;Kombiniert[[#This Row],[Date]])</f>
        <v>0.24111111111111111</v>
      </c>
      <c r="O1356" s="8">
        <f>AVERAGEIFS(Kombiniert[GRÜNE],Kombiniert[Date],"&gt;="&amp;Kombiniert[[#This Row],[Von]],Kombiniert[Date],"&lt;="&amp;Kombiniert[[#This Row],[Date]])</f>
        <v>9.7777777777777769E-2</v>
      </c>
      <c r="P1356" s="8">
        <f>AVERAGEIFS(Kombiniert[FDP],Kombiniert[Date],"&gt;="&amp;Kombiniert[[#This Row],[Von]],Kombiniert[Date],"&lt;="&amp;Kombiniert[[#This Row],[Date]])</f>
        <v>4.1666666666666664E-2</v>
      </c>
      <c r="Q1356" s="8">
        <f>AVERAGEIFS(Kombiniert[LINKE],Kombiniert[Date],"&gt;="&amp;Kombiniert[[#This Row],[Von]],Kombiniert[Date],"&lt;="&amp;Kombiniert[[#This Row],[Date]])</f>
        <v>8.9999999999999983E-2</v>
      </c>
      <c r="R1356" s="8">
        <f>AVERAGEIFS(Kombiniert[AfD],Kombiniert[Date],"&gt;="&amp;Kombiniert[[#This Row],[Von]],Kombiniert[Date],"&lt;="&amp;Kombiniert[[#This Row],[Date]])</f>
        <v>6.3888888888888884E-2</v>
      </c>
      <c r="S1356" s="8">
        <f>AVERAGEIFS(Kombiniert[Sonstige],Kombiniert[Date],"&gt;="&amp;Kombiniert[[#This Row],[Von]],Kombiniert[Date],"&lt;="&amp;Kombiniert[[#This Row],[Date]])</f>
        <v>5.5E-2</v>
      </c>
      <c r="T1356" s="4">
        <f>SUMIFS(Kombiniert[Befragte],Kombiniert[Date],"&gt;="&amp;Kombiniert[[#This Row],[Von]],Kombiniert[Date],"&lt;="&amp;Kombiniert[[#This Row],[Date]])</f>
        <v>16442</v>
      </c>
      <c r="U1356" s="2">
        <f>1/SUMIFS(Kombiniert[[#This Row],[CDU/CSU (14d)]:[AfD (14d)]],Kombiniert[[#This Row],[CDU/CSU (14d)]:[AfD (14d)]],"&gt;="&amp;0.05)</f>
        <v>1.1070110701107012</v>
      </c>
      <c r="V1356" s="2">
        <f>1/(SUMIFS(Kombiniert[[#This Row],[CDU/CSU (14d)]:[AfD (14d)]],Kombiniert[[#This Row],[CDU/CSU (14d)]:[AfD (14d)]],"&gt;="&amp;0.05)-Kombiniert[[#This Row],[FDP (14d)]])</f>
        <v>1.1605415860735011</v>
      </c>
    </row>
    <row r="1357" spans="1:22" x14ac:dyDescent="0.35">
      <c r="A1357" s="1">
        <v>42080</v>
      </c>
      <c r="B1357" s="2">
        <v>0.41</v>
      </c>
      <c r="C1357" s="2">
        <v>0.22500000000000001</v>
      </c>
      <c r="D1357" s="2">
        <v>9.5000000000000001E-2</v>
      </c>
      <c r="E1357" s="2">
        <v>3.5000000000000003E-2</v>
      </c>
      <c r="F1357" s="2">
        <v>0.1</v>
      </c>
      <c r="G1357" s="2">
        <v>7.4999999999999997E-2</v>
      </c>
      <c r="H1357" s="2">
        <v>0.06</v>
      </c>
      <c r="I1357" s="2">
        <v>1998</v>
      </c>
      <c r="J1357" s="2" t="s">
        <v>961</v>
      </c>
      <c r="K1357" t="s">
        <v>939</v>
      </c>
      <c r="L1357" s="1">
        <f>Kombiniert[[#This Row],[Date]]-13</f>
        <v>42067</v>
      </c>
      <c r="M1357" s="8">
        <f>AVERAGEIFS(Kombiniert[CDU/CSU],Kombiniert[Date],"&gt;="&amp;Kombiniert[[#This Row],[Von]],Kombiniert[Date],"&lt;="&amp;Kombiniert[[#This Row],[Date]])</f>
        <v>0.40875000000000006</v>
      </c>
      <c r="N1357" s="3">
        <f>AVERAGEIFS(Kombiniert[SPD],Kombiniert[Date],"&gt;="&amp;Kombiniert[[#This Row],[Von]],Kombiniert[Date],"&lt;="&amp;Kombiniert[[#This Row],[Date]])</f>
        <v>0.24125000000000002</v>
      </c>
      <c r="O1357" s="8">
        <f>AVERAGEIFS(Kombiniert[GRÜNE],Kombiniert[Date],"&gt;="&amp;Kombiniert[[#This Row],[Von]],Kombiniert[Date],"&lt;="&amp;Kombiniert[[#This Row],[Date]])</f>
        <v>9.8749999999999991E-2</v>
      </c>
      <c r="P1357" s="8">
        <f>AVERAGEIFS(Kombiniert[FDP],Kombiniert[Date],"&gt;="&amp;Kombiniert[[#This Row],[Von]],Kombiniert[Date],"&lt;="&amp;Kombiniert[[#This Row],[Date]])</f>
        <v>4.0625000000000008E-2</v>
      </c>
      <c r="Q1357" s="8">
        <f>AVERAGEIFS(Kombiniert[LINKE],Kombiniert[Date],"&gt;="&amp;Kombiniert[[#This Row],[Von]],Kombiniert[Date],"&lt;="&amp;Kombiniert[[#This Row],[Date]])</f>
        <v>9.1249999999999984E-2</v>
      </c>
      <c r="R1357" s="8">
        <f>AVERAGEIFS(Kombiniert[AfD],Kombiniert[Date],"&gt;="&amp;Kombiniert[[#This Row],[Von]],Kombiniert[Date],"&lt;="&amp;Kombiniert[[#This Row],[Date]])</f>
        <v>6.6250000000000003E-2</v>
      </c>
      <c r="S1357" s="8">
        <f>AVERAGEIFS(Kombiniert[Sonstige],Kombiniert[Date],"&gt;="&amp;Kombiniert[[#This Row],[Von]],Kombiniert[Date],"&lt;="&amp;Kombiniert[[#This Row],[Date]])</f>
        <v>5.3124999999999999E-2</v>
      </c>
      <c r="T1357" s="4">
        <f>SUMIFS(Kombiniert[Befragte],Kombiniert[Date],"&gt;="&amp;Kombiniert[[#This Row],[Von]],Kombiniert[Date],"&lt;="&amp;Kombiniert[[#This Row],[Date]])</f>
        <v>15750</v>
      </c>
      <c r="U1357" s="2">
        <f>1/SUMIFS(Kombiniert[[#This Row],[CDU/CSU (14d)]:[AfD (14d)]],Kombiniert[[#This Row],[CDU/CSU (14d)]:[AfD (14d)]],"&gt;="&amp;0.05)</f>
        <v>1.1034482758620687</v>
      </c>
      <c r="V1357" s="2">
        <f>1/(SUMIFS(Kombiniert[[#This Row],[CDU/CSU (14d)]:[AfD (14d)]],Kombiniert[[#This Row],[CDU/CSU (14d)]:[AfD (14d)]],"&gt;="&amp;0.05)-Kombiniert[[#This Row],[FDP (14d)]])</f>
        <v>1.1552346570397112</v>
      </c>
    </row>
    <row r="1358" spans="1:22" x14ac:dyDescent="0.35">
      <c r="A1358" s="1">
        <v>42074</v>
      </c>
      <c r="B1358" s="2">
        <v>0.41</v>
      </c>
      <c r="C1358" s="2">
        <v>0.245</v>
      </c>
      <c r="D1358" s="2">
        <v>9.5000000000000001E-2</v>
      </c>
      <c r="E1358" s="2">
        <v>0.03</v>
      </c>
      <c r="F1358" s="2">
        <v>0.09</v>
      </c>
      <c r="G1358" s="2">
        <v>7.4999999999999997E-2</v>
      </c>
      <c r="H1358" s="2">
        <v>5.5E-2</v>
      </c>
      <c r="I1358" s="2">
        <v>1997</v>
      </c>
      <c r="J1358" s="2" t="s">
        <v>962</v>
      </c>
      <c r="K1358" t="s">
        <v>939</v>
      </c>
      <c r="L1358" s="1">
        <f>Kombiniert[[#This Row],[Date]]-13</f>
        <v>42061</v>
      </c>
      <c r="M1358" s="8">
        <f>AVERAGEIFS(Kombiniert[CDU/CSU],Kombiniert[Date],"&gt;="&amp;Kombiniert[[#This Row],[Von]],Kombiniert[Date],"&lt;="&amp;Kombiniert[[#This Row],[Date]])</f>
        <v>0.40857142857142864</v>
      </c>
      <c r="N1358" s="3">
        <f>AVERAGEIFS(Kombiniert[SPD],Kombiniert[Date],"&gt;="&amp;Kombiniert[[#This Row],[Von]],Kombiniert[Date],"&lt;="&amp;Kombiniert[[#This Row],[Date]])</f>
        <v>0.24500000000000002</v>
      </c>
      <c r="O1358" s="8">
        <f>AVERAGEIFS(Kombiniert[GRÜNE],Kombiniert[Date],"&gt;="&amp;Kombiniert[[#This Row],[Von]],Kombiniert[Date],"&lt;="&amp;Kombiniert[[#This Row],[Date]])</f>
        <v>9.4285714285714278E-2</v>
      </c>
      <c r="P1358" s="8">
        <f>AVERAGEIFS(Kombiniert[FDP],Kombiniert[Date],"&gt;="&amp;Kombiniert[[#This Row],[Von]],Kombiniert[Date],"&lt;="&amp;Kombiniert[[#This Row],[Date]])</f>
        <v>0.04</v>
      </c>
      <c r="Q1358" s="8">
        <f>AVERAGEIFS(Kombiniert[LINKE],Kombiniert[Date],"&gt;="&amp;Kombiniert[[#This Row],[Von]],Kombiniert[Date],"&lt;="&amp;Kombiniert[[#This Row],[Date]])</f>
        <v>8.9999999999999983E-2</v>
      </c>
      <c r="R1358" s="8">
        <f>AVERAGEIFS(Kombiniert[AfD],Kombiniert[Date],"&gt;="&amp;Kombiniert[[#This Row],[Von]],Kombiniert[Date],"&lt;="&amp;Kombiniert[[#This Row],[Date]])</f>
        <v>6.7142857142857143E-2</v>
      </c>
      <c r="S1358" s="8">
        <f>AVERAGEIFS(Kombiniert[Sonstige],Kombiniert[Date],"&gt;="&amp;Kombiniert[[#This Row],[Von]],Kombiniert[Date],"&lt;="&amp;Kombiniert[[#This Row],[Date]])</f>
        <v>5.4999999999999993E-2</v>
      </c>
      <c r="T1358" s="4">
        <f>SUMIFS(Kombiniert[Befragte],Kombiniert[Date],"&gt;="&amp;Kombiniert[[#This Row],[Von]],Kombiniert[Date],"&lt;="&amp;Kombiniert[[#This Row],[Date]])</f>
        <v>15153</v>
      </c>
      <c r="U1358" s="2">
        <f>1/SUMIFS(Kombiniert[[#This Row],[CDU/CSU (14d)]:[AfD (14d)]],Kombiniert[[#This Row],[CDU/CSU (14d)]:[AfD (14d)]],"&gt;="&amp;0.05)</f>
        <v>1.1049723756906076</v>
      </c>
      <c r="V1358" s="2">
        <f>1/(SUMIFS(Kombiniert[[#This Row],[CDU/CSU (14d)]:[AfD (14d)]],Kombiniert[[#This Row],[CDU/CSU (14d)]:[AfD (14d)]],"&gt;="&amp;0.05)-Kombiniert[[#This Row],[FDP (14d)]])</f>
        <v>1.1560693641618496</v>
      </c>
    </row>
    <row r="1359" spans="1:22" x14ac:dyDescent="0.35">
      <c r="A1359" s="1">
        <v>42065</v>
      </c>
      <c r="B1359" s="2">
        <v>0.41</v>
      </c>
      <c r="C1359" s="2">
        <v>0.24</v>
      </c>
      <c r="D1359" s="2">
        <v>9.5000000000000001E-2</v>
      </c>
      <c r="E1359" s="2">
        <v>0.03</v>
      </c>
      <c r="F1359" s="2">
        <v>0.09</v>
      </c>
      <c r="G1359" s="2">
        <v>7.4999999999999997E-2</v>
      </c>
      <c r="H1359" s="2">
        <v>0.06</v>
      </c>
      <c r="I1359" s="2">
        <v>2019</v>
      </c>
      <c r="J1359" s="2" t="s">
        <v>1173</v>
      </c>
      <c r="K1359" t="s">
        <v>939</v>
      </c>
      <c r="L1359" s="1">
        <f>Kombiniert[[#This Row],[Date]]-13</f>
        <v>42052</v>
      </c>
      <c r="M1359" s="8">
        <f>AVERAGEIFS(Kombiniert[CDU/CSU],Kombiniert[Date],"&gt;="&amp;Kombiniert[[#This Row],[Von]],Kombiniert[Date],"&lt;="&amp;Kombiniert[[#This Row],[Date]])</f>
        <v>0.41500000000000004</v>
      </c>
      <c r="N1359" s="3">
        <f>AVERAGEIFS(Kombiniert[SPD],Kombiniert[Date],"&gt;="&amp;Kombiniert[[#This Row],[Von]],Kombiniert[Date],"&lt;="&amp;Kombiniert[[#This Row],[Date]])</f>
        <v>0.24499999999999997</v>
      </c>
      <c r="O1359" s="8">
        <f>AVERAGEIFS(Kombiniert[GRÜNE],Kombiniert[Date],"&gt;="&amp;Kombiniert[[#This Row],[Von]],Kombiniert[Date],"&lt;="&amp;Kombiniert[[#This Row],[Date]])</f>
        <v>9.4374999999999987E-2</v>
      </c>
      <c r="P1359" s="8">
        <f>AVERAGEIFS(Kombiniert[FDP],Kombiniert[Date],"&gt;="&amp;Kombiniert[[#This Row],[Von]],Kombiniert[Date],"&lt;="&amp;Kombiniert[[#This Row],[Date]])</f>
        <v>4.0000000000000008E-2</v>
      </c>
      <c r="Q1359" s="8">
        <f>AVERAGEIFS(Kombiniert[LINKE],Kombiniert[Date],"&gt;="&amp;Kombiniert[[#This Row],[Von]],Kombiniert[Date],"&lt;="&amp;Kombiniert[[#This Row],[Date]])</f>
        <v>8.7499999999999994E-2</v>
      </c>
      <c r="R1359" s="8">
        <f>AVERAGEIFS(Kombiniert[AfD],Kombiniert[Date],"&gt;="&amp;Kombiniert[[#This Row],[Von]],Kombiniert[Date],"&lt;="&amp;Kombiniert[[#This Row],[Date]])</f>
        <v>6.3750000000000001E-2</v>
      </c>
      <c r="S1359" s="8">
        <f>AVERAGEIFS(Kombiniert[Sonstige],Kombiniert[Date],"&gt;="&amp;Kombiniert[[#This Row],[Von]],Kombiniert[Date],"&lt;="&amp;Kombiniert[[#This Row],[Date]])</f>
        <v>5.4375E-2</v>
      </c>
      <c r="T1359" s="4">
        <f>SUMIFS(Kombiniert[Befragte],Kombiniert[Date],"&gt;="&amp;Kombiniert[[#This Row],[Von]],Kombiniert[Date],"&lt;="&amp;Kombiniert[[#This Row],[Date]])</f>
        <v>17069</v>
      </c>
      <c r="U1359" s="2">
        <f>1/SUMIFS(Kombiniert[[#This Row],[CDU/CSU (14d)]:[AfD (14d)]],Kombiniert[[#This Row],[CDU/CSU (14d)]:[AfD (14d)]],"&gt;="&amp;0.05)</f>
        <v>1.1042097998619738</v>
      </c>
      <c r="V1359" s="2">
        <f>1/(SUMIFS(Kombiniert[[#This Row],[CDU/CSU (14d)]:[AfD (14d)]],Kombiniert[[#This Row],[CDU/CSU (14d)]:[AfD (14d)]],"&gt;="&amp;0.05)-Kombiniert[[#This Row],[FDP (14d)]])</f>
        <v>1.1552346570397112</v>
      </c>
    </row>
    <row r="1360" spans="1:22" x14ac:dyDescent="0.35">
      <c r="A1360" s="1">
        <v>42059</v>
      </c>
      <c r="B1360" s="2">
        <v>0.41</v>
      </c>
      <c r="C1360" s="2">
        <v>0.245</v>
      </c>
      <c r="D1360" s="2">
        <v>9.5000000000000001E-2</v>
      </c>
      <c r="E1360" s="2">
        <v>0.03</v>
      </c>
      <c r="F1360" s="2">
        <v>8.5000000000000006E-2</v>
      </c>
      <c r="G1360" s="2">
        <v>7.4999999999999997E-2</v>
      </c>
      <c r="H1360" s="2">
        <v>0.06</v>
      </c>
      <c r="I1360" s="2">
        <v>1992</v>
      </c>
      <c r="J1360" s="2" t="s">
        <v>1174</v>
      </c>
      <c r="K1360" t="s">
        <v>939</v>
      </c>
      <c r="L1360" s="1">
        <f>Kombiniert[[#This Row],[Date]]-13</f>
        <v>42046</v>
      </c>
      <c r="M1360" s="8">
        <f>AVERAGEIFS(Kombiniert[CDU/CSU],Kombiniert[Date],"&gt;="&amp;Kombiniert[[#This Row],[Von]],Kombiniert[Date],"&lt;="&amp;Kombiniert[[#This Row],[Date]])</f>
        <v>0.41625000000000001</v>
      </c>
      <c r="N1360" s="3">
        <f>AVERAGEIFS(Kombiniert[SPD],Kombiniert[Date],"&gt;="&amp;Kombiniert[[#This Row],[Von]],Kombiniert[Date],"&lt;="&amp;Kombiniert[[#This Row],[Date]])</f>
        <v>0.24374999999999999</v>
      </c>
      <c r="O1360" s="8">
        <f>AVERAGEIFS(Kombiniert[GRÜNE],Kombiniert[Date],"&gt;="&amp;Kombiniert[[#This Row],[Von]],Kombiniert[Date],"&lt;="&amp;Kombiniert[[#This Row],[Date]])</f>
        <v>9.7499999999999989E-2</v>
      </c>
      <c r="P1360" s="8">
        <f>AVERAGEIFS(Kombiniert[FDP],Kombiniert[Date],"&gt;="&amp;Kombiniert[[#This Row],[Von]],Kombiniert[Date],"&lt;="&amp;Kombiniert[[#This Row],[Date]])</f>
        <v>4.0000000000000008E-2</v>
      </c>
      <c r="Q1360" s="8">
        <f>AVERAGEIFS(Kombiniert[LINKE],Kombiniert[Date],"&gt;="&amp;Kombiniert[[#This Row],[Von]],Kombiniert[Date],"&lt;="&amp;Kombiniert[[#This Row],[Date]])</f>
        <v>8.7499999999999994E-2</v>
      </c>
      <c r="R1360" s="8">
        <f>AVERAGEIFS(Kombiniert[AfD],Kombiniert[Date],"&gt;="&amp;Kombiniert[[#This Row],[Von]],Kombiniert[Date],"&lt;="&amp;Kombiniert[[#This Row],[Date]])</f>
        <v>6.3125000000000001E-2</v>
      </c>
      <c r="S1360" s="8">
        <f>AVERAGEIFS(Kombiniert[Sonstige],Kombiniert[Date],"&gt;="&amp;Kombiniert[[#This Row],[Von]],Kombiniert[Date],"&lt;="&amp;Kombiniert[[#This Row],[Date]])</f>
        <v>5.1874999999999998E-2</v>
      </c>
      <c r="T1360" s="4">
        <f>SUMIFS(Kombiniert[Befragte],Kombiniert[Date],"&gt;="&amp;Kombiniert[[#This Row],[Von]],Kombiniert[Date],"&lt;="&amp;Kombiniert[[#This Row],[Date]])</f>
        <v>15715</v>
      </c>
      <c r="U1360" s="2">
        <f>1/SUMIFS(Kombiniert[[#This Row],[CDU/CSU (14d)]:[AfD (14d)]],Kombiniert[[#This Row],[CDU/CSU (14d)]:[AfD (14d)]],"&gt;="&amp;0.05)</f>
        <v>1.1011699931176875</v>
      </c>
      <c r="V1360" s="2">
        <f>1/(SUMIFS(Kombiniert[[#This Row],[CDU/CSU (14d)]:[AfD (14d)]],Kombiniert[[#This Row],[CDU/CSU (14d)]:[AfD (14d)]],"&gt;="&amp;0.05)-Kombiniert[[#This Row],[FDP (14d)]])</f>
        <v>1.1519078473722102</v>
      </c>
    </row>
    <row r="1361" spans="1:22" x14ac:dyDescent="0.35">
      <c r="A1361" s="1">
        <v>42053</v>
      </c>
      <c r="B1361" s="2">
        <v>0.42</v>
      </c>
      <c r="C1361" s="2">
        <v>0.24</v>
      </c>
      <c r="D1361" s="2">
        <v>0.1</v>
      </c>
      <c r="E1361" s="2">
        <v>0.03</v>
      </c>
      <c r="F1361" s="2">
        <v>8.5000000000000006E-2</v>
      </c>
      <c r="G1361" s="2">
        <v>7.0000000000000007E-2</v>
      </c>
      <c r="H1361" s="2">
        <v>5.5E-2</v>
      </c>
      <c r="I1361" s="2">
        <v>2011</v>
      </c>
      <c r="J1361" s="2" t="s">
        <v>605</v>
      </c>
      <c r="K1361" t="s">
        <v>939</v>
      </c>
      <c r="L1361" s="1">
        <f>Kombiniert[[#This Row],[Date]]-13</f>
        <v>42040</v>
      </c>
      <c r="M1361" s="8">
        <f>AVERAGEIFS(Kombiniert[CDU/CSU],Kombiniert[Date],"&gt;="&amp;Kombiniert[[#This Row],[Von]],Kombiniert[Date],"&lt;="&amp;Kombiniert[[#This Row],[Date]])</f>
        <v>0.41437500000000005</v>
      </c>
      <c r="N1361" s="3">
        <f>AVERAGEIFS(Kombiniert[SPD],Kombiniert[Date],"&gt;="&amp;Kombiniert[[#This Row],[Von]],Kombiniert[Date],"&lt;="&amp;Kombiniert[[#This Row],[Date]])</f>
        <v>0.24374999999999999</v>
      </c>
      <c r="O1361" s="8">
        <f>AVERAGEIFS(Kombiniert[GRÜNE],Kombiniert[Date],"&gt;="&amp;Kombiniert[[#This Row],[Von]],Kombiniert[Date],"&lt;="&amp;Kombiniert[[#This Row],[Date]])</f>
        <v>0.10062499999999999</v>
      </c>
      <c r="P1361" s="8">
        <f>AVERAGEIFS(Kombiniert[FDP],Kombiniert[Date],"&gt;="&amp;Kombiniert[[#This Row],[Von]],Kombiniert[Date],"&lt;="&amp;Kombiniert[[#This Row],[Date]])</f>
        <v>3.6250000000000004E-2</v>
      </c>
      <c r="Q1361" s="8">
        <f>AVERAGEIFS(Kombiniert[LINKE],Kombiniert[Date],"&gt;="&amp;Kombiniert[[#This Row],[Von]],Kombiniert[Date],"&lt;="&amp;Kombiniert[[#This Row],[Date]])</f>
        <v>8.8749999999999996E-2</v>
      </c>
      <c r="R1361" s="8">
        <f>AVERAGEIFS(Kombiniert[AfD],Kombiniert[Date],"&gt;="&amp;Kombiniert[[#This Row],[Von]],Kombiniert[Date],"&lt;="&amp;Kombiniert[[#This Row],[Date]])</f>
        <v>6.1875000000000006E-2</v>
      </c>
      <c r="S1361" s="8">
        <f>AVERAGEIFS(Kombiniert[Sonstige],Kombiniert[Date],"&gt;="&amp;Kombiniert[[#This Row],[Von]],Kombiniert[Date],"&lt;="&amp;Kombiniert[[#This Row],[Date]])</f>
        <v>5.4375E-2</v>
      </c>
      <c r="T1361" s="4">
        <f>SUMIFS(Kombiniert[Befragte],Kombiniert[Date],"&gt;="&amp;Kombiniert[[#This Row],[Von]],Kombiniert[Date],"&lt;="&amp;Kombiniert[[#This Row],[Date]])</f>
        <v>15353</v>
      </c>
      <c r="U1361" s="2">
        <f>1/SUMIFS(Kombiniert[[#This Row],[CDU/CSU (14d)]:[AfD (14d)]],Kombiniert[[#This Row],[CDU/CSU (14d)]:[AfD (14d)]],"&gt;="&amp;0.05)</f>
        <v>1.099656357388316</v>
      </c>
      <c r="V1361" s="2">
        <f>1/(SUMIFS(Kombiniert[[#This Row],[CDU/CSU (14d)]:[AfD (14d)]],Kombiniert[[#This Row],[CDU/CSU (14d)]:[AfD (14d)]],"&gt;="&amp;0.05)-Kombiniert[[#This Row],[FDP (14d)]])</f>
        <v>1.1453113815318539</v>
      </c>
    </row>
    <row r="1362" spans="1:22" x14ac:dyDescent="0.35">
      <c r="A1362" s="1">
        <v>42045</v>
      </c>
      <c r="B1362" s="2">
        <v>0.40500000000000003</v>
      </c>
      <c r="C1362" s="2">
        <v>0.25</v>
      </c>
      <c r="D1362" s="2">
        <v>0.105</v>
      </c>
      <c r="E1362" s="2">
        <v>0.03</v>
      </c>
      <c r="F1362" s="2">
        <v>8.5000000000000006E-2</v>
      </c>
      <c r="G1362" s="2">
        <v>7.4999999999999997E-2</v>
      </c>
      <c r="H1362" s="2">
        <v>0.05</v>
      </c>
      <c r="I1362" s="2">
        <v>2005</v>
      </c>
      <c r="J1362" s="2" t="s">
        <v>1175</v>
      </c>
      <c r="K1362" t="s">
        <v>939</v>
      </c>
      <c r="L1362" s="1">
        <f>Kombiniert[[#This Row],[Date]]-13</f>
        <v>42032</v>
      </c>
      <c r="M1362" s="8">
        <f>AVERAGEIFS(Kombiniert[CDU/CSU],Kombiniert[Date],"&gt;="&amp;Kombiniert[[#This Row],[Von]],Kombiniert[Date],"&lt;="&amp;Kombiniert[[#This Row],[Date]])</f>
        <v>0.41000000000000003</v>
      </c>
      <c r="N1362" s="3">
        <f>AVERAGEIFS(Kombiniert[SPD],Kombiniert[Date],"&gt;="&amp;Kombiniert[[#This Row],[Von]],Kombiniert[Date],"&lt;="&amp;Kombiniert[[#This Row],[Date]])</f>
        <v>0.24625</v>
      </c>
      <c r="O1362" s="8">
        <f>AVERAGEIFS(Kombiniert[GRÜNE],Kombiniert[Date],"&gt;="&amp;Kombiniert[[#This Row],[Von]],Kombiniert[Date],"&lt;="&amp;Kombiniert[[#This Row],[Date]])</f>
        <v>0.10124999999999999</v>
      </c>
      <c r="P1362" s="8">
        <f>AVERAGEIFS(Kombiniert[FDP],Kombiniert[Date],"&gt;="&amp;Kombiniert[[#This Row],[Von]],Kombiniert[Date],"&lt;="&amp;Kombiniert[[#This Row],[Date]])</f>
        <v>3.1875000000000001E-2</v>
      </c>
      <c r="Q1362" s="8">
        <f>AVERAGEIFS(Kombiniert[LINKE],Kombiniert[Date],"&gt;="&amp;Kombiniert[[#This Row],[Von]],Kombiniert[Date],"&lt;="&amp;Kombiniert[[#This Row],[Date]])</f>
        <v>9.2499999999999985E-2</v>
      </c>
      <c r="R1362" s="8">
        <f>AVERAGEIFS(Kombiniert[AfD],Kombiniert[Date],"&gt;="&amp;Kombiniert[[#This Row],[Von]],Kombiniert[Date],"&lt;="&amp;Kombiniert[[#This Row],[Date]])</f>
        <v>6.0624999999999998E-2</v>
      </c>
      <c r="S1362" s="8">
        <f>AVERAGEIFS(Kombiniert[Sonstige],Kombiniert[Date],"&gt;="&amp;Kombiniert[[#This Row],[Von]],Kombiniert[Date],"&lt;="&amp;Kombiniert[[#This Row],[Date]])</f>
        <v>5.7499999999999996E-2</v>
      </c>
      <c r="T1362" s="4">
        <f>SUMIFS(Kombiniert[Befragte],Kombiniert[Date],"&gt;="&amp;Kombiniert[[#This Row],[Von]],Kombiniert[Date],"&lt;="&amp;Kombiniert[[#This Row],[Date]])</f>
        <v>15249</v>
      </c>
      <c r="U1362" s="2">
        <f>1/SUMIFS(Kombiniert[[#This Row],[CDU/CSU (14d)]:[AfD (14d)]],Kombiniert[[#This Row],[CDU/CSU (14d)]:[AfD (14d)]],"&gt;="&amp;0.05)</f>
        <v>1.0981468771448182</v>
      </c>
      <c r="V1362" s="2">
        <f>1/(SUMIFS(Kombiniert[[#This Row],[CDU/CSU (14d)]:[AfD (14d)]],Kombiniert[[#This Row],[CDU/CSU (14d)]:[AfD (14d)]],"&gt;="&amp;0.05)-Kombiniert[[#This Row],[FDP (14d)]])</f>
        <v>1.1379800853485063</v>
      </c>
    </row>
    <row r="1363" spans="1:22" x14ac:dyDescent="0.35">
      <c r="A1363" s="1">
        <v>42037</v>
      </c>
      <c r="B1363" s="2">
        <v>0.41</v>
      </c>
      <c r="C1363" s="2">
        <v>0.25</v>
      </c>
      <c r="D1363" s="2">
        <v>0.1</v>
      </c>
      <c r="E1363" s="2">
        <v>2.5000000000000001E-2</v>
      </c>
      <c r="F1363" s="2">
        <v>0.09</v>
      </c>
      <c r="G1363" s="2">
        <v>7.0000000000000007E-2</v>
      </c>
      <c r="H1363" s="2">
        <v>5.5E-2</v>
      </c>
      <c r="I1363" s="2">
        <v>2013</v>
      </c>
      <c r="J1363" s="2" t="s">
        <v>1176</v>
      </c>
      <c r="K1363" t="s">
        <v>939</v>
      </c>
      <c r="L1363" s="1">
        <f>Kombiniert[[#This Row],[Date]]-13</f>
        <v>42024</v>
      </c>
      <c r="M1363" s="8">
        <f>AVERAGEIFS(Kombiniert[CDU/CSU],Kombiniert[Date],"&gt;="&amp;Kombiniert[[#This Row],[Von]],Kombiniert[Date],"&lt;="&amp;Kombiniert[[#This Row],[Date]])</f>
        <v>0.41437499999999999</v>
      </c>
      <c r="N1363" s="3">
        <f>AVERAGEIFS(Kombiniert[SPD],Kombiniert[Date],"&gt;="&amp;Kombiniert[[#This Row],[Von]],Kombiniert[Date],"&lt;="&amp;Kombiniert[[#This Row],[Date]])</f>
        <v>0.24</v>
      </c>
      <c r="O1363" s="8">
        <f>AVERAGEIFS(Kombiniert[GRÜNE],Kombiniert[Date],"&gt;="&amp;Kombiniert[[#This Row],[Von]],Kombiniert[Date],"&lt;="&amp;Kombiniert[[#This Row],[Date]])</f>
        <v>0.10062499999999999</v>
      </c>
      <c r="P1363" s="8">
        <f>AVERAGEIFS(Kombiniert[FDP],Kombiniert[Date],"&gt;="&amp;Kombiniert[[#This Row],[Von]],Kombiniert[Date],"&lt;="&amp;Kombiniert[[#This Row],[Date]])</f>
        <v>3.2500000000000001E-2</v>
      </c>
      <c r="Q1363" s="8">
        <f>AVERAGEIFS(Kombiniert[LINKE],Kombiniert[Date],"&gt;="&amp;Kombiniert[[#This Row],[Von]],Kombiniert[Date],"&lt;="&amp;Kombiniert[[#This Row],[Date]])</f>
        <v>9.1249999999999984E-2</v>
      </c>
      <c r="R1363" s="8">
        <f>AVERAGEIFS(Kombiniert[AfD],Kombiniert[Date],"&gt;="&amp;Kombiniert[[#This Row],[Von]],Kombiniert[Date],"&lt;="&amp;Kombiniert[[#This Row],[Date]])</f>
        <v>6.3750000000000001E-2</v>
      </c>
      <c r="S1363" s="8">
        <f>AVERAGEIFS(Kombiniert[Sonstige],Kombiniert[Date],"&gt;="&amp;Kombiniert[[#This Row],[Von]],Kombiniert[Date],"&lt;="&amp;Kombiniert[[#This Row],[Date]])</f>
        <v>5.5625000000000001E-2</v>
      </c>
      <c r="T1363" s="4">
        <f>SUMIFS(Kombiniert[Befragte],Kombiniert[Date],"&gt;="&amp;Kombiniert[[#This Row],[Von]],Kombiniert[Date],"&lt;="&amp;Kombiniert[[#This Row],[Date]])</f>
        <v>15748</v>
      </c>
      <c r="U1363" s="2">
        <f>1/SUMIFS(Kombiniert[[#This Row],[CDU/CSU (14d)]:[AfD (14d)]],Kombiniert[[#This Row],[CDU/CSU (14d)]:[AfD (14d)]],"&gt;="&amp;0.05)</f>
        <v>1.0989010989010992</v>
      </c>
      <c r="V1363" s="2">
        <f>1/(SUMIFS(Kombiniert[[#This Row],[CDU/CSU (14d)]:[AfD (14d)]],Kombiniert[[#This Row],[CDU/CSU (14d)]:[AfD (14d)]],"&gt;="&amp;0.05)-Kombiniert[[#This Row],[FDP (14d)]])</f>
        <v>1.1396011396011398</v>
      </c>
    </row>
    <row r="1364" spans="1:22" x14ac:dyDescent="0.35">
      <c r="A1364" s="1">
        <v>42030</v>
      </c>
      <c r="B1364" s="2">
        <v>0.42</v>
      </c>
      <c r="C1364" s="2">
        <v>0.24</v>
      </c>
      <c r="D1364" s="2">
        <v>0.1</v>
      </c>
      <c r="E1364" s="2">
        <v>0.03</v>
      </c>
      <c r="F1364" s="2">
        <v>8.5000000000000006E-2</v>
      </c>
      <c r="G1364" s="2">
        <v>7.0000000000000007E-2</v>
      </c>
      <c r="H1364" s="2">
        <v>5.5E-2</v>
      </c>
      <c r="I1364" s="2">
        <v>2005</v>
      </c>
      <c r="J1364" s="2" t="s">
        <v>1177</v>
      </c>
      <c r="K1364" t="s">
        <v>939</v>
      </c>
      <c r="L1364" s="1">
        <f>Kombiniert[[#This Row],[Date]]-13</f>
        <v>42017</v>
      </c>
      <c r="M1364" s="8">
        <f>AVERAGEIFS(Kombiniert[CDU/CSU],Kombiniert[Date],"&gt;="&amp;Kombiniert[[#This Row],[Von]],Kombiniert[Date],"&lt;="&amp;Kombiniert[[#This Row],[Date]])</f>
        <v>0.41875000000000001</v>
      </c>
      <c r="N1364" s="3">
        <f>AVERAGEIFS(Kombiniert[SPD],Kombiniert[Date],"&gt;="&amp;Kombiniert[[#This Row],[Von]],Kombiniert[Date],"&lt;="&amp;Kombiniert[[#This Row],[Date]])</f>
        <v>0.23499999999999999</v>
      </c>
      <c r="O1364" s="8">
        <f>AVERAGEIFS(Kombiniert[GRÜNE],Kombiniert[Date],"&gt;="&amp;Kombiniert[[#This Row],[Von]],Kombiniert[Date],"&lt;="&amp;Kombiniert[[#This Row],[Date]])</f>
        <v>9.8749999999999991E-2</v>
      </c>
      <c r="P1364" s="8">
        <f>AVERAGEIFS(Kombiniert[FDP],Kombiniert[Date],"&gt;="&amp;Kombiniert[[#This Row],[Von]],Kombiniert[Date],"&lt;="&amp;Kombiniert[[#This Row],[Date]])</f>
        <v>3.5000000000000003E-2</v>
      </c>
      <c r="Q1364" s="8">
        <f>AVERAGEIFS(Kombiniert[LINKE],Kombiniert[Date],"&gt;="&amp;Kombiniert[[#This Row],[Von]],Kombiniert[Date],"&lt;="&amp;Kombiniert[[#This Row],[Date]])</f>
        <v>9.0624999999999997E-2</v>
      </c>
      <c r="R1364" s="8">
        <f>AVERAGEIFS(Kombiniert[AfD],Kombiniert[Date],"&gt;="&amp;Kombiniert[[#This Row],[Von]],Kombiniert[Date],"&lt;="&amp;Kombiniert[[#This Row],[Date]])</f>
        <v>6.5625000000000003E-2</v>
      </c>
      <c r="S1364" s="8">
        <f>AVERAGEIFS(Kombiniert[Sonstige],Kombiniert[Date],"&gt;="&amp;Kombiniert[[#This Row],[Von]],Kombiniert[Date],"&lt;="&amp;Kombiniert[[#This Row],[Date]])</f>
        <v>5.2500000000000005E-2</v>
      </c>
      <c r="T1364" s="4">
        <f>SUMIFS(Kombiniert[Befragte],Kombiniert[Date],"&gt;="&amp;Kombiniert[[#This Row],[Von]],Kombiniert[Date],"&lt;="&amp;Kombiniert[[#This Row],[Date]])</f>
        <v>17198</v>
      </c>
      <c r="U1364" s="2">
        <f>1/SUMIFS(Kombiniert[[#This Row],[CDU/CSU (14d)]:[AfD (14d)]],Kombiniert[[#This Row],[CDU/CSU (14d)]:[AfD (14d)]],"&gt;="&amp;0.05)</f>
        <v>1.1004126547455295</v>
      </c>
      <c r="V1364" s="2">
        <f>1/(SUMIFS(Kombiniert[[#This Row],[CDU/CSU (14d)]:[AfD (14d)]],Kombiniert[[#This Row],[CDU/CSU (14d)]:[AfD (14d)]],"&gt;="&amp;0.05)-Kombiniert[[#This Row],[FDP (14d)]])</f>
        <v>1.144492131616595</v>
      </c>
    </row>
    <row r="1365" spans="1:22" x14ac:dyDescent="0.35">
      <c r="A1365" s="1">
        <v>42024</v>
      </c>
      <c r="B1365" s="2">
        <v>0.42</v>
      </c>
      <c r="C1365" s="2">
        <v>0.23</v>
      </c>
      <c r="D1365" s="2">
        <v>0.1</v>
      </c>
      <c r="E1365" s="2">
        <v>3.5000000000000003E-2</v>
      </c>
      <c r="F1365" s="2">
        <v>0.09</v>
      </c>
      <c r="G1365" s="2">
        <v>7.0000000000000007E-2</v>
      </c>
      <c r="H1365" s="2">
        <v>0.04</v>
      </c>
      <c r="I1365" s="2">
        <v>2019</v>
      </c>
      <c r="J1365" s="2" t="s">
        <v>1178</v>
      </c>
      <c r="K1365" t="s">
        <v>939</v>
      </c>
      <c r="L1365" s="1">
        <f>Kombiniert[[#This Row],[Date]]-13</f>
        <v>42011</v>
      </c>
      <c r="M1365" s="8">
        <f>AVERAGEIFS(Kombiniert[CDU/CSU],Kombiniert[Date],"&gt;="&amp;Kombiniert[[#This Row],[Von]],Kombiniert[Date],"&lt;="&amp;Kombiniert[[#This Row],[Date]])</f>
        <v>0.42000000000000004</v>
      </c>
      <c r="N1365" s="3">
        <f>AVERAGEIFS(Kombiniert[SPD],Kombiniert[Date],"&gt;="&amp;Kombiniert[[#This Row],[Von]],Kombiniert[Date],"&lt;="&amp;Kombiniert[[#This Row],[Date]])</f>
        <v>0.23624999999999999</v>
      </c>
      <c r="O1365" s="8">
        <f>AVERAGEIFS(Kombiniert[GRÜNE],Kombiniert[Date],"&gt;="&amp;Kombiniert[[#This Row],[Von]],Kombiniert[Date],"&lt;="&amp;Kombiniert[[#This Row],[Date]])</f>
        <v>9.8749999999999991E-2</v>
      </c>
      <c r="P1365" s="8">
        <f>AVERAGEIFS(Kombiniert[FDP],Kombiniert[Date],"&gt;="&amp;Kombiniert[[#This Row],[Von]],Kombiniert[Date],"&lt;="&amp;Kombiniert[[#This Row],[Date]])</f>
        <v>3.3750000000000002E-2</v>
      </c>
      <c r="Q1365" s="8">
        <f>AVERAGEIFS(Kombiniert[LINKE],Kombiniert[Date],"&gt;="&amp;Kombiniert[[#This Row],[Von]],Kombiniert[Date],"&lt;="&amp;Kombiniert[[#This Row],[Date]])</f>
        <v>0.09</v>
      </c>
      <c r="R1365" s="8">
        <f>AVERAGEIFS(Kombiniert[AfD],Kombiniert[Date],"&gt;="&amp;Kombiniert[[#This Row],[Von]],Kombiniert[Date],"&lt;="&amp;Kombiniert[[#This Row],[Date]])</f>
        <v>6.4375000000000002E-2</v>
      </c>
      <c r="S1365" s="8">
        <f>AVERAGEIFS(Kombiniert[Sonstige],Kombiniert[Date],"&gt;="&amp;Kombiniert[[#This Row],[Von]],Kombiniert[Date],"&lt;="&amp;Kombiniert[[#This Row],[Date]])</f>
        <v>5.3125000000000006E-2</v>
      </c>
      <c r="T1365" s="4">
        <f>SUMIFS(Kombiniert[Befragte],Kombiniert[Date],"&gt;="&amp;Kombiniert[[#This Row],[Von]],Kombiniert[Date],"&lt;="&amp;Kombiniert[[#This Row],[Date]])</f>
        <v>16213</v>
      </c>
      <c r="U1365" s="2">
        <f>1/SUMIFS(Kombiniert[[#This Row],[CDU/CSU (14d)]:[AfD (14d)]],Kombiniert[[#This Row],[CDU/CSU (14d)]:[AfD (14d)]],"&gt;="&amp;0.05)</f>
        <v>1.0996563573883162</v>
      </c>
      <c r="V1365" s="2">
        <f>1/(SUMIFS(Kombiniert[[#This Row],[CDU/CSU (14d)]:[AfD (14d)]],Kombiniert[[#This Row],[CDU/CSU (14d)]:[AfD (14d)]],"&gt;="&amp;0.05)-Kombiniert[[#This Row],[FDP (14d)]])</f>
        <v>1.1420413990007139</v>
      </c>
    </row>
    <row r="1366" spans="1:22" x14ac:dyDescent="0.35">
      <c r="A1366" s="1">
        <v>42019</v>
      </c>
      <c r="B1366" s="2">
        <v>0.43</v>
      </c>
      <c r="C1366" s="2">
        <v>0.23</v>
      </c>
      <c r="D1366" s="2">
        <v>0.1</v>
      </c>
      <c r="E1366" s="2">
        <v>2.5000000000000001E-2</v>
      </c>
      <c r="F1366" s="2">
        <v>0.09</v>
      </c>
      <c r="G1366" s="2">
        <v>7.4999999999999997E-2</v>
      </c>
      <c r="H1366" s="2">
        <v>3.5000000000000003E-2</v>
      </c>
      <c r="I1366" s="2">
        <v>2058</v>
      </c>
      <c r="J1366" s="2" t="s">
        <v>1179</v>
      </c>
      <c r="K1366" t="s">
        <v>939</v>
      </c>
      <c r="L1366" s="1">
        <f>Kombiniert[[#This Row],[Date]]-13</f>
        <v>42006</v>
      </c>
      <c r="M1366" s="8">
        <f>AVERAGEIFS(Kombiniert[CDU/CSU],Kombiniert[Date],"&gt;="&amp;Kombiniert[[#This Row],[Von]],Kombiniert[Date],"&lt;="&amp;Kombiniert[[#This Row],[Date]])</f>
        <v>0.42249999999999993</v>
      </c>
      <c r="N1366" s="3">
        <f>AVERAGEIFS(Kombiniert[SPD],Kombiniert[Date],"&gt;="&amp;Kombiniert[[#This Row],[Von]],Kombiniert[Date],"&lt;="&amp;Kombiniert[[#This Row],[Date]])</f>
        <v>0.23499999999999999</v>
      </c>
      <c r="O1366" s="8">
        <f>AVERAGEIFS(Kombiniert[GRÜNE],Kombiniert[Date],"&gt;="&amp;Kombiniert[[#This Row],[Von]],Kombiniert[Date],"&lt;="&amp;Kombiniert[[#This Row],[Date]])</f>
        <v>9.8333333333333328E-2</v>
      </c>
      <c r="P1366" s="8">
        <f>AVERAGEIFS(Kombiniert[FDP],Kombiniert[Date],"&gt;="&amp;Kombiniert[[#This Row],[Von]],Kombiniert[Date],"&lt;="&amp;Kombiniert[[#This Row],[Date]])</f>
        <v>2.9166666666666664E-2</v>
      </c>
      <c r="Q1366" s="8">
        <f>AVERAGEIFS(Kombiniert[LINKE],Kombiniert[Date],"&gt;="&amp;Kombiniert[[#This Row],[Von]],Kombiniert[Date],"&lt;="&amp;Kombiniert[[#This Row],[Date]])</f>
        <v>9.2500000000000013E-2</v>
      </c>
      <c r="R1366" s="8">
        <f>AVERAGEIFS(Kombiniert[AfD],Kombiniert[Date],"&gt;="&amp;Kombiniert[[#This Row],[Von]],Kombiniert[Date],"&lt;="&amp;Kombiniert[[#This Row],[Date]])</f>
        <v>6.5000000000000002E-2</v>
      </c>
      <c r="S1366" s="8">
        <f>AVERAGEIFS(Kombiniert[Sonstige],Kombiniert[Date],"&gt;="&amp;Kombiniert[[#This Row],[Von]],Kombiniert[Date],"&lt;="&amp;Kombiniert[[#This Row],[Date]])</f>
        <v>5.5E-2</v>
      </c>
      <c r="T1366" s="4">
        <f>SUMIFS(Kombiniert[Befragte],Kombiniert[Date],"&gt;="&amp;Kombiniert[[#This Row],[Von]],Kombiniert[Date],"&lt;="&amp;Kombiniert[[#This Row],[Date]])</f>
        <v>11970</v>
      </c>
      <c r="U1366" s="2">
        <f>1/SUMIFS(Kombiniert[[#This Row],[CDU/CSU (14d)]:[AfD (14d)]],Kombiniert[[#This Row],[CDU/CSU (14d)]:[AfD (14d)]],"&gt;="&amp;0.05)</f>
        <v>1.0948905109489051</v>
      </c>
      <c r="V1366" s="2">
        <f>1/(SUMIFS(Kombiniert[[#This Row],[CDU/CSU (14d)]:[AfD (14d)]],Kombiniert[[#This Row],[CDU/CSU (14d)]:[AfD (14d)]],"&gt;="&amp;0.05)-Kombiniert[[#This Row],[FDP (14d)]])</f>
        <v>1.1310084825636193</v>
      </c>
    </row>
    <row r="1367" spans="1:22" x14ac:dyDescent="0.35">
      <c r="A1367" s="1">
        <v>42010</v>
      </c>
      <c r="B1367" s="2">
        <v>0.42499999999999999</v>
      </c>
      <c r="C1367" s="2">
        <v>0.24</v>
      </c>
      <c r="D1367" s="2">
        <v>0.09</v>
      </c>
      <c r="E1367" s="2">
        <v>0.02</v>
      </c>
      <c r="F1367" s="2">
        <v>9.5000000000000001E-2</v>
      </c>
      <c r="G1367" s="2">
        <v>7.4999999999999997E-2</v>
      </c>
      <c r="H1367" s="2">
        <v>5.5E-2</v>
      </c>
      <c r="I1367" s="2">
        <v>2036</v>
      </c>
      <c r="J1367" s="2" t="s">
        <v>556</v>
      </c>
      <c r="K1367" t="s">
        <v>939</v>
      </c>
      <c r="L1367" s="1">
        <f>Kombiniert[[#This Row],[Date]]-13</f>
        <v>41997</v>
      </c>
      <c r="M1367" s="8">
        <f>AVERAGEIFS(Kombiniert[CDU/CSU],Kombiniert[Date],"&gt;="&amp;Kombiniert[[#This Row],[Von]],Kombiniert[Date],"&lt;="&amp;Kombiniert[[#This Row],[Date]])</f>
        <v>0.42249999999999999</v>
      </c>
      <c r="N1367" s="3">
        <f>AVERAGEIFS(Kombiniert[SPD],Kombiniert[Date],"&gt;="&amp;Kombiniert[[#This Row],[Von]],Kombiniert[Date],"&lt;="&amp;Kombiniert[[#This Row],[Date]])</f>
        <v>0.23499999999999999</v>
      </c>
      <c r="O1367" s="8">
        <f>AVERAGEIFS(Kombiniert[GRÜNE],Kombiniert[Date],"&gt;="&amp;Kombiniert[[#This Row],[Von]],Kombiniert[Date],"&lt;="&amp;Kombiniert[[#This Row],[Date]])</f>
        <v>9.5000000000000001E-2</v>
      </c>
      <c r="P1367" s="8">
        <f>AVERAGEIFS(Kombiniert[FDP],Kombiniert[Date],"&gt;="&amp;Kombiniert[[#This Row],[Von]],Kombiniert[Date],"&lt;="&amp;Kombiniert[[#This Row],[Date]])</f>
        <v>0.02</v>
      </c>
      <c r="Q1367" s="8">
        <f>AVERAGEIFS(Kombiniert[LINKE],Kombiniert[Date],"&gt;="&amp;Kombiniert[[#This Row],[Von]],Kombiniert[Date],"&lt;="&amp;Kombiniert[[#This Row],[Date]])</f>
        <v>0.10250000000000001</v>
      </c>
      <c r="R1367" s="8">
        <f>AVERAGEIFS(Kombiniert[AfD],Kombiniert[Date],"&gt;="&amp;Kombiniert[[#This Row],[Von]],Kombiniert[Date],"&lt;="&amp;Kombiniert[[#This Row],[Date]])</f>
        <v>6.25E-2</v>
      </c>
      <c r="S1367" s="8">
        <f>AVERAGEIFS(Kombiniert[Sonstige],Kombiniert[Date],"&gt;="&amp;Kombiniert[[#This Row],[Von]],Kombiniert[Date],"&lt;="&amp;Kombiniert[[#This Row],[Date]])</f>
        <v>6.25E-2</v>
      </c>
      <c r="T1367" s="4">
        <f>SUMIFS(Kombiniert[Befragte],Kombiniert[Date],"&gt;="&amp;Kombiniert[[#This Row],[Von]],Kombiniert[Date],"&lt;="&amp;Kombiniert[[#This Row],[Date]])</f>
        <v>4540</v>
      </c>
      <c r="U1367" s="2">
        <f>1/SUMIFS(Kombiniert[[#This Row],[CDU/CSU (14d)]:[AfD (14d)]],Kombiniert[[#This Row],[CDU/CSU (14d)]:[AfD (14d)]],"&gt;="&amp;0.05)</f>
        <v>1.0899182561307903</v>
      </c>
      <c r="V1367" s="2">
        <f>1/(SUMIFS(Kombiniert[[#This Row],[CDU/CSU (14d)]:[AfD (14d)]],Kombiniert[[#This Row],[CDU/CSU (14d)]:[AfD (14d)]],"&gt;="&amp;0.05)-Kombiniert[[#This Row],[FDP (14d)]])</f>
        <v>1.1142061281337048</v>
      </c>
    </row>
    <row r="1368" spans="1:22" x14ac:dyDescent="0.35">
      <c r="A1368" s="1">
        <v>41989</v>
      </c>
      <c r="B1368" s="2">
        <v>0.41499999999999998</v>
      </c>
      <c r="C1368" s="2">
        <v>0.245</v>
      </c>
      <c r="D1368" s="2">
        <v>9.5000000000000001E-2</v>
      </c>
      <c r="E1368" s="2">
        <v>0.02</v>
      </c>
      <c r="F1368" s="2">
        <v>0.1</v>
      </c>
      <c r="G1368" s="2">
        <v>7.4999999999999997E-2</v>
      </c>
      <c r="H1368" s="2">
        <v>0.05</v>
      </c>
      <c r="I1368" s="2">
        <v>2017</v>
      </c>
      <c r="J1368" s="2" t="s">
        <v>1180</v>
      </c>
      <c r="K1368" t="s">
        <v>939</v>
      </c>
      <c r="L1368" s="1">
        <f>Kombiniert[[#This Row],[Date]]-13</f>
        <v>41976</v>
      </c>
      <c r="M1368" s="8">
        <f>AVERAGEIFS(Kombiniert[CDU/CSU],Kombiniert[Date],"&gt;="&amp;Kombiniert[[#This Row],[Von]],Kombiniert[Date],"&lt;="&amp;Kombiniert[[#This Row],[Date]])</f>
        <v>0.41187499999999999</v>
      </c>
      <c r="N1368" s="3">
        <f>AVERAGEIFS(Kombiniert[SPD],Kombiniert[Date],"&gt;="&amp;Kombiniert[[#This Row],[Von]],Kombiniert[Date],"&lt;="&amp;Kombiniert[[#This Row],[Date]])</f>
        <v>0.24562500000000001</v>
      </c>
      <c r="O1368" s="8">
        <f>AVERAGEIFS(Kombiniert[GRÜNE],Kombiniert[Date],"&gt;="&amp;Kombiniert[[#This Row],[Von]],Kombiniert[Date],"&lt;="&amp;Kombiniert[[#This Row],[Date]])</f>
        <v>0.10249999999999999</v>
      </c>
      <c r="P1368" s="8">
        <f>AVERAGEIFS(Kombiniert[FDP],Kombiniert[Date],"&gt;="&amp;Kombiniert[[#This Row],[Von]],Kombiniert[Date],"&lt;="&amp;Kombiniert[[#This Row],[Date]])</f>
        <v>2.2499999999999999E-2</v>
      </c>
      <c r="Q1368" s="8">
        <f>AVERAGEIFS(Kombiniert[LINKE],Kombiniert[Date],"&gt;="&amp;Kombiniert[[#This Row],[Von]],Kombiniert[Date],"&lt;="&amp;Kombiniert[[#This Row],[Date]])</f>
        <v>9.3124999999999986E-2</v>
      </c>
      <c r="R1368" s="8">
        <f>AVERAGEIFS(Kombiniert[AfD],Kombiniert[Date],"&gt;="&amp;Kombiniert[[#This Row],[Von]],Kombiniert[Date],"&lt;="&amp;Kombiniert[[#This Row],[Date]])</f>
        <v>6.4375000000000002E-2</v>
      </c>
      <c r="S1368" s="8">
        <f>AVERAGEIFS(Kombiniert[Sonstige],Kombiniert[Date],"&gt;="&amp;Kombiniert[[#This Row],[Von]],Kombiniert[Date],"&lt;="&amp;Kombiniert[[#This Row],[Date]])</f>
        <v>0.06</v>
      </c>
      <c r="T1368" s="4">
        <f>SUMIFS(Kombiniert[Befragte],Kombiniert[Date],"&gt;="&amp;Kombiniert[[#This Row],[Von]],Kombiniert[Date],"&lt;="&amp;Kombiniert[[#This Row],[Date]])</f>
        <v>18627</v>
      </c>
      <c r="U1368" s="2">
        <f>1/SUMIFS(Kombiniert[[#This Row],[CDU/CSU (14d)]:[AfD (14d)]],Kombiniert[[#This Row],[CDU/CSU (14d)]:[AfD (14d)]],"&gt;="&amp;0.05)</f>
        <v>1.0899182561307903</v>
      </c>
      <c r="V1368" s="2">
        <f>1/(SUMIFS(Kombiniert[[#This Row],[CDU/CSU (14d)]:[AfD (14d)]],Kombiniert[[#This Row],[CDU/CSU (14d)]:[AfD (14d)]],"&gt;="&amp;0.05)-Kombiniert[[#This Row],[FDP (14d)]])</f>
        <v>1.1173184357541899</v>
      </c>
    </row>
    <row r="1369" spans="1:22" x14ac:dyDescent="0.35">
      <c r="A1369" s="1">
        <v>41984</v>
      </c>
      <c r="B1369" s="2">
        <v>0.41</v>
      </c>
      <c r="C1369" s="2">
        <v>0.24</v>
      </c>
      <c r="D1369" s="2">
        <v>9.5000000000000001E-2</v>
      </c>
      <c r="E1369" s="2">
        <v>0.02</v>
      </c>
      <c r="F1369" s="2">
        <v>9.5000000000000001E-2</v>
      </c>
      <c r="G1369" s="2">
        <v>0.08</v>
      </c>
      <c r="H1369" s="2">
        <v>0.06</v>
      </c>
      <c r="I1369" s="2">
        <v>2046</v>
      </c>
      <c r="J1369" s="2" t="s">
        <v>1181</v>
      </c>
      <c r="K1369" t="s">
        <v>939</v>
      </c>
      <c r="L1369" s="1">
        <f>Kombiniert[[#This Row],[Date]]-13</f>
        <v>41971</v>
      </c>
      <c r="M1369" s="8">
        <f>AVERAGEIFS(Kombiniert[CDU/CSU],Kombiniert[Date],"&gt;="&amp;Kombiniert[[#This Row],[Von]],Kombiniert[Date],"&lt;="&amp;Kombiniert[[#This Row],[Date]])</f>
        <v>0.40928571428571431</v>
      </c>
      <c r="N1369" s="3">
        <f>AVERAGEIFS(Kombiniert[SPD],Kombiniert[Date],"&gt;="&amp;Kombiniert[[#This Row],[Von]],Kombiniert[Date],"&lt;="&amp;Kombiniert[[#This Row],[Date]])</f>
        <v>0.24571428571428572</v>
      </c>
      <c r="O1369" s="8">
        <f>AVERAGEIFS(Kombiniert[GRÜNE],Kombiniert[Date],"&gt;="&amp;Kombiniert[[#This Row],[Von]],Kombiniert[Date],"&lt;="&amp;Kombiniert[[#This Row],[Date]])</f>
        <v>0.10214285714285713</v>
      </c>
      <c r="P1369" s="8">
        <f>AVERAGEIFS(Kombiniert[FDP],Kombiniert[Date],"&gt;="&amp;Kombiniert[[#This Row],[Von]],Kombiniert[Date],"&lt;="&amp;Kombiniert[[#This Row],[Date]])</f>
        <v>2.2857142857142857E-2</v>
      </c>
      <c r="Q1369" s="8">
        <f>AVERAGEIFS(Kombiniert[LINKE],Kombiniert[Date],"&gt;="&amp;Kombiniert[[#This Row],[Von]],Kombiniert[Date],"&lt;="&amp;Kombiniert[[#This Row],[Date]])</f>
        <v>9.2142857142857124E-2</v>
      </c>
      <c r="R1369" s="8">
        <f>AVERAGEIFS(Kombiniert[AfD],Kombiniert[Date],"&gt;="&amp;Kombiniert[[#This Row],[Von]],Kombiniert[Date],"&lt;="&amp;Kombiniert[[#This Row],[Date]])</f>
        <v>6.9285714285714298E-2</v>
      </c>
      <c r="S1369" s="8">
        <f>AVERAGEIFS(Kombiniert[Sonstige],Kombiniert[Date],"&gt;="&amp;Kombiniert[[#This Row],[Von]],Kombiniert[Date],"&lt;="&amp;Kombiniert[[#This Row],[Date]])</f>
        <v>5.8571428571428573E-2</v>
      </c>
      <c r="T1369" s="4">
        <f>SUMIFS(Kombiniert[Befragte],Kombiniert[Date],"&gt;="&amp;Kombiniert[[#This Row],[Von]],Kombiniert[Date],"&lt;="&amp;Kombiniert[[#This Row],[Date]])</f>
        <v>15696</v>
      </c>
      <c r="U1369" s="2">
        <f>1/SUMIFS(Kombiniert[[#This Row],[CDU/CSU (14d)]:[AfD (14d)]],Kombiniert[[#This Row],[CDU/CSU (14d)]:[AfD (14d)]],"&gt;="&amp;0.05)</f>
        <v>1.0886469673405912</v>
      </c>
      <c r="V1369" s="2">
        <f>1/(SUMIFS(Kombiniert[[#This Row],[CDU/CSU (14d)]:[AfD (14d)]],Kombiniert[[#This Row],[CDU/CSU (14d)]:[AfD (14d)]],"&gt;="&amp;0.05)-Kombiniert[[#This Row],[FDP (14d)]])</f>
        <v>1.1164274322169061</v>
      </c>
    </row>
    <row r="1370" spans="1:22" x14ac:dyDescent="0.35">
      <c r="A1370" s="1">
        <v>41975</v>
      </c>
      <c r="B1370" s="2">
        <v>0.41499999999999998</v>
      </c>
      <c r="C1370" s="2">
        <v>0.23</v>
      </c>
      <c r="D1370" s="2">
        <v>0.09</v>
      </c>
      <c r="E1370" s="2">
        <v>0.02</v>
      </c>
      <c r="F1370" s="2">
        <v>0.1</v>
      </c>
      <c r="G1370" s="2">
        <v>8.5000000000000006E-2</v>
      </c>
      <c r="H1370" s="2">
        <v>0.06</v>
      </c>
      <c r="I1370" s="2">
        <v>2047</v>
      </c>
      <c r="J1370" s="2" t="s">
        <v>796</v>
      </c>
      <c r="K1370" t="s">
        <v>939</v>
      </c>
      <c r="L1370" s="1">
        <f>Kombiniert[[#This Row],[Date]]-13</f>
        <v>41962</v>
      </c>
      <c r="M1370" s="8">
        <f>AVERAGEIFS(Kombiniert[CDU/CSU],Kombiniert[Date],"&gt;="&amp;Kombiniert[[#This Row],[Von]],Kombiniert[Date],"&lt;="&amp;Kombiniert[[#This Row],[Date]])</f>
        <v>0.41375000000000001</v>
      </c>
      <c r="N1370" s="3">
        <f>AVERAGEIFS(Kombiniert[SPD],Kombiniert[Date],"&gt;="&amp;Kombiniert[[#This Row],[Von]],Kombiniert[Date],"&lt;="&amp;Kombiniert[[#This Row],[Date]])</f>
        <v>0.24374999999999999</v>
      </c>
      <c r="O1370" s="8">
        <f>AVERAGEIFS(Kombiniert[GRÜNE],Kombiniert[Date],"&gt;="&amp;Kombiniert[[#This Row],[Von]],Kombiniert[Date],"&lt;="&amp;Kombiniert[[#This Row],[Date]])</f>
        <v>9.812499999999999E-2</v>
      </c>
      <c r="P1370" s="8">
        <f>AVERAGEIFS(Kombiniert[FDP],Kombiniert[Date],"&gt;="&amp;Kombiniert[[#This Row],[Von]],Kombiniert[Date],"&lt;="&amp;Kombiniert[[#This Row],[Date]])</f>
        <v>2.75E-2</v>
      </c>
      <c r="Q1370" s="8">
        <f>AVERAGEIFS(Kombiniert[LINKE],Kombiniert[Date],"&gt;="&amp;Kombiniert[[#This Row],[Von]],Kombiniert[Date],"&lt;="&amp;Kombiniert[[#This Row],[Date]])</f>
        <v>9.0624999999999983E-2</v>
      </c>
      <c r="R1370" s="8">
        <f>AVERAGEIFS(Kombiniert[AfD],Kombiniert[Date],"&gt;="&amp;Kombiniert[[#This Row],[Von]],Kombiniert[Date],"&lt;="&amp;Kombiniert[[#This Row],[Date]])</f>
        <v>6.8125000000000005E-2</v>
      </c>
      <c r="S1370" s="8">
        <f>AVERAGEIFS(Kombiniert[Sonstige],Kombiniert[Date],"&gt;="&amp;Kombiniert[[#This Row],[Von]],Kombiniert[Date],"&lt;="&amp;Kombiniert[[#This Row],[Date]])</f>
        <v>5.8125000000000003E-2</v>
      </c>
      <c r="T1370" s="4">
        <f>SUMIFS(Kombiniert[Befragte],Kombiniert[Date],"&gt;="&amp;Kombiniert[[#This Row],[Von]],Kombiniert[Date],"&lt;="&amp;Kombiniert[[#This Row],[Date]])</f>
        <v>14689</v>
      </c>
      <c r="U1370" s="2">
        <f>1/SUMIFS(Kombiniert[[#This Row],[CDU/CSU (14d)]:[AfD (14d)]],Kombiniert[[#This Row],[CDU/CSU (14d)]:[AfD (14d)]],"&gt;="&amp;0.05)</f>
        <v>1.0936431989063569</v>
      </c>
      <c r="V1370" s="2">
        <f>1/(SUMIFS(Kombiniert[[#This Row],[CDU/CSU (14d)]:[AfD (14d)]],Kombiniert[[#This Row],[CDU/CSU (14d)]:[AfD (14d)]],"&gt;="&amp;0.05)-Kombiniert[[#This Row],[FDP (14d)]])</f>
        <v>1.1275546159267089</v>
      </c>
    </row>
    <row r="1371" spans="1:22" x14ac:dyDescent="0.35">
      <c r="A1371" s="1">
        <v>41967</v>
      </c>
      <c r="B1371" s="2">
        <v>0.41</v>
      </c>
      <c r="C1371" s="2">
        <v>0.24</v>
      </c>
      <c r="D1371" s="2">
        <v>0.09</v>
      </c>
      <c r="E1371" s="2">
        <v>2.5000000000000001E-2</v>
      </c>
      <c r="F1371" s="2">
        <v>0.105</v>
      </c>
      <c r="G1371" s="2">
        <v>7.4999999999999997E-2</v>
      </c>
      <c r="H1371" s="2">
        <v>5.5E-2</v>
      </c>
      <c r="I1371" s="2">
        <v>1979</v>
      </c>
      <c r="J1371" s="2" t="s">
        <v>1182</v>
      </c>
      <c r="K1371" t="s">
        <v>939</v>
      </c>
      <c r="L1371" s="1">
        <f>Kombiniert[[#This Row],[Date]]-13</f>
        <v>41954</v>
      </c>
      <c r="M1371" s="8">
        <f>AVERAGEIFS(Kombiniert[CDU/CSU],Kombiniert[Date],"&gt;="&amp;Kombiniert[[#This Row],[Von]],Kombiniert[Date],"&lt;="&amp;Kombiniert[[#This Row],[Date]])</f>
        <v>0.41055555555555556</v>
      </c>
      <c r="N1371" s="3">
        <f>AVERAGEIFS(Kombiniert[SPD],Kombiniert[Date],"&gt;="&amp;Kombiniert[[#This Row],[Von]],Kombiniert[Date],"&lt;="&amp;Kombiniert[[#This Row],[Date]])</f>
        <v>0.245</v>
      </c>
      <c r="O1371" s="8">
        <f>AVERAGEIFS(Kombiniert[GRÜNE],Kombiniert[Date],"&gt;="&amp;Kombiniert[[#This Row],[Von]],Kombiniert[Date],"&lt;="&amp;Kombiniert[[#This Row],[Date]])</f>
        <v>9.8333333333333328E-2</v>
      </c>
      <c r="P1371" s="8">
        <f>AVERAGEIFS(Kombiniert[FDP],Kombiniert[Date],"&gt;="&amp;Kombiniert[[#This Row],[Von]],Kombiniert[Date],"&lt;="&amp;Kombiniert[[#This Row],[Date]])</f>
        <v>3.0000000000000002E-2</v>
      </c>
      <c r="Q1371" s="8">
        <f>AVERAGEIFS(Kombiniert[LINKE],Kombiniert[Date],"&gt;="&amp;Kombiniert[[#This Row],[Von]],Kombiniert[Date],"&lt;="&amp;Kombiniert[[#This Row],[Date]])</f>
        <v>9.0555555555555542E-2</v>
      </c>
      <c r="R1371" s="8">
        <f>AVERAGEIFS(Kombiniert[AfD],Kombiniert[Date],"&gt;="&amp;Kombiniert[[#This Row],[Von]],Kombiniert[Date],"&lt;="&amp;Kombiniert[[#This Row],[Date]])</f>
        <v>7.0000000000000007E-2</v>
      </c>
      <c r="S1371" s="8">
        <f>AVERAGEIFS(Kombiniert[Sonstige],Kombiniert[Date],"&gt;="&amp;Kombiniert[[#This Row],[Von]],Kombiniert[Date],"&lt;="&amp;Kombiniert[[#This Row],[Date]])</f>
        <v>5.5555555555555552E-2</v>
      </c>
      <c r="T1371" s="4">
        <f>SUMIFS(Kombiniert[Befragte],Kombiniert[Date],"&gt;="&amp;Kombiniert[[#This Row],[Von]],Kombiniert[Date],"&lt;="&amp;Kombiniert[[#This Row],[Date]])</f>
        <v>16694</v>
      </c>
      <c r="U1371" s="2">
        <f>1/SUMIFS(Kombiniert[[#This Row],[CDU/CSU (14d)]:[AfD (14d)]],Kombiniert[[#This Row],[CDU/CSU (14d)]:[AfD (14d)]],"&gt;="&amp;0.05)</f>
        <v>1.0935601458080195</v>
      </c>
      <c r="V1371" s="2">
        <f>1/(SUMIFS(Kombiniert[[#This Row],[CDU/CSU (14d)]:[AfD (14d)]],Kombiniert[[#This Row],[CDU/CSU (14d)]:[AfD (14d)]],"&gt;="&amp;0.05)-Kombiniert[[#This Row],[FDP (14d)]])</f>
        <v>1.1306532663316584</v>
      </c>
    </row>
    <row r="1372" spans="1:22" x14ac:dyDescent="0.35">
      <c r="A1372" s="1">
        <v>41960</v>
      </c>
      <c r="B1372" s="2">
        <v>0.4</v>
      </c>
      <c r="C1372" s="2">
        <v>0.25</v>
      </c>
      <c r="D1372" s="2">
        <v>0.1</v>
      </c>
      <c r="E1372" s="2">
        <v>2.5000000000000001E-2</v>
      </c>
      <c r="F1372" s="2">
        <v>0.1</v>
      </c>
      <c r="G1372" s="2">
        <v>7.0000000000000007E-2</v>
      </c>
      <c r="H1372" s="2">
        <v>5.5E-2</v>
      </c>
      <c r="I1372" s="2">
        <v>2017</v>
      </c>
      <c r="J1372" s="2" t="s">
        <v>1183</v>
      </c>
      <c r="K1372" t="s">
        <v>939</v>
      </c>
      <c r="L1372" s="1">
        <f>Kombiniert[[#This Row],[Date]]-13</f>
        <v>41947</v>
      </c>
      <c r="M1372" s="8">
        <f>AVERAGEIFS(Kombiniert[CDU/CSU],Kombiniert[Date],"&gt;="&amp;Kombiniert[[#This Row],[Von]],Kombiniert[Date],"&lt;="&amp;Kombiniert[[#This Row],[Date]])</f>
        <v>0.40875</v>
      </c>
      <c r="N1372" s="3">
        <f>AVERAGEIFS(Kombiniert[SPD],Kombiniert[Date],"&gt;="&amp;Kombiniert[[#This Row],[Von]],Kombiniert[Date],"&lt;="&amp;Kombiniert[[#This Row],[Date]])</f>
        <v>0.24187500000000001</v>
      </c>
      <c r="O1372" s="8">
        <f>AVERAGEIFS(Kombiniert[GRÜNE],Kombiniert[Date],"&gt;="&amp;Kombiniert[[#This Row],[Von]],Kombiniert[Date],"&lt;="&amp;Kombiniert[[#This Row],[Date]])</f>
        <v>9.6249999999999988E-2</v>
      </c>
      <c r="P1372" s="8">
        <f>AVERAGEIFS(Kombiniert[FDP],Kombiniert[Date],"&gt;="&amp;Kombiniert[[#This Row],[Von]],Kombiniert[Date],"&lt;="&amp;Kombiniert[[#This Row],[Date]])</f>
        <v>2.8125000000000001E-2</v>
      </c>
      <c r="Q1372" s="8">
        <f>AVERAGEIFS(Kombiniert[LINKE],Kombiniert[Date],"&gt;="&amp;Kombiniert[[#This Row],[Von]],Kombiniert[Date],"&lt;="&amp;Kombiniert[[#This Row],[Date]])</f>
        <v>9.2499999999999985E-2</v>
      </c>
      <c r="R1372" s="8">
        <f>AVERAGEIFS(Kombiniert[AfD],Kombiniert[Date],"&gt;="&amp;Kombiniert[[#This Row],[Von]],Kombiniert[Date],"&lt;="&amp;Kombiniert[[#This Row],[Date]])</f>
        <v>7.4999999999999997E-2</v>
      </c>
      <c r="S1372" s="8">
        <f>AVERAGEIFS(Kombiniert[Sonstige],Kombiniert[Date],"&gt;="&amp;Kombiniert[[#This Row],[Von]],Kombiniert[Date],"&lt;="&amp;Kombiniert[[#This Row],[Date]])</f>
        <v>5.5624999999999994E-2</v>
      </c>
      <c r="T1372" s="4">
        <f>SUMIFS(Kombiniert[Befragte],Kombiniert[Date],"&gt;="&amp;Kombiniert[[#This Row],[Von]],Kombiniert[Date],"&lt;="&amp;Kombiniert[[#This Row],[Date]])</f>
        <v>17221</v>
      </c>
      <c r="U1372" s="2">
        <f>1/SUMIFS(Kombiniert[[#This Row],[CDU/CSU (14d)]:[AfD (14d)]],Kombiniert[[#This Row],[CDU/CSU (14d)]:[AfD (14d)]],"&gt;="&amp;0.05)</f>
        <v>1.0936431989063569</v>
      </c>
      <c r="V1372" s="2">
        <f>1/(SUMIFS(Kombiniert[[#This Row],[CDU/CSU (14d)]:[AfD (14d)]],Kombiniert[[#This Row],[CDU/CSU (14d)]:[AfD (14d)]],"&gt;="&amp;0.05)-Kombiniert[[#This Row],[FDP (14d)]])</f>
        <v>1.1283497884344147</v>
      </c>
    </row>
    <row r="1373" spans="1:22" x14ac:dyDescent="0.35">
      <c r="A1373" s="1">
        <v>41954</v>
      </c>
      <c r="B1373" s="2">
        <v>0.41</v>
      </c>
      <c r="C1373" s="2">
        <v>0.245</v>
      </c>
      <c r="D1373" s="2">
        <v>0.1</v>
      </c>
      <c r="E1373" s="2">
        <v>3.5000000000000003E-2</v>
      </c>
      <c r="F1373" s="2">
        <v>0.09</v>
      </c>
      <c r="G1373" s="2">
        <v>0.08</v>
      </c>
      <c r="H1373" s="2">
        <v>0.04</v>
      </c>
      <c r="I1373" s="2">
        <v>2028</v>
      </c>
      <c r="J1373" s="2" t="s">
        <v>1184</v>
      </c>
      <c r="K1373" t="s">
        <v>939</v>
      </c>
      <c r="L1373" s="1">
        <f>Kombiniert[[#This Row],[Date]]-13</f>
        <v>41941</v>
      </c>
      <c r="M1373" s="8">
        <f>AVERAGEIFS(Kombiniert[CDU/CSU],Kombiniert[Date],"&gt;="&amp;Kombiniert[[#This Row],[Von]],Kombiniert[Date],"&lt;="&amp;Kombiniert[[#This Row],[Date]])</f>
        <v>0.41000000000000003</v>
      </c>
      <c r="N1373" s="3">
        <f>AVERAGEIFS(Kombiniert[SPD],Kombiniert[Date],"&gt;="&amp;Kombiniert[[#This Row],[Von]],Kombiniert[Date],"&lt;="&amp;Kombiniert[[#This Row],[Date]])</f>
        <v>0.24214285714285713</v>
      </c>
      <c r="O1373" s="8">
        <f>AVERAGEIFS(Kombiniert[GRÜNE],Kombiniert[Date],"&gt;="&amp;Kombiniert[[#This Row],[Von]],Kombiniert[Date],"&lt;="&amp;Kombiniert[[#This Row],[Date]])</f>
        <v>9.571428571428571E-2</v>
      </c>
      <c r="P1373" s="8">
        <f>AVERAGEIFS(Kombiniert[FDP],Kombiniert[Date],"&gt;="&amp;Kombiniert[[#This Row],[Von]],Kombiniert[Date],"&lt;="&amp;Kombiniert[[#This Row],[Date]])</f>
        <v>2.7142857142857142E-2</v>
      </c>
      <c r="Q1373" s="8">
        <f>AVERAGEIFS(Kombiniert[LINKE],Kombiniert[Date],"&gt;="&amp;Kombiniert[[#This Row],[Von]],Kombiniert[Date],"&lt;="&amp;Kombiniert[[#This Row],[Date]])</f>
        <v>8.9999999999999983E-2</v>
      </c>
      <c r="R1373" s="8">
        <f>AVERAGEIFS(Kombiniert[AfD],Kombiniert[Date],"&gt;="&amp;Kombiniert[[#This Row],[Von]],Kombiniert[Date],"&lt;="&amp;Kombiniert[[#This Row],[Date]])</f>
        <v>7.571428571428572E-2</v>
      </c>
      <c r="S1373" s="8">
        <f>AVERAGEIFS(Kombiniert[Sonstige],Kombiniert[Date],"&gt;="&amp;Kombiniert[[#This Row],[Von]],Kombiniert[Date],"&lt;="&amp;Kombiniert[[#This Row],[Date]])</f>
        <v>5.7142857142857141E-2</v>
      </c>
      <c r="T1373" s="4">
        <f>SUMIFS(Kombiniert[Befragte],Kombiniert[Date],"&gt;="&amp;Kombiniert[[#This Row],[Von]],Kombiniert[Date],"&lt;="&amp;Kombiniert[[#This Row],[Date]])</f>
        <v>15205</v>
      </c>
      <c r="U1373" s="2">
        <f>1/SUMIFS(Kombiniert[[#This Row],[CDU/CSU (14d)]:[AfD (14d)]],Kombiniert[[#This Row],[CDU/CSU (14d)]:[AfD (14d)]],"&gt;="&amp;0.05)</f>
        <v>1.0946051602814699</v>
      </c>
      <c r="V1373" s="2">
        <f>1/(SUMIFS(Kombiniert[[#This Row],[CDU/CSU (14d)]:[AfD (14d)]],Kombiniert[[#This Row],[CDU/CSU (14d)]:[AfD (14d)]],"&gt;="&amp;0.05)-Kombiniert[[#This Row],[FDP (14d)]])</f>
        <v>1.1281224818694602</v>
      </c>
    </row>
    <row r="1374" spans="1:22" x14ac:dyDescent="0.35">
      <c r="A1374" s="1">
        <v>41948</v>
      </c>
      <c r="B1374" s="2">
        <v>0.41</v>
      </c>
      <c r="C1374" s="2">
        <v>0.25</v>
      </c>
      <c r="D1374" s="2">
        <v>0.09</v>
      </c>
      <c r="E1374" s="2">
        <v>2.5000000000000001E-2</v>
      </c>
      <c r="F1374" s="2">
        <v>0.09</v>
      </c>
      <c r="G1374" s="2">
        <v>0.08</v>
      </c>
      <c r="H1374" s="2">
        <v>0.04</v>
      </c>
      <c r="I1374" s="2">
        <v>2020</v>
      </c>
      <c r="J1374" s="2" t="s">
        <v>917</v>
      </c>
      <c r="K1374" t="s">
        <v>939</v>
      </c>
      <c r="L1374" s="1">
        <f>Kombiniert[[#This Row],[Date]]-13</f>
        <v>41935</v>
      </c>
      <c r="M1374" s="8">
        <f>AVERAGEIFS(Kombiniert[CDU/CSU],Kombiniert[Date],"&gt;="&amp;Kombiniert[[#This Row],[Von]],Kombiniert[Date],"&lt;="&amp;Kombiniert[[#This Row],[Date]])</f>
        <v>0.40857142857142864</v>
      </c>
      <c r="N1374" s="3">
        <f>AVERAGEIFS(Kombiniert[SPD],Kombiniert[Date],"&gt;="&amp;Kombiniert[[#This Row],[Von]],Kombiniert[Date],"&lt;="&amp;Kombiniert[[#This Row],[Date]])</f>
        <v>0.24285714285714285</v>
      </c>
      <c r="O1374" s="8">
        <f>AVERAGEIFS(Kombiniert[GRÜNE],Kombiniert[Date],"&gt;="&amp;Kombiniert[[#This Row],[Von]],Kombiniert[Date],"&lt;="&amp;Kombiniert[[#This Row],[Date]])</f>
        <v>9.571428571428571E-2</v>
      </c>
      <c r="P1374" s="8">
        <f>AVERAGEIFS(Kombiniert[FDP],Kombiniert[Date],"&gt;="&amp;Kombiniert[[#This Row],[Von]],Kombiniert[Date],"&lt;="&amp;Kombiniert[[#This Row],[Date]])</f>
        <v>2.4999999999999998E-2</v>
      </c>
      <c r="Q1374" s="8">
        <f>AVERAGEIFS(Kombiniert[LINKE],Kombiniert[Date],"&gt;="&amp;Kombiniert[[#This Row],[Von]],Kombiniert[Date],"&lt;="&amp;Kombiniert[[#This Row],[Date]])</f>
        <v>8.9999999999999983E-2</v>
      </c>
      <c r="R1374" s="8">
        <f>AVERAGEIFS(Kombiniert[AfD],Kombiniert[Date],"&gt;="&amp;Kombiniert[[#This Row],[Von]],Kombiniert[Date],"&lt;="&amp;Kombiniert[[#This Row],[Date]])</f>
        <v>7.4285714285714288E-2</v>
      </c>
      <c r="S1374" s="8">
        <f>AVERAGEIFS(Kombiniert[Sonstige],Kombiniert[Date],"&gt;="&amp;Kombiniert[[#This Row],[Von]],Kombiniert[Date],"&lt;="&amp;Kombiniert[[#This Row],[Date]])</f>
        <v>5.9285714285714282E-2</v>
      </c>
      <c r="T1374" s="4">
        <f>SUMIFS(Kombiniert[Befragte],Kombiniert[Date],"&gt;="&amp;Kombiniert[[#This Row],[Von]],Kombiniert[Date],"&lt;="&amp;Kombiniert[[#This Row],[Date]])</f>
        <v>14674</v>
      </c>
      <c r="U1374" s="2">
        <f>1/SUMIFS(Kombiniert[[#This Row],[CDU/CSU (14d)]:[AfD (14d)]],Kombiniert[[#This Row],[CDU/CSU (14d)]:[AfD (14d)]],"&gt;="&amp;0.05)</f>
        <v>1.0971786833855799</v>
      </c>
      <c r="V1374" s="2">
        <f>1/(SUMIFS(Kombiniert[[#This Row],[CDU/CSU (14d)]:[AfD (14d)]],Kombiniert[[#This Row],[CDU/CSU (14d)]:[AfD (14d)]],"&gt;="&amp;0.05)-Kombiniert[[#This Row],[FDP (14d)]])</f>
        <v>1.1281224818694602</v>
      </c>
    </row>
    <row r="1375" spans="1:22" x14ac:dyDescent="0.35">
      <c r="A1375" s="1">
        <v>41940</v>
      </c>
      <c r="B1375" s="2">
        <v>0.41</v>
      </c>
      <c r="C1375" s="2">
        <v>0.24</v>
      </c>
      <c r="D1375" s="2">
        <v>0.1</v>
      </c>
      <c r="E1375" s="2">
        <v>0.02</v>
      </c>
      <c r="F1375" s="2">
        <v>0.09</v>
      </c>
      <c r="G1375" s="2">
        <v>0.08</v>
      </c>
      <c r="H1375" s="2">
        <v>4.4999999999999998E-2</v>
      </c>
      <c r="I1375" s="2">
        <v>2003</v>
      </c>
      <c r="J1375" s="2" t="s">
        <v>1185</v>
      </c>
      <c r="K1375" t="s">
        <v>939</v>
      </c>
      <c r="L1375" s="1">
        <f>Kombiniert[[#This Row],[Date]]-13</f>
        <v>41927</v>
      </c>
      <c r="M1375" s="8">
        <f>AVERAGEIFS(Kombiniert[CDU/CSU],Kombiniert[Date],"&gt;="&amp;Kombiniert[[#This Row],[Von]],Kombiniert[Date],"&lt;="&amp;Kombiniert[[#This Row],[Date]])</f>
        <v>0.40625</v>
      </c>
      <c r="N1375" s="3">
        <f>AVERAGEIFS(Kombiniert[SPD],Kombiniert[Date],"&gt;="&amp;Kombiniert[[#This Row],[Von]],Kombiniert[Date],"&lt;="&amp;Kombiniert[[#This Row],[Date]])</f>
        <v>0.24562499999999998</v>
      </c>
      <c r="O1375" s="8">
        <f>AVERAGEIFS(Kombiniert[GRÜNE],Kombiniert[Date],"&gt;="&amp;Kombiniert[[#This Row],[Von]],Kombiniert[Date],"&lt;="&amp;Kombiniert[[#This Row],[Date]])</f>
        <v>9.5624999999999988E-2</v>
      </c>
      <c r="P1375" s="8">
        <f>AVERAGEIFS(Kombiniert[FDP],Kombiniert[Date],"&gt;="&amp;Kombiniert[[#This Row],[Von]],Kombiniert[Date],"&lt;="&amp;Kombiniert[[#This Row],[Date]])</f>
        <v>2.5624999999999998E-2</v>
      </c>
      <c r="Q1375" s="8">
        <f>AVERAGEIFS(Kombiniert[LINKE],Kombiniert[Date],"&gt;="&amp;Kombiniert[[#This Row],[Von]],Kombiniert[Date],"&lt;="&amp;Kombiniert[[#This Row],[Date]])</f>
        <v>8.9374999999999982E-2</v>
      </c>
      <c r="R1375" s="8">
        <f>AVERAGEIFS(Kombiniert[AfD],Kombiniert[Date],"&gt;="&amp;Kombiniert[[#This Row],[Von]],Kombiniert[Date],"&lt;="&amp;Kombiniert[[#This Row],[Date]])</f>
        <v>7.4374999999999997E-2</v>
      </c>
      <c r="S1375" s="8">
        <f>AVERAGEIFS(Kombiniert[Sonstige],Kombiniert[Date],"&gt;="&amp;Kombiniert[[#This Row],[Von]],Kombiniert[Date],"&lt;="&amp;Kombiniert[[#This Row],[Date]])</f>
        <v>5.9374999999999997E-2</v>
      </c>
      <c r="T1375" s="4">
        <f>SUMIFS(Kombiniert[Befragte],Kombiniert[Date],"&gt;="&amp;Kombiniert[[#This Row],[Von]],Kombiniert[Date],"&lt;="&amp;Kombiniert[[#This Row],[Date]])</f>
        <v>15126</v>
      </c>
      <c r="U1375" s="2">
        <f>1/SUMIFS(Kombiniert[[#This Row],[CDU/CSU (14d)]:[AfD (14d)]],Kombiniert[[#This Row],[CDU/CSU (14d)]:[AfD (14d)]],"&gt;="&amp;0.05)</f>
        <v>1.0973936899862826</v>
      </c>
      <c r="V1375" s="2">
        <f>1/(SUMIFS(Kombiniert[[#This Row],[CDU/CSU (14d)]:[AfD (14d)]],Kombiniert[[#This Row],[CDU/CSU (14d)]:[AfD (14d)]],"&gt;="&amp;0.05)-Kombiniert[[#This Row],[FDP (14d)]])</f>
        <v>1.1291460832745237</v>
      </c>
    </row>
    <row r="1376" spans="1:22" x14ac:dyDescent="0.35">
      <c r="A1376" s="1">
        <v>41933</v>
      </c>
      <c r="B1376" s="2">
        <v>0.40500000000000003</v>
      </c>
      <c r="C1376" s="2">
        <v>0.245</v>
      </c>
      <c r="D1376" s="2">
        <v>0.09</v>
      </c>
      <c r="E1376" s="2">
        <v>2.5000000000000001E-2</v>
      </c>
      <c r="F1376" s="2">
        <v>0.09</v>
      </c>
      <c r="G1376" s="2">
        <v>0.08</v>
      </c>
      <c r="H1376" s="2">
        <v>0.05</v>
      </c>
      <c r="I1376" s="2">
        <v>2005</v>
      </c>
      <c r="J1376" s="2" t="s">
        <v>1186</v>
      </c>
      <c r="K1376" t="s">
        <v>939</v>
      </c>
      <c r="L1376" s="1">
        <f>Kombiniert[[#This Row],[Date]]-13</f>
        <v>41920</v>
      </c>
      <c r="M1376" s="8">
        <f>AVERAGEIFS(Kombiniert[CDU/CSU],Kombiniert[Date],"&gt;="&amp;Kombiniert[[#This Row],[Von]],Kombiniert[Date],"&lt;="&amp;Kombiniert[[#This Row],[Date]])</f>
        <v>0.40666666666666668</v>
      </c>
      <c r="N1376" s="3">
        <f>AVERAGEIFS(Kombiniert[SPD],Kombiniert[Date],"&gt;="&amp;Kombiniert[[#This Row],[Von]],Kombiniert[Date],"&lt;="&amp;Kombiniert[[#This Row],[Date]])</f>
        <v>0.24249999999999997</v>
      </c>
      <c r="O1376" s="8">
        <f>AVERAGEIFS(Kombiniert[GRÜNE],Kombiniert[Date],"&gt;="&amp;Kombiniert[[#This Row],[Von]],Kombiniert[Date],"&lt;="&amp;Kombiniert[[#This Row],[Date]])</f>
        <v>9.7499999999999989E-2</v>
      </c>
      <c r="P1376" s="8">
        <f>AVERAGEIFS(Kombiniert[FDP],Kombiniert[Date],"&gt;="&amp;Kombiniert[[#This Row],[Von]],Kombiniert[Date],"&lt;="&amp;Kombiniert[[#This Row],[Date]])</f>
        <v>2.5833333333333333E-2</v>
      </c>
      <c r="Q1376" s="8">
        <f>AVERAGEIFS(Kombiniert[LINKE],Kombiniert[Date],"&gt;="&amp;Kombiniert[[#This Row],[Von]],Kombiniert[Date],"&lt;="&amp;Kombiniert[[#This Row],[Date]])</f>
        <v>8.7499999999999981E-2</v>
      </c>
      <c r="R1376" s="8">
        <f>AVERAGEIFS(Kombiniert[AfD],Kombiniert[Date],"&gt;="&amp;Kombiniert[[#This Row],[Von]],Kombiniert[Date],"&lt;="&amp;Kombiniert[[#This Row],[Date]])</f>
        <v>7.9166666666666677E-2</v>
      </c>
      <c r="S1376" s="8">
        <f>AVERAGEIFS(Kombiniert[Sonstige],Kombiniert[Date],"&gt;="&amp;Kombiniert[[#This Row],[Von]],Kombiniert[Date],"&lt;="&amp;Kombiniert[[#This Row],[Date]])</f>
        <v>5.8333333333333327E-2</v>
      </c>
      <c r="T1376" s="4">
        <f>SUMIFS(Kombiniert[Befragte],Kombiniert[Date],"&gt;="&amp;Kombiniert[[#This Row],[Von]],Kombiniert[Date],"&lt;="&amp;Kombiniert[[#This Row],[Date]])</f>
        <v>11654</v>
      </c>
      <c r="U1376" s="2">
        <f>1/SUMIFS(Kombiniert[[#This Row],[CDU/CSU (14d)]:[AfD (14d)]],Kombiniert[[#This Row],[CDU/CSU (14d)]:[AfD (14d)]],"&gt;="&amp;0.05)</f>
        <v>1.0948905109489049</v>
      </c>
      <c r="V1376" s="2">
        <f>1/(SUMIFS(Kombiniert[[#This Row],[CDU/CSU (14d)]:[AfD (14d)]],Kombiniert[[#This Row],[CDU/CSU (14d)]:[AfD (14d)]],"&gt;="&amp;0.05)-Kombiniert[[#This Row],[FDP (14d)]])</f>
        <v>1.1267605633802815</v>
      </c>
    </row>
    <row r="1377" spans="1:22" x14ac:dyDescent="0.35">
      <c r="A1377" s="1">
        <v>41925</v>
      </c>
      <c r="B1377" s="2">
        <v>0.4</v>
      </c>
      <c r="C1377" s="2">
        <v>0.24</v>
      </c>
      <c r="D1377" s="2">
        <v>0.1</v>
      </c>
      <c r="E1377" s="2">
        <v>0.02</v>
      </c>
      <c r="F1377" s="2">
        <v>0.09</v>
      </c>
      <c r="G1377" s="2">
        <v>0.09</v>
      </c>
      <c r="H1377" s="2">
        <v>0.06</v>
      </c>
      <c r="I1377" s="2">
        <v>2043</v>
      </c>
      <c r="J1377" s="2" t="s">
        <v>1187</v>
      </c>
      <c r="K1377" t="s">
        <v>939</v>
      </c>
      <c r="L1377" s="1">
        <f>Kombiniert[[#This Row],[Date]]-13</f>
        <v>41912</v>
      </c>
      <c r="M1377" s="8">
        <f>AVERAGEIFS(Kombiniert[CDU/CSU],Kombiniert[Date],"&gt;="&amp;Kombiniert[[#This Row],[Von]],Kombiniert[Date],"&lt;="&amp;Kombiniert[[#This Row],[Date]])</f>
        <v>0.40857142857142853</v>
      </c>
      <c r="N1377" s="3">
        <f>AVERAGEIFS(Kombiniert[SPD],Kombiniert[Date],"&gt;="&amp;Kombiniert[[#This Row],[Von]],Kombiniert[Date],"&lt;="&amp;Kombiniert[[#This Row],[Date]])</f>
        <v>0.23714285714285713</v>
      </c>
      <c r="O1377" s="8">
        <f>AVERAGEIFS(Kombiniert[GRÜNE],Kombiniert[Date],"&gt;="&amp;Kombiniert[[#This Row],[Von]],Kombiniert[Date],"&lt;="&amp;Kombiniert[[#This Row],[Date]])</f>
        <v>9.857142857142856E-2</v>
      </c>
      <c r="P1377" s="8">
        <f>AVERAGEIFS(Kombiniert[FDP],Kombiniert[Date],"&gt;="&amp;Kombiniert[[#This Row],[Von]],Kombiniert[Date],"&lt;="&amp;Kombiniert[[#This Row],[Date]])</f>
        <v>2.1428571428571432E-2</v>
      </c>
      <c r="Q1377" s="8">
        <f>AVERAGEIFS(Kombiniert[LINKE],Kombiniert[Date],"&gt;="&amp;Kombiniert[[#This Row],[Von]],Kombiniert[Date],"&lt;="&amp;Kombiniert[[#This Row],[Date]])</f>
        <v>8.7142857142857147E-2</v>
      </c>
      <c r="R1377" s="8">
        <f>AVERAGEIFS(Kombiniert[AfD],Kombiniert[Date],"&gt;="&amp;Kombiniert[[#This Row],[Von]],Kombiniert[Date],"&lt;="&amp;Kombiniert[[#This Row],[Date]])</f>
        <v>8.5714285714285701E-2</v>
      </c>
      <c r="S1377" s="8">
        <f>AVERAGEIFS(Kombiniert[Sonstige],Kombiniert[Date],"&gt;="&amp;Kombiniert[[#This Row],[Von]],Kombiniert[Date],"&lt;="&amp;Kombiniert[[#This Row],[Date]])</f>
        <v>6.142857142857143E-2</v>
      </c>
      <c r="T1377" s="4">
        <f>SUMIFS(Kombiniert[Befragte],Kombiniert[Date],"&gt;="&amp;Kombiniert[[#This Row],[Von]],Kombiniert[Date],"&lt;="&amp;Kombiniert[[#This Row],[Date]])</f>
        <v>15156</v>
      </c>
      <c r="U1377" s="2">
        <f>1/SUMIFS(Kombiniert[[#This Row],[CDU/CSU (14d)]:[AfD (14d)]],Kombiniert[[#This Row],[CDU/CSU (14d)]:[AfD (14d)]],"&gt;="&amp;0.05)</f>
        <v>1.0903426791277258</v>
      </c>
      <c r="V1377" s="2">
        <f>1/(SUMIFS(Kombiniert[[#This Row],[CDU/CSU (14d)]:[AfD (14d)]],Kombiniert[[#This Row],[CDU/CSU (14d)]:[AfD (14d)]],"&gt;="&amp;0.05)-Kombiniert[[#This Row],[FDP (14d)]])</f>
        <v>1.1164274322169059</v>
      </c>
    </row>
    <row r="1378" spans="1:22" x14ac:dyDescent="0.35">
      <c r="A1378" s="1">
        <v>41919</v>
      </c>
      <c r="B1378" s="2">
        <v>0.39</v>
      </c>
      <c r="C1378" s="2">
        <v>0.24</v>
      </c>
      <c r="D1378" s="2">
        <v>0.11</v>
      </c>
      <c r="E1378" s="2">
        <v>0.03</v>
      </c>
      <c r="F1378" s="2">
        <v>0.08</v>
      </c>
      <c r="G1378" s="2">
        <v>0.08</v>
      </c>
      <c r="H1378" s="2">
        <v>7.0000000000000007E-2</v>
      </c>
      <c r="I1378" s="2">
        <v>2030</v>
      </c>
      <c r="J1378" s="2" t="s">
        <v>1188</v>
      </c>
      <c r="K1378" t="s">
        <v>939</v>
      </c>
      <c r="L1378" s="1">
        <f>Kombiniert[[#This Row],[Date]]-13</f>
        <v>41906</v>
      </c>
      <c r="M1378" s="8">
        <f>AVERAGEIFS(Kombiniert[CDU/CSU],Kombiniert[Date],"&gt;="&amp;Kombiniert[[#This Row],[Von]],Kombiniert[Date],"&lt;="&amp;Kombiniert[[#This Row],[Date]])</f>
        <v>0.40111111111111108</v>
      </c>
      <c r="N1378" s="3">
        <f>AVERAGEIFS(Kombiniert[SPD],Kombiniert[Date],"&gt;="&amp;Kombiniert[[#This Row],[Von]],Kombiniert[Date],"&lt;="&amp;Kombiniert[[#This Row],[Date]])</f>
        <v>0.24111111111111111</v>
      </c>
      <c r="O1378" s="8">
        <f>AVERAGEIFS(Kombiniert[GRÜNE],Kombiniert[Date],"&gt;="&amp;Kombiniert[[#This Row],[Von]],Kombiniert[Date],"&lt;="&amp;Kombiniert[[#This Row],[Date]])</f>
        <v>9.8888888888888873E-2</v>
      </c>
      <c r="P1378" s="8">
        <f>AVERAGEIFS(Kombiniert[FDP],Kombiniert[Date],"&gt;="&amp;Kombiniert[[#This Row],[Von]],Kombiniert[Date],"&lt;="&amp;Kombiniert[[#This Row],[Date]])</f>
        <v>2.4444444444444446E-2</v>
      </c>
      <c r="Q1378" s="8">
        <f>AVERAGEIFS(Kombiniert[LINKE],Kombiniert[Date],"&gt;="&amp;Kombiniert[[#This Row],[Von]],Kombiniert[Date],"&lt;="&amp;Kombiniert[[#This Row],[Date]])</f>
        <v>9.166666666666666E-2</v>
      </c>
      <c r="R1378" s="8">
        <f>AVERAGEIFS(Kombiniert[AfD],Kombiniert[Date],"&gt;="&amp;Kombiniert[[#This Row],[Von]],Kombiniert[Date],"&lt;="&amp;Kombiniert[[#This Row],[Date]])</f>
        <v>8.388888888888886E-2</v>
      </c>
      <c r="S1378" s="8">
        <f>AVERAGEIFS(Kombiniert[Sonstige],Kombiniert[Date],"&gt;="&amp;Kombiniert[[#This Row],[Von]],Kombiniert[Date],"&lt;="&amp;Kombiniert[[#This Row],[Date]])</f>
        <v>5.8888888888888893E-2</v>
      </c>
      <c r="T1378" s="4">
        <f>SUMIFS(Kombiniert[Befragte],Kombiniert[Date],"&gt;="&amp;Kombiniert[[#This Row],[Von]],Kombiniert[Date],"&lt;="&amp;Kombiniert[[#This Row],[Date]])</f>
        <v>18614</v>
      </c>
      <c r="U1378" s="2">
        <f>1/SUMIFS(Kombiniert[[#This Row],[CDU/CSU (14d)]:[AfD (14d)]],Kombiniert[[#This Row],[CDU/CSU (14d)]:[AfD (14d)]],"&gt;="&amp;0.05)</f>
        <v>1.0909090909090908</v>
      </c>
      <c r="V1378" s="2">
        <f>1/(SUMIFS(Kombiniert[[#This Row],[CDU/CSU (14d)]:[AfD (14d)]],Kombiniert[[#This Row],[CDU/CSU (14d)]:[AfD (14d)]],"&gt;="&amp;0.05)-Kombiniert[[#This Row],[FDP (14d)]])</f>
        <v>1.1207970112079702</v>
      </c>
    </row>
    <row r="1379" spans="1:22" x14ac:dyDescent="0.35">
      <c r="A1379" s="1">
        <v>41911</v>
      </c>
      <c r="B1379" s="2">
        <v>0.38500000000000001</v>
      </c>
      <c r="C1379" s="2">
        <v>0.25</v>
      </c>
      <c r="D1379" s="2">
        <v>0.11</v>
      </c>
      <c r="E1379" s="2">
        <v>0.03</v>
      </c>
      <c r="F1379" s="2">
        <v>9.5000000000000001E-2</v>
      </c>
      <c r="G1379" s="2">
        <v>8.5000000000000006E-2</v>
      </c>
      <c r="H1379" s="2">
        <v>4.4999999999999998E-2</v>
      </c>
      <c r="I1379" s="2">
        <v>2037</v>
      </c>
      <c r="J1379" s="2" t="s">
        <v>1189</v>
      </c>
      <c r="K1379" t="s">
        <v>939</v>
      </c>
      <c r="L1379" s="1">
        <f>Kombiniert[[#This Row],[Date]]-13</f>
        <v>41898</v>
      </c>
      <c r="M1379" s="8">
        <f>AVERAGEIFS(Kombiniert[CDU/CSU],Kombiniert[Date],"&gt;="&amp;Kombiniert[[#This Row],[Von]],Kombiniert[Date],"&lt;="&amp;Kombiniert[[#This Row],[Date]])</f>
        <v>0.40000000000000008</v>
      </c>
      <c r="N1379" s="3">
        <f>AVERAGEIFS(Kombiniert[SPD],Kombiniert[Date],"&gt;="&amp;Kombiniert[[#This Row],[Von]],Kombiniert[Date],"&lt;="&amp;Kombiniert[[#This Row],[Date]])</f>
        <v>0.245</v>
      </c>
      <c r="O1379" s="8">
        <f>AVERAGEIFS(Kombiniert[GRÜNE],Kombiniert[Date],"&gt;="&amp;Kombiniert[[#This Row],[Von]],Kombiniert[Date],"&lt;="&amp;Kombiniert[[#This Row],[Date]])</f>
        <v>9.555555555555556E-2</v>
      </c>
      <c r="P1379" s="8">
        <f>AVERAGEIFS(Kombiniert[FDP],Kombiniert[Date],"&gt;="&amp;Kombiniert[[#This Row],[Von]],Kombiniert[Date],"&lt;="&amp;Kombiniert[[#This Row],[Date]])</f>
        <v>2.9444444444444447E-2</v>
      </c>
      <c r="Q1379" s="8">
        <f>AVERAGEIFS(Kombiniert[LINKE],Kombiniert[Date],"&gt;="&amp;Kombiniert[[#This Row],[Von]],Kombiniert[Date],"&lt;="&amp;Kombiniert[[#This Row],[Date]])</f>
        <v>9.2777777777777765E-2</v>
      </c>
      <c r="R1379" s="8">
        <f>AVERAGEIFS(Kombiniert[AfD],Kombiniert[Date],"&gt;="&amp;Kombiniert[[#This Row],[Von]],Kombiniert[Date],"&lt;="&amp;Kombiniert[[#This Row],[Date]])</f>
        <v>7.8888888888888883E-2</v>
      </c>
      <c r="S1379" s="8">
        <f>AVERAGEIFS(Kombiniert[Sonstige],Kombiniert[Date],"&gt;="&amp;Kombiniert[[#This Row],[Von]],Kombiniert[Date],"&lt;="&amp;Kombiniert[[#This Row],[Date]])</f>
        <v>5.833333333333332E-2</v>
      </c>
      <c r="T1379" s="4">
        <f>SUMIFS(Kombiniert[Befragte],Kombiniert[Date],"&gt;="&amp;Kombiniert[[#This Row],[Von]],Kombiniert[Date],"&lt;="&amp;Kombiniert[[#This Row],[Date]])</f>
        <v>17167</v>
      </c>
      <c r="U1379" s="2">
        <f>1/SUMIFS(Kombiniert[[#This Row],[CDU/CSU (14d)]:[AfD (14d)]],Kombiniert[[#This Row],[CDU/CSU (14d)]:[AfD (14d)]],"&gt;="&amp;0.05)</f>
        <v>1.0962241169305724</v>
      </c>
      <c r="V1379" s="2">
        <f>1/(SUMIFS(Kombiniert[[#This Row],[CDU/CSU (14d)]:[AfD (14d)]],Kombiniert[[#This Row],[CDU/CSU (14d)]:[AfD (14d)]],"&gt;="&amp;0.05)-Kombiniert[[#This Row],[FDP (14d)]])</f>
        <v>1.1327879169288861</v>
      </c>
    </row>
    <row r="1380" spans="1:22" x14ac:dyDescent="0.35">
      <c r="A1380" s="1">
        <v>41906</v>
      </c>
      <c r="B1380" s="2">
        <v>0.39500000000000002</v>
      </c>
      <c r="C1380" s="2">
        <v>0.24</v>
      </c>
      <c r="D1380" s="2">
        <v>0.1</v>
      </c>
      <c r="E1380" s="2">
        <v>0.03</v>
      </c>
      <c r="F1380" s="2">
        <v>0.09</v>
      </c>
      <c r="G1380" s="2">
        <v>0.08</v>
      </c>
      <c r="H1380" s="2">
        <v>6.5000000000000002E-2</v>
      </c>
      <c r="I1380" s="2">
        <v>2019</v>
      </c>
      <c r="J1380" s="2" t="s">
        <v>1190</v>
      </c>
      <c r="K1380" t="s">
        <v>939</v>
      </c>
      <c r="L1380" s="1">
        <f>Kombiniert[[#This Row],[Date]]-13</f>
        <v>41893</v>
      </c>
      <c r="M1380" s="8">
        <f>AVERAGEIFS(Kombiniert[CDU/CSU],Kombiniert[Date],"&gt;="&amp;Kombiniert[[#This Row],[Von]],Kombiniert[Date],"&lt;="&amp;Kombiniert[[#This Row],[Date]])</f>
        <v>0.40499999999999997</v>
      </c>
      <c r="N1380" s="3">
        <f>AVERAGEIFS(Kombiniert[SPD],Kombiniert[Date],"&gt;="&amp;Kombiniert[[#This Row],[Von]],Kombiniert[Date],"&lt;="&amp;Kombiniert[[#This Row],[Date]])</f>
        <v>0.24357142857142855</v>
      </c>
      <c r="O1380" s="8">
        <f>AVERAGEIFS(Kombiniert[GRÜNE],Kombiniert[Date],"&gt;="&amp;Kombiniert[[#This Row],[Von]],Kombiniert[Date],"&lt;="&amp;Kombiniert[[#This Row],[Date]])</f>
        <v>9.285714285714286E-2</v>
      </c>
      <c r="P1380" s="8">
        <f>AVERAGEIFS(Kombiniert[FDP],Kombiniert[Date],"&gt;="&amp;Kombiniert[[#This Row],[Von]],Kombiniert[Date],"&lt;="&amp;Kombiniert[[#This Row],[Date]])</f>
        <v>3.0714285714285718E-2</v>
      </c>
      <c r="Q1380" s="8">
        <f>AVERAGEIFS(Kombiniert[LINKE],Kombiniert[Date],"&gt;="&amp;Kombiniert[[#This Row],[Von]],Kombiniert[Date],"&lt;="&amp;Kombiniert[[#This Row],[Date]])</f>
        <v>8.9999999999999983E-2</v>
      </c>
      <c r="R1380" s="8">
        <f>AVERAGEIFS(Kombiniert[AfD],Kombiniert[Date],"&gt;="&amp;Kombiniert[[#This Row],[Von]],Kombiniert[Date],"&lt;="&amp;Kombiniert[[#This Row],[Date]])</f>
        <v>7.6428571428571443E-2</v>
      </c>
      <c r="S1380" s="8">
        <f>AVERAGEIFS(Kombiniert[Sonstige],Kombiniert[Date],"&gt;="&amp;Kombiniert[[#This Row],[Von]],Kombiniert[Date],"&lt;="&amp;Kombiniert[[#This Row],[Date]])</f>
        <v>6.142857142857143E-2</v>
      </c>
      <c r="T1380" s="4">
        <f>SUMIFS(Kombiniert[Befragte],Kombiniert[Date],"&gt;="&amp;Kombiniert[[#This Row],[Von]],Kombiniert[Date],"&lt;="&amp;Kombiniert[[#This Row],[Date]])</f>
        <v>13647</v>
      </c>
      <c r="U1380" s="2">
        <f>1/SUMIFS(Kombiniert[[#This Row],[CDU/CSU (14d)]:[AfD (14d)]],Kombiniert[[#This Row],[CDU/CSU (14d)]:[AfD (14d)]],"&gt;="&amp;0.05)</f>
        <v>1.1014948859166012</v>
      </c>
      <c r="V1380" s="2">
        <f>1/(SUMIFS(Kombiniert[[#This Row],[CDU/CSU (14d)]:[AfD (14d)]],Kombiniert[[#This Row],[CDU/CSU (14d)]:[AfD (14d)]],"&gt;="&amp;0.05)-Kombiniert[[#This Row],[FDP (14d)]])</f>
        <v>1.1400651465798046</v>
      </c>
    </row>
    <row r="1381" spans="1:22" x14ac:dyDescent="0.35">
      <c r="A1381" s="1">
        <v>41898</v>
      </c>
      <c r="B1381" s="2">
        <v>0.39</v>
      </c>
      <c r="C1381" s="2">
        <v>0.25</v>
      </c>
      <c r="D1381" s="2">
        <v>0.1</v>
      </c>
      <c r="E1381" s="2">
        <v>3.5000000000000003E-2</v>
      </c>
      <c r="F1381" s="2">
        <v>9.5000000000000001E-2</v>
      </c>
      <c r="G1381" s="2">
        <v>7.0000000000000007E-2</v>
      </c>
      <c r="H1381" s="2">
        <v>0.06</v>
      </c>
      <c r="I1381" s="2">
        <v>2020</v>
      </c>
      <c r="J1381" s="2" t="s">
        <v>1191</v>
      </c>
      <c r="K1381" t="s">
        <v>939</v>
      </c>
      <c r="L1381" s="1">
        <f>Kombiniert[[#This Row],[Date]]-13</f>
        <v>41885</v>
      </c>
      <c r="M1381" s="8">
        <f>AVERAGEIFS(Kombiniert[CDU/CSU],Kombiniert[Date],"&gt;="&amp;Kombiniert[[#This Row],[Von]],Kombiniert[Date],"&lt;="&amp;Kombiniert[[#This Row],[Date]])</f>
        <v>0.40642857142857147</v>
      </c>
      <c r="N1381" s="3">
        <f>AVERAGEIFS(Kombiniert[SPD],Kombiniert[Date],"&gt;="&amp;Kombiniert[[#This Row],[Von]],Kombiniert[Date],"&lt;="&amp;Kombiniert[[#This Row],[Date]])</f>
        <v>0.24142857142857141</v>
      </c>
      <c r="O1381" s="8">
        <f>AVERAGEIFS(Kombiniert[GRÜNE],Kombiniert[Date],"&gt;="&amp;Kombiniert[[#This Row],[Von]],Kombiniert[Date],"&lt;="&amp;Kombiniert[[#This Row],[Date]])</f>
        <v>9.7142857142857128E-2</v>
      </c>
      <c r="P1381" s="8">
        <f>AVERAGEIFS(Kombiniert[FDP],Kombiniert[Date],"&gt;="&amp;Kombiniert[[#This Row],[Von]],Kombiniert[Date],"&lt;="&amp;Kombiniert[[#This Row],[Date]])</f>
        <v>3.1428571428571431E-2</v>
      </c>
      <c r="Q1381" s="8">
        <f>AVERAGEIFS(Kombiniert[LINKE],Kombiniert[Date],"&gt;="&amp;Kombiniert[[#This Row],[Von]],Kombiniert[Date],"&lt;="&amp;Kombiniert[[#This Row],[Date]])</f>
        <v>9.4999999999999987E-2</v>
      </c>
      <c r="R1381" s="8">
        <f>AVERAGEIFS(Kombiniert[AfD],Kombiniert[Date],"&gt;="&amp;Kombiniert[[#This Row],[Von]],Kombiniert[Date],"&lt;="&amp;Kombiniert[[#This Row],[Date]])</f>
        <v>6.4285714285714293E-2</v>
      </c>
      <c r="S1381" s="8">
        <f>AVERAGEIFS(Kombiniert[Sonstige],Kombiniert[Date],"&gt;="&amp;Kombiniert[[#This Row],[Von]],Kombiniert[Date],"&lt;="&amp;Kombiniert[[#This Row],[Date]])</f>
        <v>6.142857142857143E-2</v>
      </c>
      <c r="T1381" s="4">
        <f>SUMIFS(Kombiniert[Befragte],Kombiniert[Date],"&gt;="&amp;Kombiniert[[#This Row],[Von]],Kombiniert[Date],"&lt;="&amp;Kombiniert[[#This Row],[Date]])</f>
        <v>15610</v>
      </c>
      <c r="U1381" s="2">
        <f>1/SUMIFS(Kombiniert[[#This Row],[CDU/CSU (14d)]:[AfD (14d)]],Kombiniert[[#This Row],[CDU/CSU (14d)]:[AfD (14d)]],"&gt;="&amp;0.05)</f>
        <v>1.1058451816745656</v>
      </c>
      <c r="V1381" s="2">
        <f>1/(SUMIFS(Kombiniert[[#This Row],[CDU/CSU (14d)]:[AfD (14d)]],Kombiniert[[#This Row],[CDU/CSU (14d)]:[AfD (14d)]],"&gt;="&amp;0.05)-Kombiniert[[#This Row],[FDP (14d)]])</f>
        <v>1.1456628477905075</v>
      </c>
    </row>
    <row r="1382" spans="1:22" x14ac:dyDescent="0.35">
      <c r="A1382" s="1">
        <v>41892</v>
      </c>
      <c r="B1382" s="2">
        <v>0.39500000000000002</v>
      </c>
      <c r="C1382" s="2">
        <v>0.23</v>
      </c>
      <c r="D1382" s="2">
        <v>0.11</v>
      </c>
      <c r="E1382" s="2">
        <v>3.5000000000000003E-2</v>
      </c>
      <c r="F1382" s="2">
        <v>0.09</v>
      </c>
      <c r="G1382" s="2">
        <v>0.06</v>
      </c>
      <c r="H1382" s="2">
        <v>0.06</v>
      </c>
      <c r="I1382" s="2">
        <v>2030</v>
      </c>
      <c r="J1382" s="2" t="s">
        <v>1192</v>
      </c>
      <c r="K1382" t="s">
        <v>939</v>
      </c>
      <c r="L1382" s="1">
        <f>Kombiniert[[#This Row],[Date]]-13</f>
        <v>41879</v>
      </c>
      <c r="M1382" s="8">
        <f>AVERAGEIFS(Kombiniert[CDU/CSU],Kombiniert[Date],"&gt;="&amp;Kombiniert[[#This Row],[Von]],Kombiniert[Date],"&lt;="&amp;Kombiniert[[#This Row],[Date]])</f>
        <v>0.41187499999999999</v>
      </c>
      <c r="N1382" s="3">
        <f>AVERAGEIFS(Kombiniert[SPD],Kombiniert[Date],"&gt;="&amp;Kombiniert[[#This Row],[Von]],Kombiniert[Date],"&lt;="&amp;Kombiniert[[#This Row],[Date]])</f>
        <v>0.24374999999999999</v>
      </c>
      <c r="O1382" s="8">
        <f>AVERAGEIFS(Kombiniert[GRÜNE],Kombiniert[Date],"&gt;="&amp;Kombiniert[[#This Row],[Von]],Kombiniert[Date],"&lt;="&amp;Kombiniert[[#This Row],[Date]])</f>
        <v>9.6249999999999988E-2</v>
      </c>
      <c r="P1382" s="8">
        <f>AVERAGEIFS(Kombiniert[FDP],Kombiniert[Date],"&gt;="&amp;Kombiniert[[#This Row],[Von]],Kombiniert[Date],"&lt;="&amp;Kombiniert[[#This Row],[Date]])</f>
        <v>3.0624999999999999E-2</v>
      </c>
      <c r="Q1382" s="8">
        <f>AVERAGEIFS(Kombiniert[LINKE],Kombiniert[Date],"&gt;="&amp;Kombiniert[[#This Row],[Von]],Kombiniert[Date],"&lt;="&amp;Kombiniert[[#This Row],[Date]])</f>
        <v>9.4999999999999987E-2</v>
      </c>
      <c r="R1382" s="8">
        <f>AVERAGEIFS(Kombiniert[AfD],Kombiniert[Date],"&gt;="&amp;Kombiniert[[#This Row],[Von]],Kombiniert[Date],"&lt;="&amp;Kombiniert[[#This Row],[Date]])</f>
        <v>5.8749999999999997E-2</v>
      </c>
      <c r="S1382" s="8">
        <f>AVERAGEIFS(Kombiniert[Sonstige],Kombiniert[Date],"&gt;="&amp;Kombiniert[[#This Row],[Von]],Kombiniert[Date],"&lt;="&amp;Kombiniert[[#This Row],[Date]])</f>
        <v>6.1250000000000006E-2</v>
      </c>
      <c r="T1382" s="4">
        <f>SUMIFS(Kombiniert[Befragte],Kombiniert[Date],"&gt;="&amp;Kombiniert[[#This Row],[Von]],Kombiniert[Date],"&lt;="&amp;Kombiniert[[#This Row],[Date]])</f>
        <v>16786</v>
      </c>
      <c r="U1382" s="2">
        <f>1/SUMIFS(Kombiniert[[#This Row],[CDU/CSU (14d)]:[AfD (14d)]],Kombiniert[[#This Row],[CDU/CSU (14d)]:[AfD (14d)]],"&gt;="&amp;0.05)</f>
        <v>1.104209799861974</v>
      </c>
      <c r="V1382" s="2">
        <f>1/(SUMIFS(Kombiniert[[#This Row],[CDU/CSU (14d)]:[AfD (14d)]],Kombiniert[[#This Row],[CDU/CSU (14d)]:[AfD (14d)]],"&gt;="&amp;0.05)-Kombiniert[[#This Row],[FDP (14d)]])</f>
        <v>1.142857142857143</v>
      </c>
    </row>
    <row r="1383" spans="1:22" x14ac:dyDescent="0.35">
      <c r="A1383" s="1">
        <v>41884</v>
      </c>
      <c r="B1383" s="2">
        <v>0.4</v>
      </c>
      <c r="C1383" s="2">
        <v>0.25</v>
      </c>
      <c r="D1383" s="2">
        <v>0.1</v>
      </c>
      <c r="E1383" s="2">
        <v>0.03</v>
      </c>
      <c r="F1383" s="2">
        <v>0.1</v>
      </c>
      <c r="G1383" s="2">
        <v>0.06</v>
      </c>
      <c r="H1383" s="2">
        <v>0.06</v>
      </c>
      <c r="I1383" s="2">
        <v>2036</v>
      </c>
      <c r="J1383" s="2" t="s">
        <v>1193</v>
      </c>
      <c r="K1383" t="s">
        <v>939</v>
      </c>
      <c r="L1383" s="1">
        <f>Kombiniert[[#This Row],[Date]]-13</f>
        <v>41871</v>
      </c>
      <c r="M1383" s="8">
        <f>AVERAGEIFS(Kombiniert[CDU/CSU],Kombiniert[Date],"&gt;="&amp;Kombiniert[[#This Row],[Von]],Kombiniert[Date],"&lt;="&amp;Kombiniert[[#This Row],[Date]])</f>
        <v>0.41555555555555551</v>
      </c>
      <c r="N1383" s="3">
        <f>AVERAGEIFS(Kombiniert[SPD],Kombiniert[Date],"&gt;="&amp;Kombiniert[[#This Row],[Von]],Kombiniert[Date],"&lt;="&amp;Kombiniert[[#This Row],[Date]])</f>
        <v>0.25277777777777771</v>
      </c>
      <c r="O1383" s="8">
        <f>AVERAGEIFS(Kombiniert[GRÜNE],Kombiniert[Date],"&gt;="&amp;Kombiniert[[#This Row],[Von]],Kombiniert[Date],"&lt;="&amp;Kombiniert[[#This Row],[Date]])</f>
        <v>9.7777777777777769E-2</v>
      </c>
      <c r="P1383" s="8">
        <f>AVERAGEIFS(Kombiniert[FDP],Kombiniert[Date],"&gt;="&amp;Kombiniert[[#This Row],[Von]],Kombiniert[Date],"&lt;="&amp;Kombiniert[[#This Row],[Date]])</f>
        <v>3.2222222222222228E-2</v>
      </c>
      <c r="Q1383" s="8">
        <f>AVERAGEIFS(Kombiniert[LINKE],Kombiniert[Date],"&gt;="&amp;Kombiniert[[#This Row],[Von]],Kombiniert[Date],"&lt;="&amp;Kombiniert[[#This Row],[Date]])</f>
        <v>9.0555555555555542E-2</v>
      </c>
      <c r="R1383" s="8">
        <f>AVERAGEIFS(Kombiniert[AfD],Kombiniert[Date],"&gt;="&amp;Kombiniert[[#This Row],[Von]],Kombiniert[Date],"&lt;="&amp;Kombiniert[[#This Row],[Date]])</f>
        <v>5.1666666666666666E-2</v>
      </c>
      <c r="S1383" s="8">
        <f>AVERAGEIFS(Kombiniert[Sonstige],Kombiniert[Date],"&gt;="&amp;Kombiniert[[#This Row],[Von]],Kombiniert[Date],"&lt;="&amp;Kombiniert[[#This Row],[Date]])</f>
        <v>5.9444444444444446E-2</v>
      </c>
      <c r="T1383" s="4">
        <f>SUMIFS(Kombiniert[Befragte],Kombiniert[Date],"&gt;="&amp;Kombiniert[[#This Row],[Von]],Kombiniert[Date],"&lt;="&amp;Kombiniert[[#This Row],[Date]])</f>
        <v>17705</v>
      </c>
      <c r="U1383" s="2">
        <f>1/SUMIFS(Kombiniert[[#This Row],[CDU/CSU (14d)]:[AfD (14d)]],Kombiniert[[#This Row],[CDU/CSU (14d)]:[AfD (14d)]],"&gt;="&amp;0.05)</f>
        <v>1.1009174311926608</v>
      </c>
      <c r="V1383" s="2">
        <f>1/(SUMIFS(Kombiniert[[#This Row],[CDU/CSU (14d)]:[AfD (14d)]],Kombiniert[[#This Row],[CDU/CSU (14d)]:[AfD (14d)]],"&gt;="&amp;0.05)-Kombiniert[[#This Row],[FDP (14d)]])</f>
        <v>1.1414077362079902</v>
      </c>
    </row>
    <row r="1384" spans="1:22" x14ac:dyDescent="0.35">
      <c r="A1384" s="1">
        <v>41878</v>
      </c>
      <c r="B1384" s="2">
        <v>0.42</v>
      </c>
      <c r="C1384" s="2">
        <v>0.25</v>
      </c>
      <c r="D1384" s="2">
        <v>0.1</v>
      </c>
      <c r="E1384" s="2">
        <v>3.5000000000000003E-2</v>
      </c>
      <c r="F1384" s="2">
        <v>9.5000000000000001E-2</v>
      </c>
      <c r="G1384" s="2">
        <v>0.05</v>
      </c>
      <c r="H1384" s="2">
        <v>0.05</v>
      </c>
      <c r="I1384" s="2">
        <v>1998</v>
      </c>
      <c r="J1384" s="2" t="s">
        <v>1194</v>
      </c>
      <c r="K1384" t="s">
        <v>939</v>
      </c>
      <c r="L1384" s="1">
        <f>Kombiniert[[#This Row],[Date]]-13</f>
        <v>41865</v>
      </c>
      <c r="M1384" s="8">
        <f>AVERAGEIFS(Kombiniert[CDU/CSU],Kombiniert[Date],"&gt;="&amp;Kombiniert[[#This Row],[Von]],Kombiniert[Date],"&lt;="&amp;Kombiniert[[#This Row],[Date]])</f>
        <v>0.41428571428571426</v>
      </c>
      <c r="N1384" s="3">
        <f>AVERAGEIFS(Kombiniert[SPD],Kombiniert[Date],"&gt;="&amp;Kombiniert[[#This Row],[Von]],Kombiniert[Date],"&lt;="&amp;Kombiniert[[#This Row],[Date]])</f>
        <v>0.255</v>
      </c>
      <c r="O1384" s="8">
        <f>AVERAGEIFS(Kombiniert[GRÜNE],Kombiniert[Date],"&gt;="&amp;Kombiniert[[#This Row],[Von]],Kombiniert[Date],"&lt;="&amp;Kombiniert[[#This Row],[Date]])</f>
        <v>9.9999999999999992E-2</v>
      </c>
      <c r="P1384" s="8">
        <f>AVERAGEIFS(Kombiniert[FDP],Kombiniert[Date],"&gt;="&amp;Kombiniert[[#This Row],[Von]],Kombiniert[Date],"&lt;="&amp;Kombiniert[[#This Row],[Date]])</f>
        <v>3.2857142857142856E-2</v>
      </c>
      <c r="Q1384" s="8">
        <f>AVERAGEIFS(Kombiniert[LINKE],Kombiniert[Date],"&gt;="&amp;Kombiniert[[#This Row],[Von]],Kombiniert[Date],"&lt;="&amp;Kombiniert[[#This Row],[Date]])</f>
        <v>8.9285714285714274E-2</v>
      </c>
      <c r="R1384" s="8">
        <f>AVERAGEIFS(Kombiniert[AfD],Kombiniert[Date],"&gt;="&amp;Kombiniert[[#This Row],[Von]],Kombiniert[Date],"&lt;="&amp;Kombiniert[[#This Row],[Date]])</f>
        <v>4.928571428571428E-2</v>
      </c>
      <c r="S1384" s="8">
        <f>AVERAGEIFS(Kombiniert[Sonstige],Kombiniert[Date],"&gt;="&amp;Kombiniert[[#This Row],[Von]],Kombiniert[Date],"&lt;="&amp;Kombiniert[[#This Row],[Date]])</f>
        <v>5.9285714285714282E-2</v>
      </c>
      <c r="T1384" s="4">
        <f>SUMIFS(Kombiniert[Befragte],Kombiniert[Date],"&gt;="&amp;Kombiniert[[#This Row],[Von]],Kombiniert[Date],"&lt;="&amp;Kombiniert[[#This Row],[Date]])</f>
        <v>14089</v>
      </c>
      <c r="U1384" s="2">
        <f>1/SUMIFS(Kombiniert[[#This Row],[CDU/CSU (14d)]:[AfD (14d)]],Kombiniert[[#This Row],[CDU/CSU (14d)]:[AfD (14d)]],"&gt;="&amp;0.05)</f>
        <v>1.1647254575707155</v>
      </c>
      <c r="V1384" s="2">
        <f>1/(SUMIFS(Kombiniert[[#This Row],[CDU/CSU (14d)]:[AfD (14d)]],Kombiniert[[#This Row],[CDU/CSU (14d)]:[AfD (14d)]],"&gt;="&amp;0.05)-Kombiniert[[#This Row],[FDP (14d)]])</f>
        <v>1.2110726643598615</v>
      </c>
    </row>
    <row r="1385" spans="1:22" x14ac:dyDescent="0.35">
      <c r="A1385" s="1">
        <v>41871</v>
      </c>
      <c r="B1385" s="2">
        <v>0.41</v>
      </c>
      <c r="C1385" s="2">
        <v>0.26</v>
      </c>
      <c r="D1385" s="2">
        <v>0.1</v>
      </c>
      <c r="E1385" s="2">
        <v>3.5000000000000003E-2</v>
      </c>
      <c r="F1385" s="2">
        <v>0.09</v>
      </c>
      <c r="G1385" s="2">
        <v>0.05</v>
      </c>
      <c r="H1385" s="2">
        <v>5.5E-2</v>
      </c>
      <c r="I1385" s="2">
        <v>2005</v>
      </c>
      <c r="J1385" s="2" t="s">
        <v>1195</v>
      </c>
      <c r="K1385" t="s">
        <v>939</v>
      </c>
      <c r="L1385" s="1">
        <f>Kombiniert[[#This Row],[Date]]-13</f>
        <v>41858</v>
      </c>
      <c r="M1385" s="8">
        <f>AVERAGEIFS(Kombiniert[CDU/CSU],Kombiniert[Date],"&gt;="&amp;Kombiniert[[#This Row],[Von]],Kombiniert[Date],"&lt;="&amp;Kombiniert[[#This Row],[Date]])</f>
        <v>0.41375000000000001</v>
      </c>
      <c r="N1385" s="3">
        <f>AVERAGEIFS(Kombiniert[SPD],Kombiniert[Date],"&gt;="&amp;Kombiniert[[#This Row],[Von]],Kombiniert[Date],"&lt;="&amp;Kombiniert[[#This Row],[Date]])</f>
        <v>0.25812499999999999</v>
      </c>
      <c r="O1385" s="8">
        <f>AVERAGEIFS(Kombiniert[GRÜNE],Kombiniert[Date],"&gt;="&amp;Kombiniert[[#This Row],[Von]],Kombiniert[Date],"&lt;="&amp;Kombiniert[[#This Row],[Date]])</f>
        <v>9.812499999999999E-2</v>
      </c>
      <c r="P1385" s="8">
        <f>AVERAGEIFS(Kombiniert[FDP],Kombiniert[Date],"&gt;="&amp;Kombiniert[[#This Row],[Von]],Kombiniert[Date],"&lt;="&amp;Kombiniert[[#This Row],[Date]])</f>
        <v>3.1875000000000001E-2</v>
      </c>
      <c r="Q1385" s="8">
        <f>AVERAGEIFS(Kombiniert[LINKE],Kombiniert[Date],"&gt;="&amp;Kombiniert[[#This Row],[Von]],Kombiniert[Date],"&lt;="&amp;Kombiniert[[#This Row],[Date]])</f>
        <v>8.8749999999999982E-2</v>
      </c>
      <c r="R1385" s="8">
        <f>AVERAGEIFS(Kombiniert[AfD],Kombiniert[Date],"&gt;="&amp;Kombiniert[[#This Row],[Von]],Kombiniert[Date],"&lt;="&amp;Kombiniert[[#This Row],[Date]])</f>
        <v>5.1249999999999997E-2</v>
      </c>
      <c r="S1385" s="8">
        <f>AVERAGEIFS(Kombiniert[Sonstige],Kombiniert[Date],"&gt;="&amp;Kombiniert[[#This Row],[Von]],Kombiniert[Date],"&lt;="&amp;Kombiniert[[#This Row],[Date]])</f>
        <v>5.8124999999999996E-2</v>
      </c>
      <c r="T1385" s="4">
        <f>SUMIFS(Kombiniert[Befragte],Kombiniert[Date],"&gt;="&amp;Kombiniert[[#This Row],[Von]],Kombiniert[Date],"&lt;="&amp;Kombiniert[[#This Row],[Date]])</f>
        <v>15183</v>
      </c>
      <c r="U1385" s="2">
        <f>1/SUMIFS(Kombiniert[[#This Row],[CDU/CSU (14d)]:[AfD (14d)]],Kombiniert[[#This Row],[CDU/CSU (14d)]:[AfD (14d)]],"&gt;="&amp;0.05)</f>
        <v>1.0989010989010988</v>
      </c>
      <c r="V1385" s="2">
        <f>1/(SUMIFS(Kombiniert[[#This Row],[CDU/CSU (14d)]:[AfD (14d)]],Kombiniert[[#This Row],[CDU/CSU (14d)]:[AfD (14d)]],"&gt;="&amp;0.05)-Kombiniert[[#This Row],[FDP (14d)]])</f>
        <v>1.1387900355871885</v>
      </c>
    </row>
    <row r="1386" spans="1:22" x14ac:dyDescent="0.35">
      <c r="A1386" s="1">
        <v>41864</v>
      </c>
      <c r="B1386" s="2">
        <v>0.42</v>
      </c>
      <c r="C1386" s="2">
        <v>0.26</v>
      </c>
      <c r="D1386" s="2">
        <v>9.5000000000000001E-2</v>
      </c>
      <c r="E1386" s="2">
        <v>0.03</v>
      </c>
      <c r="F1386" s="2">
        <v>0.09</v>
      </c>
      <c r="G1386" s="2">
        <v>5.5E-2</v>
      </c>
      <c r="H1386" s="2">
        <v>0.05</v>
      </c>
      <c r="I1386" s="2">
        <v>2006</v>
      </c>
      <c r="J1386" s="2" t="s">
        <v>1196</v>
      </c>
      <c r="K1386" t="s">
        <v>939</v>
      </c>
      <c r="L1386" s="1">
        <f>Kombiniert[[#This Row],[Date]]-13</f>
        <v>41851</v>
      </c>
      <c r="M1386" s="8">
        <f>AVERAGEIFS(Kombiniert[CDU/CSU],Kombiniert[Date],"&gt;="&amp;Kombiniert[[#This Row],[Von]],Kombiniert[Date],"&lt;="&amp;Kombiniert[[#This Row],[Date]])</f>
        <v>0.41714285714285715</v>
      </c>
      <c r="N1386" s="3">
        <f>AVERAGEIFS(Kombiniert[SPD],Kombiniert[Date],"&gt;="&amp;Kombiniert[[#This Row],[Von]],Kombiniert[Date],"&lt;="&amp;Kombiniert[[#This Row],[Date]])</f>
        <v>0.25285714285714284</v>
      </c>
      <c r="O1386" s="8">
        <f>AVERAGEIFS(Kombiniert[GRÜNE],Kombiniert[Date],"&gt;="&amp;Kombiniert[[#This Row],[Von]],Kombiniert[Date],"&lt;="&amp;Kombiniert[[#This Row],[Date]])</f>
        <v>9.571428571428571E-2</v>
      </c>
      <c r="P1386" s="8">
        <f>AVERAGEIFS(Kombiniert[FDP],Kombiniert[Date],"&gt;="&amp;Kombiniert[[#This Row],[Von]],Kombiniert[Date],"&lt;="&amp;Kombiniert[[#This Row],[Date]])</f>
        <v>3.2857142857142856E-2</v>
      </c>
      <c r="Q1386" s="8">
        <f>AVERAGEIFS(Kombiniert[LINKE],Kombiniert[Date],"&gt;="&amp;Kombiniert[[#This Row],[Von]],Kombiniert[Date],"&lt;="&amp;Kombiniert[[#This Row],[Date]])</f>
        <v>9.0714285714285706E-2</v>
      </c>
      <c r="R1386" s="8">
        <f>AVERAGEIFS(Kombiniert[AfD],Kombiniert[Date],"&gt;="&amp;Kombiniert[[#This Row],[Von]],Kombiniert[Date],"&lt;="&amp;Kombiniert[[#This Row],[Date]])</f>
        <v>4.9999999999999996E-2</v>
      </c>
      <c r="S1386" s="8">
        <f>AVERAGEIFS(Kombiniert[Sonstige],Kombiniert[Date],"&gt;="&amp;Kombiniert[[#This Row],[Von]],Kombiniert[Date],"&lt;="&amp;Kombiniert[[#This Row],[Date]])</f>
        <v>5.785714285714285E-2</v>
      </c>
      <c r="T1386" s="4">
        <f>SUMIFS(Kombiniert[Befragte],Kombiniert[Date],"&gt;="&amp;Kombiniert[[#This Row],[Von]],Kombiniert[Date],"&lt;="&amp;Kombiniert[[#This Row],[Date]])</f>
        <v>15284</v>
      </c>
      <c r="U1386" s="2">
        <f>1/SUMIFS(Kombiniert[[#This Row],[CDU/CSU (14d)]:[AfD (14d)]],Kombiniert[[#This Row],[CDU/CSU (14d)]:[AfD (14d)]],"&gt;="&amp;0.05)</f>
        <v>1.1032308904649331</v>
      </c>
      <c r="V1386" s="2">
        <f>1/(SUMIFS(Kombiniert[[#This Row],[CDU/CSU (14d)]:[AfD (14d)]],Kombiniert[[#This Row],[CDU/CSU (14d)]:[AfD (14d)]],"&gt;="&amp;0.05)-Kombiniert[[#This Row],[FDP (14d)]])</f>
        <v>1.1447260834014716</v>
      </c>
    </row>
    <row r="1387" spans="1:22" x14ac:dyDescent="0.35">
      <c r="A1387" s="1">
        <v>41856</v>
      </c>
      <c r="B1387" s="2">
        <v>0.41</v>
      </c>
      <c r="C1387" s="2">
        <v>0.25</v>
      </c>
      <c r="D1387" s="2">
        <v>9.5000000000000001E-2</v>
      </c>
      <c r="E1387" s="2">
        <v>0.03</v>
      </c>
      <c r="F1387" s="2">
        <v>9.5000000000000001E-2</v>
      </c>
      <c r="G1387" s="2">
        <v>4.4999999999999998E-2</v>
      </c>
      <c r="H1387" s="2">
        <v>5.5E-2</v>
      </c>
      <c r="I1387" s="2">
        <v>2032</v>
      </c>
      <c r="J1387" s="2" t="s">
        <v>1197</v>
      </c>
      <c r="K1387" t="s">
        <v>939</v>
      </c>
      <c r="L1387" s="1">
        <f>Kombiniert[[#This Row],[Date]]-13</f>
        <v>41843</v>
      </c>
      <c r="M1387" s="8">
        <f>AVERAGEIFS(Kombiniert[CDU/CSU],Kombiniert[Date],"&gt;="&amp;Kombiniert[[#This Row],[Von]],Kombiniert[Date],"&lt;="&amp;Kombiniert[[#This Row],[Date]])</f>
        <v>0.41571428571428576</v>
      </c>
      <c r="N1387" s="3">
        <f>AVERAGEIFS(Kombiniert[SPD],Kombiniert[Date],"&gt;="&amp;Kombiniert[[#This Row],[Von]],Kombiniert[Date],"&lt;="&amp;Kombiniert[[#This Row],[Date]])</f>
        <v>0.2392857142857143</v>
      </c>
      <c r="O1387" s="8">
        <f>AVERAGEIFS(Kombiniert[GRÜNE],Kombiniert[Date],"&gt;="&amp;Kombiniert[[#This Row],[Von]],Kombiniert[Date],"&lt;="&amp;Kombiniert[[#This Row],[Date]])</f>
        <v>9.9999999999999992E-2</v>
      </c>
      <c r="P1387" s="8">
        <f>AVERAGEIFS(Kombiniert[FDP],Kombiniert[Date],"&gt;="&amp;Kombiniert[[#This Row],[Von]],Kombiniert[Date],"&lt;="&amp;Kombiniert[[#This Row],[Date]])</f>
        <v>3.1428571428571431E-2</v>
      </c>
      <c r="Q1387" s="8">
        <f>AVERAGEIFS(Kombiniert[LINKE],Kombiniert[Date],"&gt;="&amp;Kombiniert[[#This Row],[Von]],Kombiniert[Date],"&lt;="&amp;Kombiniert[[#This Row],[Date]])</f>
        <v>9.4999999999999987E-2</v>
      </c>
      <c r="R1387" s="8">
        <f>AVERAGEIFS(Kombiniert[AfD],Kombiniert[Date],"&gt;="&amp;Kombiniert[[#This Row],[Von]],Kombiniert[Date],"&lt;="&amp;Kombiniert[[#This Row],[Date]])</f>
        <v>5.0714285714285712E-2</v>
      </c>
      <c r="S1387" s="8">
        <f>AVERAGEIFS(Kombiniert[Sonstige],Kombiniert[Date],"&gt;="&amp;Kombiniert[[#This Row],[Von]],Kombiniert[Date],"&lt;="&amp;Kombiniert[[#This Row],[Date]])</f>
        <v>6.0714285714285714E-2</v>
      </c>
      <c r="T1387" s="4">
        <f>SUMIFS(Kombiniert[Befragte],Kombiniert[Date],"&gt;="&amp;Kombiniert[[#This Row],[Von]],Kombiniert[Date],"&lt;="&amp;Kombiniert[[#This Row],[Date]])</f>
        <v>15798</v>
      </c>
      <c r="U1387" s="2">
        <f>1/SUMIFS(Kombiniert[[#This Row],[CDU/CSU (14d)]:[AfD (14d)]],Kombiniert[[#This Row],[CDU/CSU (14d)]:[AfD (14d)]],"&gt;="&amp;0.05)</f>
        <v>1.1102299762093577</v>
      </c>
      <c r="V1387" s="2">
        <f>1/(SUMIFS(Kombiniert[[#This Row],[CDU/CSU (14d)]:[AfD (14d)]],Kombiniert[[#This Row],[CDU/CSU (14d)]:[AfD (14d)]],"&gt;="&amp;0.05)-Kombiniert[[#This Row],[FDP (14d)]])</f>
        <v>1.1503697617091209</v>
      </c>
    </row>
    <row r="1388" spans="1:22" x14ac:dyDescent="0.35">
      <c r="A1388" s="1">
        <v>41849</v>
      </c>
      <c r="B1388" s="2">
        <v>0.4</v>
      </c>
      <c r="C1388" s="2">
        <v>0.245</v>
      </c>
      <c r="D1388" s="2">
        <v>0.105</v>
      </c>
      <c r="E1388" s="2">
        <v>3.5000000000000003E-2</v>
      </c>
      <c r="F1388" s="2">
        <v>0.09</v>
      </c>
      <c r="G1388" s="2">
        <v>0.05</v>
      </c>
      <c r="H1388" s="2">
        <v>0.06</v>
      </c>
      <c r="I1388" s="2">
        <v>2014</v>
      </c>
      <c r="J1388" s="2" t="s">
        <v>1198</v>
      </c>
      <c r="K1388" t="s">
        <v>939</v>
      </c>
      <c r="L1388" s="1">
        <f>Kombiniert[[#This Row],[Date]]-13</f>
        <v>41836</v>
      </c>
      <c r="M1388" s="8">
        <f>AVERAGEIFS(Kombiniert[CDU/CSU],Kombiniert[Date],"&gt;="&amp;Kombiniert[[#This Row],[Von]],Kombiniert[Date],"&lt;="&amp;Kombiniert[[#This Row],[Date]])</f>
        <v>0.40812499999999996</v>
      </c>
      <c r="N1388" s="3">
        <f>AVERAGEIFS(Kombiniert[SPD],Kombiniert[Date],"&gt;="&amp;Kombiniert[[#This Row],[Von]],Kombiniert[Date],"&lt;="&amp;Kombiniert[[#This Row],[Date]])</f>
        <v>0.24437499999999998</v>
      </c>
      <c r="O1388" s="8">
        <f>AVERAGEIFS(Kombiniert[GRÜNE],Kombiniert[Date],"&gt;="&amp;Kombiniert[[#This Row],[Von]],Kombiniert[Date],"&lt;="&amp;Kombiniert[[#This Row],[Date]])</f>
        <v>0.10312499999999999</v>
      </c>
      <c r="P1388" s="8">
        <f>AVERAGEIFS(Kombiniert[FDP],Kombiniert[Date],"&gt;="&amp;Kombiniert[[#This Row],[Von]],Kombiniert[Date],"&lt;="&amp;Kombiniert[[#This Row],[Date]])</f>
        <v>3.3125000000000002E-2</v>
      </c>
      <c r="Q1388" s="8">
        <f>AVERAGEIFS(Kombiniert[LINKE],Kombiniert[Date],"&gt;="&amp;Kombiniert[[#This Row],[Von]],Kombiniert[Date],"&lt;="&amp;Kombiniert[[#This Row],[Date]])</f>
        <v>9.3124999999999986E-2</v>
      </c>
      <c r="R1388" s="8">
        <f>AVERAGEIFS(Kombiniert[AfD],Kombiniert[Date],"&gt;="&amp;Kombiniert[[#This Row],[Von]],Kombiniert[Date],"&lt;="&amp;Kombiniert[[#This Row],[Date]])</f>
        <v>5.2499999999999998E-2</v>
      </c>
      <c r="S1388" s="8">
        <f>AVERAGEIFS(Kombiniert[Sonstige],Kombiniert[Date],"&gt;="&amp;Kombiniert[[#This Row],[Von]],Kombiniert[Date],"&lt;="&amp;Kombiniert[[#This Row],[Date]])</f>
        <v>6.1874999999999999E-2</v>
      </c>
      <c r="T1388" s="4">
        <f>SUMIFS(Kombiniert[Befragte],Kombiniert[Date],"&gt;="&amp;Kombiniert[[#This Row],[Von]],Kombiniert[Date],"&lt;="&amp;Kombiniert[[#This Row],[Date]])</f>
        <v>15250</v>
      </c>
      <c r="U1388" s="2">
        <f>1/SUMIFS(Kombiniert[[#This Row],[CDU/CSU (14d)]:[AfD (14d)]],Kombiniert[[#This Row],[CDU/CSU (14d)]:[AfD (14d)]],"&gt;="&amp;0.05)</f>
        <v>1.1095700416088765</v>
      </c>
      <c r="V1388" s="2">
        <f>1/(SUMIFS(Kombiniert[[#This Row],[CDU/CSU (14d)]:[AfD (14d)]],Kombiniert[[#This Row],[CDU/CSU (14d)]:[AfD (14d)]],"&gt;="&amp;0.05)-Kombiniert[[#This Row],[FDP (14d)]])</f>
        <v>1.1519078473722102</v>
      </c>
    </row>
    <row r="1389" spans="1:22" x14ac:dyDescent="0.35">
      <c r="A1389" s="1">
        <v>41843</v>
      </c>
      <c r="B1389" s="2">
        <v>0.41</v>
      </c>
      <c r="C1389" s="2">
        <v>0.24</v>
      </c>
      <c r="D1389" s="2">
        <v>0.1</v>
      </c>
      <c r="E1389" s="2">
        <v>3.5000000000000003E-2</v>
      </c>
      <c r="F1389" s="2">
        <v>0.09</v>
      </c>
      <c r="G1389" s="2">
        <v>0.06</v>
      </c>
      <c r="H1389" s="2">
        <v>0.05</v>
      </c>
      <c r="I1389" s="2">
        <v>2044</v>
      </c>
      <c r="J1389" s="2" t="s">
        <v>1199</v>
      </c>
      <c r="K1389" t="s">
        <v>939</v>
      </c>
      <c r="L1389" s="1">
        <f>Kombiniert[[#This Row],[Date]]-13</f>
        <v>41830</v>
      </c>
      <c r="M1389" s="8">
        <f>AVERAGEIFS(Kombiniert[CDU/CSU],Kombiniert[Date],"&gt;="&amp;Kombiniert[[#This Row],[Von]],Kombiniert[Date],"&lt;="&amp;Kombiniert[[#This Row],[Date]])</f>
        <v>0.40687499999999999</v>
      </c>
      <c r="N1389" s="3">
        <f>AVERAGEIFS(Kombiniert[SPD],Kombiniert[Date],"&gt;="&amp;Kombiniert[[#This Row],[Von]],Kombiniert[Date],"&lt;="&amp;Kombiniert[[#This Row],[Date]])</f>
        <v>0.24374999999999999</v>
      </c>
      <c r="O1389" s="8">
        <f>AVERAGEIFS(Kombiniert[GRÜNE],Kombiniert[Date],"&gt;="&amp;Kombiniert[[#This Row],[Von]],Kombiniert[Date],"&lt;="&amp;Kombiniert[[#This Row],[Date]])</f>
        <v>0.105</v>
      </c>
      <c r="P1389" s="8">
        <f>AVERAGEIFS(Kombiniert[FDP],Kombiniert[Date],"&gt;="&amp;Kombiniert[[#This Row],[Von]],Kombiniert[Date],"&lt;="&amp;Kombiniert[[#This Row],[Date]])</f>
        <v>3.3125000000000002E-2</v>
      </c>
      <c r="Q1389" s="8">
        <f>AVERAGEIFS(Kombiniert[LINKE],Kombiniert[Date],"&gt;="&amp;Kombiniert[[#This Row],[Von]],Kombiniert[Date],"&lt;="&amp;Kombiniert[[#This Row],[Date]])</f>
        <v>9.1874999999999984E-2</v>
      </c>
      <c r="R1389" s="8">
        <f>AVERAGEIFS(Kombiniert[AfD],Kombiniert[Date],"&gt;="&amp;Kombiniert[[#This Row],[Von]],Kombiniert[Date],"&lt;="&amp;Kombiniert[[#This Row],[Date]])</f>
        <v>5.3749999999999999E-2</v>
      </c>
      <c r="S1389" s="8">
        <f>AVERAGEIFS(Kombiniert[Sonstige],Kombiniert[Date],"&gt;="&amp;Kombiniert[[#This Row],[Von]],Kombiniert[Date],"&lt;="&amp;Kombiniert[[#This Row],[Date]])</f>
        <v>6.1874999999999999E-2</v>
      </c>
      <c r="T1389" s="4">
        <f>SUMIFS(Kombiniert[Befragte],Kombiniert[Date],"&gt;="&amp;Kombiniert[[#This Row],[Von]],Kombiniert[Date],"&lt;="&amp;Kombiniert[[#This Row],[Date]])</f>
        <v>14750</v>
      </c>
      <c r="U1389" s="2">
        <f>1/SUMIFS(Kombiniert[[#This Row],[CDU/CSU (14d)]:[AfD (14d)]],Kombiniert[[#This Row],[CDU/CSU (14d)]:[AfD (14d)]],"&gt;="&amp;0.05)</f>
        <v>1.1095700416088767</v>
      </c>
      <c r="V1389" s="2">
        <f>1/(SUMIFS(Kombiniert[[#This Row],[CDU/CSU (14d)]:[AfD (14d)]],Kombiniert[[#This Row],[CDU/CSU (14d)]:[AfD (14d)]],"&gt;="&amp;0.05)-Kombiniert[[#This Row],[FDP (14d)]])</f>
        <v>1.1519078473722104</v>
      </c>
    </row>
    <row r="1390" spans="1:22" x14ac:dyDescent="0.35">
      <c r="A1390" s="1">
        <v>41834</v>
      </c>
      <c r="B1390" s="2">
        <v>0.4</v>
      </c>
      <c r="C1390" s="2">
        <v>0.24</v>
      </c>
      <c r="D1390" s="2">
        <v>0.11</v>
      </c>
      <c r="E1390" s="2">
        <v>3.5000000000000003E-2</v>
      </c>
      <c r="F1390" s="2">
        <v>0.09</v>
      </c>
      <c r="G1390" s="2">
        <v>0.06</v>
      </c>
      <c r="H1390" s="2">
        <v>0.05</v>
      </c>
      <c r="I1390" s="2">
        <v>2018</v>
      </c>
      <c r="J1390" s="2" t="s">
        <v>1200</v>
      </c>
      <c r="K1390" t="s">
        <v>939</v>
      </c>
      <c r="L1390" s="1">
        <f>Kombiniert[[#This Row],[Date]]-13</f>
        <v>41821</v>
      </c>
      <c r="M1390" s="8">
        <f>AVERAGEIFS(Kombiniert[CDU/CSU],Kombiniert[Date],"&gt;="&amp;Kombiniert[[#This Row],[Von]],Kombiniert[Date],"&lt;="&amp;Kombiniert[[#This Row],[Date]])</f>
        <v>0.40142857142857136</v>
      </c>
      <c r="N1390" s="3">
        <f>AVERAGEIFS(Kombiniert[SPD],Kombiniert[Date],"&gt;="&amp;Kombiniert[[#This Row],[Von]],Kombiniert[Date],"&lt;="&amp;Kombiniert[[#This Row],[Date]])</f>
        <v>0.24428571428571427</v>
      </c>
      <c r="O1390" s="8">
        <f>AVERAGEIFS(Kombiniert[GRÜNE],Kombiniert[Date],"&gt;="&amp;Kombiniert[[#This Row],[Von]],Kombiniert[Date],"&lt;="&amp;Kombiniert[[#This Row],[Date]])</f>
        <v>0.10571428571428572</v>
      </c>
      <c r="P1390" s="8">
        <f>AVERAGEIFS(Kombiniert[FDP],Kombiniert[Date],"&gt;="&amp;Kombiniert[[#This Row],[Von]],Kombiniert[Date],"&lt;="&amp;Kombiniert[[#This Row],[Date]])</f>
        <v>3.5000000000000003E-2</v>
      </c>
      <c r="Q1390" s="8">
        <f>AVERAGEIFS(Kombiniert[LINKE],Kombiniert[Date],"&gt;="&amp;Kombiniert[[#This Row],[Von]],Kombiniert[Date],"&lt;="&amp;Kombiniert[[#This Row],[Date]])</f>
        <v>8.9999999999999983E-2</v>
      </c>
      <c r="R1390" s="8">
        <f>AVERAGEIFS(Kombiniert[AfD],Kombiniert[Date],"&gt;="&amp;Kombiniert[[#This Row],[Von]],Kombiniert[Date],"&lt;="&amp;Kombiniert[[#This Row],[Date]])</f>
        <v>5.785714285714285E-2</v>
      </c>
      <c r="S1390" s="8">
        <f>AVERAGEIFS(Kombiniert[Sonstige],Kombiniert[Date],"&gt;="&amp;Kombiniert[[#This Row],[Von]],Kombiniert[Date],"&lt;="&amp;Kombiniert[[#This Row],[Date]])</f>
        <v>0.06</v>
      </c>
      <c r="T1390" s="4">
        <f>SUMIFS(Kombiniert[Befragte],Kombiniert[Date],"&gt;="&amp;Kombiniert[[#This Row],[Von]],Kombiniert[Date],"&lt;="&amp;Kombiniert[[#This Row],[Date]])</f>
        <v>14617</v>
      </c>
      <c r="U1390" s="2">
        <f>1/SUMIFS(Kombiniert[[#This Row],[CDU/CSU (14d)]:[AfD (14d)]],Kombiniert[[#This Row],[CDU/CSU (14d)]:[AfD (14d)]],"&gt;="&amp;0.05)</f>
        <v>1.1119936457505957</v>
      </c>
      <c r="V1390" s="2">
        <f>1/(SUMIFS(Kombiniert[[#This Row],[CDU/CSU (14d)]:[AfD (14d)]],Kombiniert[[#This Row],[CDU/CSU (14d)]:[AfD (14d)]],"&gt;="&amp;0.05)-Kombiniert[[#This Row],[FDP (14d)]])</f>
        <v>1.1570247933884299</v>
      </c>
    </row>
    <row r="1391" spans="1:22" x14ac:dyDescent="0.35">
      <c r="A1391" s="1">
        <v>41828</v>
      </c>
      <c r="B1391" s="2">
        <v>0.4</v>
      </c>
      <c r="C1391" s="2">
        <v>0.25</v>
      </c>
      <c r="D1391" s="2">
        <v>0.1</v>
      </c>
      <c r="E1391" s="2">
        <v>0.04</v>
      </c>
      <c r="F1391" s="2">
        <v>0.09</v>
      </c>
      <c r="G1391" s="2">
        <v>5.5E-2</v>
      </c>
      <c r="H1391" s="2">
        <v>0.04</v>
      </c>
      <c r="I1391" s="2">
        <v>2033</v>
      </c>
      <c r="J1391" s="2" t="s">
        <v>1201</v>
      </c>
      <c r="K1391" t="s">
        <v>939</v>
      </c>
      <c r="L1391" s="1">
        <f>Kombiniert[[#This Row],[Date]]-13</f>
        <v>41815</v>
      </c>
      <c r="M1391" s="8">
        <f>AVERAGEIFS(Kombiniert[CDU/CSU],Kombiniert[Date],"&gt;="&amp;Kombiniert[[#This Row],[Von]],Kombiniert[Date],"&lt;="&amp;Kombiniert[[#This Row],[Date]])</f>
        <v>0.40285714285714286</v>
      </c>
      <c r="N1391" s="3">
        <f>AVERAGEIFS(Kombiniert[SPD],Kombiniert[Date],"&gt;="&amp;Kombiniert[[#This Row],[Von]],Kombiniert[Date],"&lt;="&amp;Kombiniert[[#This Row],[Date]])</f>
        <v>0.24428571428571427</v>
      </c>
      <c r="O1391" s="8">
        <f>AVERAGEIFS(Kombiniert[GRÜNE],Kombiniert[Date],"&gt;="&amp;Kombiniert[[#This Row],[Von]],Kombiniert[Date],"&lt;="&amp;Kombiniert[[#This Row],[Date]])</f>
        <v>0.10142857142857142</v>
      </c>
      <c r="P1391" s="8">
        <f>AVERAGEIFS(Kombiniert[FDP],Kombiniert[Date],"&gt;="&amp;Kombiniert[[#This Row],[Von]],Kombiniert[Date],"&lt;="&amp;Kombiniert[[#This Row],[Date]])</f>
        <v>3.6428571428571428E-2</v>
      </c>
      <c r="Q1391" s="8">
        <f>AVERAGEIFS(Kombiniert[LINKE],Kombiniert[Date],"&gt;="&amp;Kombiniert[[#This Row],[Von]],Kombiniert[Date],"&lt;="&amp;Kombiniert[[#This Row],[Date]])</f>
        <v>8.9999999999999983E-2</v>
      </c>
      <c r="R1391" s="8">
        <f>AVERAGEIFS(Kombiniert[AfD],Kombiniert[Date],"&gt;="&amp;Kombiniert[[#This Row],[Von]],Kombiniert[Date],"&lt;="&amp;Kombiniert[[#This Row],[Date]])</f>
        <v>6.2142857142857146E-2</v>
      </c>
      <c r="S1391" s="8">
        <f>AVERAGEIFS(Kombiniert[Sonstige],Kombiniert[Date],"&gt;="&amp;Kombiniert[[#This Row],[Von]],Kombiniert[Date],"&lt;="&amp;Kombiniert[[#This Row],[Date]])</f>
        <v>5.6428571428571425E-2</v>
      </c>
      <c r="T1391" s="4">
        <f>SUMIFS(Kombiniert[Befragte],Kombiniert[Date],"&gt;="&amp;Kombiniert[[#This Row],[Von]],Kombiniert[Date],"&lt;="&amp;Kombiniert[[#This Row],[Date]])</f>
        <v>15162</v>
      </c>
      <c r="U1391" s="2">
        <f>1/SUMIFS(Kombiniert[[#This Row],[CDU/CSU (14d)]:[AfD (14d)]],Kombiniert[[#This Row],[CDU/CSU (14d)]:[AfD (14d)]],"&gt;="&amp;0.05)</f>
        <v>1.1102299762093577</v>
      </c>
      <c r="V1391" s="2">
        <f>1/(SUMIFS(Kombiniert[[#This Row],[CDU/CSU (14d)]:[AfD (14d)]],Kombiniert[[#This Row],[CDU/CSU (14d)]:[AfD (14d)]],"&gt;="&amp;0.05)-Kombiniert[[#This Row],[FDP (14d)]])</f>
        <v>1.1570247933884299</v>
      </c>
    </row>
    <row r="1392" spans="1:22" x14ac:dyDescent="0.35">
      <c r="A1392" s="1">
        <v>41820</v>
      </c>
      <c r="B1392" s="2">
        <v>0.41</v>
      </c>
      <c r="C1392" s="2">
        <v>0.24</v>
      </c>
      <c r="D1392" s="2">
        <v>0.1</v>
      </c>
      <c r="E1392" s="2">
        <v>3.5000000000000003E-2</v>
      </c>
      <c r="F1392" s="2">
        <v>0.09</v>
      </c>
      <c r="G1392" s="2">
        <v>0.06</v>
      </c>
      <c r="H1392" s="2">
        <v>4.4999999999999998E-2</v>
      </c>
      <c r="I1392" s="2">
        <v>2044</v>
      </c>
      <c r="J1392" s="2" t="s">
        <v>1202</v>
      </c>
      <c r="K1392" t="s">
        <v>939</v>
      </c>
      <c r="L1392" s="1">
        <f>Kombiniert[[#This Row],[Date]]-13</f>
        <v>41807</v>
      </c>
      <c r="M1392" s="8">
        <f>AVERAGEIFS(Kombiniert[CDU/CSU],Kombiniert[Date],"&gt;="&amp;Kombiniert[[#This Row],[Von]],Kombiniert[Date],"&lt;="&amp;Kombiniert[[#This Row],[Date]])</f>
        <v>0.39937500000000004</v>
      </c>
      <c r="N1392" s="3">
        <f>AVERAGEIFS(Kombiniert[SPD],Kombiniert[Date],"&gt;="&amp;Kombiniert[[#This Row],[Von]],Kombiniert[Date],"&lt;="&amp;Kombiniert[[#This Row],[Date]])</f>
        <v>0.24374999999999999</v>
      </c>
      <c r="O1392" s="8">
        <f>AVERAGEIFS(Kombiniert[GRÜNE],Kombiniert[Date],"&gt;="&amp;Kombiniert[[#This Row],[Von]],Kombiniert[Date],"&lt;="&amp;Kombiniert[[#This Row],[Date]])</f>
        <v>0.10375</v>
      </c>
      <c r="P1392" s="8">
        <f>AVERAGEIFS(Kombiniert[FDP],Kombiniert[Date],"&gt;="&amp;Kombiniert[[#This Row],[Von]],Kombiniert[Date],"&lt;="&amp;Kombiniert[[#This Row],[Date]])</f>
        <v>3.6875000000000005E-2</v>
      </c>
      <c r="Q1392" s="8">
        <f>AVERAGEIFS(Kombiniert[LINKE],Kombiniert[Date],"&gt;="&amp;Kombiniert[[#This Row],[Von]],Kombiniert[Date],"&lt;="&amp;Kombiniert[[#This Row],[Date]])</f>
        <v>8.8749999999999982E-2</v>
      </c>
      <c r="R1392" s="8">
        <f>AVERAGEIFS(Kombiniert[AfD],Kombiniert[Date],"&gt;="&amp;Kombiniert[[#This Row],[Von]],Kombiniert[Date],"&lt;="&amp;Kombiniert[[#This Row],[Date]])</f>
        <v>6.5000000000000002E-2</v>
      </c>
      <c r="S1392" s="8">
        <f>AVERAGEIFS(Kombiniert[Sonstige],Kombiniert[Date],"&gt;="&amp;Kombiniert[[#This Row],[Von]],Kombiniert[Date],"&lt;="&amp;Kombiniert[[#This Row],[Date]])</f>
        <v>5.7499999999999996E-2</v>
      </c>
      <c r="T1392" s="4">
        <f>SUMIFS(Kombiniert[Befragte],Kombiniert[Date],"&gt;="&amp;Kombiniert[[#This Row],[Von]],Kombiniert[Date],"&lt;="&amp;Kombiniert[[#This Row],[Date]])</f>
        <v>13701</v>
      </c>
      <c r="U1392" s="2">
        <f>1/SUMIFS(Kombiniert[[#This Row],[CDU/CSU (14d)]:[AfD (14d)]],Kombiniert[[#This Row],[CDU/CSU (14d)]:[AfD (14d)]],"&gt;="&amp;0.05)</f>
        <v>1.1103400416377516</v>
      </c>
      <c r="V1392" s="2">
        <f>1/(SUMIFS(Kombiniert[[#This Row],[CDU/CSU (14d)]:[AfD (14d)]],Kombiniert[[#This Row],[CDU/CSU (14d)]:[AfD (14d)]],"&gt;="&amp;0.05)-Kombiniert[[#This Row],[FDP (14d)]])</f>
        <v>1.1577424023154848</v>
      </c>
    </row>
    <row r="1393" spans="1:22" x14ac:dyDescent="0.35">
      <c r="A1393" s="1">
        <v>41813</v>
      </c>
      <c r="B1393" s="2">
        <v>0.40500000000000003</v>
      </c>
      <c r="C1393" s="2">
        <v>0.24</v>
      </c>
      <c r="D1393" s="2">
        <v>0.11</v>
      </c>
      <c r="E1393" s="2">
        <v>0.03</v>
      </c>
      <c r="F1393" s="2">
        <v>0.09</v>
      </c>
      <c r="G1393" s="2">
        <v>0.06</v>
      </c>
      <c r="H1393" s="2">
        <v>4.4999999999999998E-2</v>
      </c>
      <c r="I1393" s="2">
        <v>2020</v>
      </c>
      <c r="J1393" s="2" t="s">
        <v>1203</v>
      </c>
      <c r="K1393" t="s">
        <v>939</v>
      </c>
      <c r="L1393" s="1">
        <f>Kombiniert[[#This Row],[Date]]-13</f>
        <v>41800</v>
      </c>
      <c r="M1393" s="8">
        <f>AVERAGEIFS(Kombiniert[CDU/CSU],Kombiniert[Date],"&gt;="&amp;Kombiniert[[#This Row],[Von]],Kombiniert[Date],"&lt;="&amp;Kombiniert[[#This Row],[Date]])</f>
        <v>0.39333333333333342</v>
      </c>
      <c r="N1393" s="3">
        <f>AVERAGEIFS(Kombiniert[SPD],Kombiniert[Date],"&gt;="&amp;Kombiniert[[#This Row],[Von]],Kombiniert[Date],"&lt;="&amp;Kombiniert[[#This Row],[Date]])</f>
        <v>0.245</v>
      </c>
      <c r="O1393" s="8">
        <f>AVERAGEIFS(Kombiniert[GRÜNE],Kombiniert[Date],"&gt;="&amp;Kombiniert[[#This Row],[Von]],Kombiniert[Date],"&lt;="&amp;Kombiniert[[#This Row],[Date]])</f>
        <v>0.10555555555555556</v>
      </c>
      <c r="P1393" s="8">
        <f>AVERAGEIFS(Kombiniert[FDP],Kombiniert[Date],"&gt;="&amp;Kombiniert[[#This Row],[Von]],Kombiniert[Date],"&lt;="&amp;Kombiniert[[#This Row],[Date]])</f>
        <v>3.9444444444444442E-2</v>
      </c>
      <c r="Q1393" s="8">
        <f>AVERAGEIFS(Kombiniert[LINKE],Kombiniert[Date],"&gt;="&amp;Kombiniert[[#This Row],[Von]],Kombiniert[Date],"&lt;="&amp;Kombiniert[[#This Row],[Date]])</f>
        <v>9.0555555555555542E-2</v>
      </c>
      <c r="R1393" s="8">
        <f>AVERAGEIFS(Kombiniert[AfD],Kombiniert[Date],"&gt;="&amp;Kombiniert[[#This Row],[Von]],Kombiniert[Date],"&lt;="&amp;Kombiniert[[#This Row],[Date]])</f>
        <v>6.5000000000000002E-2</v>
      </c>
      <c r="S1393" s="8">
        <f>AVERAGEIFS(Kombiniert[Sonstige],Kombiniert[Date],"&gt;="&amp;Kombiniert[[#This Row],[Von]],Kombiniert[Date],"&lt;="&amp;Kombiniert[[#This Row],[Date]])</f>
        <v>5.5E-2</v>
      </c>
      <c r="T1393" s="4">
        <f>SUMIFS(Kombiniert[Befragte],Kombiniert[Date],"&gt;="&amp;Kombiniert[[#This Row],[Von]],Kombiniert[Date],"&lt;="&amp;Kombiniert[[#This Row],[Date]])</f>
        <v>15707</v>
      </c>
      <c r="U1393" s="2">
        <f>1/SUMIFS(Kombiniert[[#This Row],[CDU/CSU (14d)]:[AfD (14d)]],Kombiniert[[#This Row],[CDU/CSU (14d)]:[AfD (14d)]],"&gt;="&amp;0.05)</f>
        <v>1.1117974058060531</v>
      </c>
      <c r="V1393" s="2">
        <f>1/(SUMIFS(Kombiniert[[#This Row],[CDU/CSU (14d)]:[AfD (14d)]],Kombiniert[[#This Row],[CDU/CSU (14d)]:[AfD (14d)]],"&gt;="&amp;0.05)-Kombiniert[[#This Row],[FDP (14d)]])</f>
        <v>1.1627906976744184</v>
      </c>
    </row>
    <row r="1394" spans="1:22" x14ac:dyDescent="0.35">
      <c r="A1394" s="1">
        <v>41806</v>
      </c>
      <c r="B1394" s="2">
        <v>0.39500000000000002</v>
      </c>
      <c r="C1394" s="2">
        <v>0.25</v>
      </c>
      <c r="D1394" s="2">
        <v>0.11</v>
      </c>
      <c r="E1394" s="2">
        <v>0.04</v>
      </c>
      <c r="F1394" s="2">
        <v>8.5000000000000006E-2</v>
      </c>
      <c r="G1394" s="2">
        <v>0.06</v>
      </c>
      <c r="H1394" s="2">
        <v>4.4999999999999998E-2</v>
      </c>
      <c r="I1394" s="2">
        <v>1993</v>
      </c>
      <c r="J1394" s="2" t="s">
        <v>1204</v>
      </c>
      <c r="K1394" t="s">
        <v>939</v>
      </c>
      <c r="L1394" s="1">
        <f>Kombiniert[[#This Row],[Date]]-13</f>
        <v>41793</v>
      </c>
      <c r="M1394" s="8">
        <f>AVERAGEIFS(Kombiniert[CDU/CSU],Kombiniert[Date],"&gt;="&amp;Kombiniert[[#This Row],[Von]],Kombiniert[Date],"&lt;="&amp;Kombiniert[[#This Row],[Date]])</f>
        <v>0.38687499999999997</v>
      </c>
      <c r="N1394" s="3">
        <f>AVERAGEIFS(Kombiniert[SPD],Kombiniert[Date],"&gt;="&amp;Kombiniert[[#This Row],[Von]],Kombiniert[Date],"&lt;="&amp;Kombiniert[[#This Row],[Date]])</f>
        <v>0.24687499999999998</v>
      </c>
      <c r="O1394" s="8">
        <f>AVERAGEIFS(Kombiniert[GRÜNE],Kombiniert[Date],"&gt;="&amp;Kombiniert[[#This Row],[Von]],Kombiniert[Date],"&lt;="&amp;Kombiniert[[#This Row],[Date]])</f>
        <v>0.105</v>
      </c>
      <c r="P1394" s="8">
        <f>AVERAGEIFS(Kombiniert[FDP],Kombiniert[Date],"&gt;="&amp;Kombiniert[[#This Row],[Von]],Kombiniert[Date],"&lt;="&amp;Kombiniert[[#This Row],[Date]])</f>
        <v>3.8750000000000007E-2</v>
      </c>
      <c r="Q1394" s="8">
        <f>AVERAGEIFS(Kombiniert[LINKE],Kombiniert[Date],"&gt;="&amp;Kombiniert[[#This Row],[Von]],Kombiniert[Date],"&lt;="&amp;Kombiniert[[#This Row],[Date]])</f>
        <v>9.4374999999999987E-2</v>
      </c>
      <c r="R1394" s="8">
        <f>AVERAGEIFS(Kombiniert[AfD],Kombiniert[Date],"&gt;="&amp;Kombiniert[[#This Row],[Von]],Kombiniert[Date],"&lt;="&amp;Kombiniert[[#This Row],[Date]])</f>
        <v>6.8125000000000005E-2</v>
      </c>
      <c r="S1394" s="8">
        <f>AVERAGEIFS(Kombiniert[Sonstige],Kombiniert[Date],"&gt;="&amp;Kombiniert[[#This Row],[Von]],Kombiniert[Date],"&lt;="&amp;Kombiniert[[#This Row],[Date]])</f>
        <v>5.2499999999999998E-2</v>
      </c>
      <c r="T1394" s="4">
        <f>SUMIFS(Kombiniert[Befragte],Kombiniert[Date],"&gt;="&amp;Kombiniert[[#This Row],[Von]],Kombiniert[Date],"&lt;="&amp;Kombiniert[[#This Row],[Date]])</f>
        <v>16660</v>
      </c>
      <c r="U1394" s="2">
        <f>1/SUMIFS(Kombiniert[[#This Row],[CDU/CSU (14d)]:[AfD (14d)]],Kombiniert[[#This Row],[CDU/CSU (14d)]:[AfD (14d)]],"&gt;="&amp;0.05)</f>
        <v>1.1095700416088767</v>
      </c>
      <c r="V1394" s="2">
        <f>1/(SUMIFS(Kombiniert[[#This Row],[CDU/CSU (14d)]:[AfD (14d)]],Kombiniert[[#This Row],[CDU/CSU (14d)]:[AfD (14d)]],"&gt;="&amp;0.05)-Kombiniert[[#This Row],[FDP (14d)]])</f>
        <v>1.1594202898550727</v>
      </c>
    </row>
    <row r="1395" spans="1:22" x14ac:dyDescent="0.35">
      <c r="A1395" s="1">
        <v>41801</v>
      </c>
      <c r="B1395" s="2">
        <v>0.39</v>
      </c>
      <c r="C1395" s="2">
        <v>0.245</v>
      </c>
      <c r="D1395" s="2">
        <v>0.11</v>
      </c>
      <c r="E1395" s="2">
        <v>4.4999999999999998E-2</v>
      </c>
      <c r="F1395" s="2">
        <v>0.09</v>
      </c>
      <c r="G1395" s="2">
        <v>6.5000000000000002E-2</v>
      </c>
      <c r="H1395" s="2">
        <v>3.5000000000000003E-2</v>
      </c>
      <c r="I1395" s="2">
        <v>2036</v>
      </c>
      <c r="J1395" s="2" t="s">
        <v>641</v>
      </c>
      <c r="K1395" t="s">
        <v>939</v>
      </c>
      <c r="L1395" s="1">
        <f>Kombiniert[[#This Row],[Date]]-13</f>
        <v>41788</v>
      </c>
      <c r="M1395" s="8">
        <f>AVERAGEIFS(Kombiniert[CDU/CSU],Kombiniert[Date],"&gt;="&amp;Kombiniert[[#This Row],[Von]],Kombiniert[Date],"&lt;="&amp;Kombiniert[[#This Row],[Date]])</f>
        <v>0.38571428571428568</v>
      </c>
      <c r="N1395" s="3">
        <f>AVERAGEIFS(Kombiniert[SPD],Kombiniert[Date],"&gt;="&amp;Kombiniert[[#This Row],[Von]],Kombiniert[Date],"&lt;="&amp;Kombiniert[[#This Row],[Date]])</f>
        <v>0.24642857142857141</v>
      </c>
      <c r="O1395" s="8">
        <f>AVERAGEIFS(Kombiniert[GRÜNE],Kombiniert[Date],"&gt;="&amp;Kombiniert[[#This Row],[Von]],Kombiniert[Date],"&lt;="&amp;Kombiniert[[#This Row],[Date]])</f>
        <v>0.10285714285714286</v>
      </c>
      <c r="P1395" s="8">
        <f>AVERAGEIFS(Kombiniert[FDP],Kombiniert[Date],"&gt;="&amp;Kombiniert[[#This Row],[Von]],Kombiniert[Date],"&lt;="&amp;Kombiniert[[#This Row],[Date]])</f>
        <v>3.8571428571428576E-2</v>
      </c>
      <c r="Q1395" s="8">
        <f>AVERAGEIFS(Kombiniert[LINKE],Kombiniert[Date],"&gt;="&amp;Kombiniert[[#This Row],[Von]],Kombiniert[Date],"&lt;="&amp;Kombiniert[[#This Row],[Date]])</f>
        <v>9.571428571428571E-2</v>
      </c>
      <c r="R1395" s="8">
        <f>AVERAGEIFS(Kombiniert[AfD],Kombiniert[Date],"&gt;="&amp;Kombiniert[[#This Row],[Von]],Kombiniert[Date],"&lt;="&amp;Kombiniert[[#This Row],[Date]])</f>
        <v>6.9285714285714298E-2</v>
      </c>
      <c r="S1395" s="8">
        <f>AVERAGEIFS(Kombiniert[Sonstige],Kombiniert[Date],"&gt;="&amp;Kombiniert[[#This Row],[Von]],Kombiniert[Date],"&lt;="&amp;Kombiniert[[#This Row],[Date]])</f>
        <v>5.4999999999999993E-2</v>
      </c>
      <c r="T1395" s="4">
        <f>SUMIFS(Kombiniert[Befragte],Kombiniert[Date],"&gt;="&amp;Kombiniert[[#This Row],[Von]],Kombiniert[Date],"&lt;="&amp;Kombiniert[[#This Row],[Date]])</f>
        <v>14667</v>
      </c>
      <c r="U1395" s="2">
        <f>1/SUMIFS(Kombiniert[[#This Row],[CDU/CSU (14d)]:[AfD (14d)]],Kombiniert[[#This Row],[CDU/CSU (14d)]:[AfD (14d)]],"&gt;="&amp;0.05)</f>
        <v>1.1111111111111112</v>
      </c>
      <c r="V1395" s="2">
        <f>1/(SUMIFS(Kombiniert[[#This Row],[CDU/CSU (14d)]:[AfD (14d)]],Kombiniert[[#This Row],[CDU/CSU (14d)]:[AfD (14d)]],"&gt;="&amp;0.05)-Kombiniert[[#This Row],[FDP (14d)]])</f>
        <v>1.1608623548922057</v>
      </c>
    </row>
    <row r="1396" spans="1:22" x14ac:dyDescent="0.35">
      <c r="A1396" s="1">
        <v>41793</v>
      </c>
      <c r="B1396" s="2">
        <v>0.38</v>
      </c>
      <c r="C1396" s="2">
        <v>0.26</v>
      </c>
      <c r="D1396" s="2">
        <v>0.11</v>
      </c>
      <c r="E1396" s="2">
        <v>3.5000000000000003E-2</v>
      </c>
      <c r="F1396" s="2">
        <v>0.09</v>
      </c>
      <c r="G1396" s="2">
        <v>0.06</v>
      </c>
      <c r="H1396" s="2">
        <v>0.04</v>
      </c>
      <c r="I1396" s="2">
        <v>2014</v>
      </c>
      <c r="J1396" s="2" t="s">
        <v>1205</v>
      </c>
      <c r="K1396" t="s">
        <v>939</v>
      </c>
      <c r="L1396" s="1">
        <f>Kombiniert[[#This Row],[Date]]-13</f>
        <v>41780</v>
      </c>
      <c r="M1396" s="8">
        <f>AVERAGEIFS(Kombiniert[CDU/CSU],Kombiniert[Date],"&gt;="&amp;Kombiniert[[#This Row],[Von]],Kombiniert[Date],"&lt;="&amp;Kombiniert[[#This Row],[Date]])</f>
        <v>0.39166666666666666</v>
      </c>
      <c r="N1396" s="3">
        <f>AVERAGEIFS(Kombiniert[SPD],Kombiniert[Date],"&gt;="&amp;Kombiniert[[#This Row],[Von]],Kombiniert[Date],"&lt;="&amp;Kombiniert[[#This Row],[Date]])</f>
        <v>0.25</v>
      </c>
      <c r="O1396" s="8">
        <f>AVERAGEIFS(Kombiniert[GRÜNE],Kombiniert[Date],"&gt;="&amp;Kombiniert[[#This Row],[Von]],Kombiniert[Date],"&lt;="&amp;Kombiniert[[#This Row],[Date]])</f>
        <v>0.10166666666666667</v>
      </c>
      <c r="P1396" s="8">
        <f>AVERAGEIFS(Kombiniert[FDP],Kombiniert[Date],"&gt;="&amp;Kombiniert[[#This Row],[Von]],Kombiniert[Date],"&lt;="&amp;Kombiniert[[#This Row],[Date]])</f>
        <v>4.083333333333334E-2</v>
      </c>
      <c r="Q1396" s="8">
        <f>AVERAGEIFS(Kombiniert[LINKE],Kombiniert[Date],"&gt;="&amp;Kombiniert[[#This Row],[Von]],Kombiniert[Date],"&lt;="&amp;Kombiniert[[#This Row],[Date]])</f>
        <v>9.6666666666666665E-2</v>
      </c>
      <c r="R1396" s="8">
        <f>AVERAGEIFS(Kombiniert[AfD],Kombiniert[Date],"&gt;="&amp;Kombiniert[[#This Row],[Von]],Kombiniert[Date],"&lt;="&amp;Kombiniert[[#This Row],[Date]])</f>
        <v>0.06</v>
      </c>
      <c r="S1396" s="8">
        <f>AVERAGEIFS(Kombiniert[Sonstige],Kombiniert[Date],"&gt;="&amp;Kombiniert[[#This Row],[Von]],Kombiniert[Date],"&lt;="&amp;Kombiniert[[#This Row],[Date]])</f>
        <v>5.1666666666666659E-2</v>
      </c>
      <c r="T1396" s="4">
        <f>SUMIFS(Kombiniert[Befragte],Kombiniert[Date],"&gt;="&amp;Kombiniert[[#This Row],[Von]],Kombiniert[Date],"&lt;="&amp;Kombiniert[[#This Row],[Date]])</f>
        <v>13650</v>
      </c>
      <c r="U1396" s="2">
        <f>1/SUMIFS(Kombiniert[[#This Row],[CDU/CSU (14d)]:[AfD (14d)]],Kombiniert[[#This Row],[CDU/CSU (14d)]:[AfD (14d)]],"&gt;="&amp;0.05)</f>
        <v>1.1111111111111112</v>
      </c>
      <c r="V1396" s="2">
        <f>1/(SUMIFS(Kombiniert[[#This Row],[CDU/CSU (14d)]:[AfD (14d)]],Kombiniert[[#This Row],[CDU/CSU (14d)]:[AfD (14d)]],"&gt;="&amp;0.05)-Kombiniert[[#This Row],[FDP (14d)]])</f>
        <v>1.163918525703201</v>
      </c>
    </row>
    <row r="1397" spans="1:22" x14ac:dyDescent="0.35">
      <c r="A1397" s="1">
        <v>41786</v>
      </c>
      <c r="B1397" s="2">
        <v>0.39</v>
      </c>
      <c r="C1397" s="2">
        <v>0.26</v>
      </c>
      <c r="D1397" s="2">
        <v>0.1</v>
      </c>
      <c r="E1397" s="2">
        <v>0.04</v>
      </c>
      <c r="F1397" s="2">
        <v>0.09</v>
      </c>
      <c r="G1397" s="2">
        <v>0.06</v>
      </c>
      <c r="H1397" s="2">
        <v>0.04</v>
      </c>
      <c r="I1397" s="2">
        <v>2009</v>
      </c>
      <c r="J1397" s="2" t="s">
        <v>1206</v>
      </c>
      <c r="K1397" t="s">
        <v>939</v>
      </c>
      <c r="L1397" s="1">
        <f>Kombiniert[[#This Row],[Date]]-13</f>
        <v>41773</v>
      </c>
      <c r="M1397" s="8">
        <f>AVERAGEIFS(Kombiniert[CDU/CSU],Kombiniert[Date],"&gt;="&amp;Kombiniert[[#This Row],[Von]],Kombiniert[Date],"&lt;="&amp;Kombiniert[[#This Row],[Date]])</f>
        <v>0.39500000000000002</v>
      </c>
      <c r="N1397" s="3">
        <f>AVERAGEIFS(Kombiniert[SPD],Kombiniert[Date],"&gt;="&amp;Kombiniert[[#This Row],[Von]],Kombiniert[Date],"&lt;="&amp;Kombiniert[[#This Row],[Date]])</f>
        <v>0.25</v>
      </c>
      <c r="O1397" s="8">
        <f>AVERAGEIFS(Kombiniert[GRÜNE],Kombiniert[Date],"&gt;="&amp;Kombiniert[[#This Row],[Von]],Kombiniert[Date],"&lt;="&amp;Kombiniert[[#This Row],[Date]])</f>
        <v>0.10166666666666666</v>
      </c>
      <c r="P1397" s="8">
        <f>AVERAGEIFS(Kombiniert[FDP],Kombiniert[Date],"&gt;="&amp;Kombiniert[[#This Row],[Von]],Kombiniert[Date],"&lt;="&amp;Kombiniert[[#This Row],[Date]])</f>
        <v>4.3333333333333328E-2</v>
      </c>
      <c r="Q1397" s="8">
        <f>AVERAGEIFS(Kombiniert[LINKE],Kombiniert[Date],"&gt;="&amp;Kombiniert[[#This Row],[Von]],Kombiniert[Date],"&lt;="&amp;Kombiniert[[#This Row],[Date]])</f>
        <v>9.4444444444444428E-2</v>
      </c>
      <c r="R1397" s="8">
        <f>AVERAGEIFS(Kombiniert[AfD],Kombiniert[Date],"&gt;="&amp;Kombiniert[[#This Row],[Von]],Kombiniert[Date],"&lt;="&amp;Kombiniert[[#This Row],[Date]])</f>
        <v>5.8333333333333334E-2</v>
      </c>
      <c r="S1397" s="8">
        <f>AVERAGEIFS(Kombiniert[Sonstige],Kombiniert[Date],"&gt;="&amp;Kombiniert[[#This Row],[Von]],Kombiniert[Date],"&lt;="&amp;Kombiniert[[#This Row],[Date]])</f>
        <v>5.2777777777777771E-2</v>
      </c>
      <c r="T1397" s="4">
        <f>SUMIFS(Kombiniert[Befragte],Kombiniert[Date],"&gt;="&amp;Kombiniert[[#This Row],[Von]],Kombiniert[Date],"&lt;="&amp;Kombiniert[[#This Row],[Date]])</f>
        <v>18129</v>
      </c>
      <c r="U1397" s="2">
        <f>1/SUMIFS(Kombiniert[[#This Row],[CDU/CSU (14d)]:[AfD (14d)]],Kombiniert[[#This Row],[CDU/CSU (14d)]:[AfD (14d)]],"&gt;="&amp;0.05)</f>
        <v>1.1117974058060531</v>
      </c>
      <c r="V1397" s="2">
        <f>1/(SUMIFS(Kombiniert[[#This Row],[CDU/CSU (14d)]:[AfD (14d)]],Kombiniert[[#This Row],[CDU/CSU (14d)]:[AfD (14d)]],"&gt;="&amp;0.05)-Kombiniert[[#This Row],[FDP (14d)]])</f>
        <v>1.1680726800778714</v>
      </c>
    </row>
    <row r="1398" spans="1:22" x14ac:dyDescent="0.35">
      <c r="A1398" s="1">
        <v>41778</v>
      </c>
      <c r="B1398" s="2">
        <v>0.4</v>
      </c>
      <c r="C1398" s="2">
        <v>0.25</v>
      </c>
      <c r="D1398" s="2">
        <v>0.1</v>
      </c>
      <c r="E1398" s="2">
        <v>0.04</v>
      </c>
      <c r="F1398" s="2">
        <v>0.09</v>
      </c>
      <c r="G1398" s="2">
        <v>0.05</v>
      </c>
      <c r="H1398" s="2">
        <v>0.05</v>
      </c>
      <c r="I1398" s="2">
        <v>2009</v>
      </c>
      <c r="J1398" s="2" t="s">
        <v>1207</v>
      </c>
      <c r="K1398" t="s">
        <v>939</v>
      </c>
      <c r="L1398" s="1">
        <f>Kombiniert[[#This Row],[Date]]-13</f>
        <v>41765</v>
      </c>
      <c r="M1398" s="8">
        <f>AVERAGEIFS(Kombiniert[CDU/CSU],Kombiniert[Date],"&gt;="&amp;Kombiniert[[#This Row],[Von]],Kombiniert[Date],"&lt;="&amp;Kombiniert[[#This Row],[Date]])</f>
        <v>0.39812499999999995</v>
      </c>
      <c r="N1398" s="3">
        <f>AVERAGEIFS(Kombiniert[SPD],Kombiniert[Date],"&gt;="&amp;Kombiniert[[#This Row],[Von]],Kombiniert[Date],"&lt;="&amp;Kombiniert[[#This Row],[Date]])</f>
        <v>0.24687500000000001</v>
      </c>
      <c r="O1398" s="8">
        <f>AVERAGEIFS(Kombiniert[GRÜNE],Kombiniert[Date],"&gt;="&amp;Kombiniert[[#This Row],[Von]],Kombiniert[Date],"&lt;="&amp;Kombiniert[[#This Row],[Date]])</f>
        <v>0.104375</v>
      </c>
      <c r="P1398" s="8">
        <f>AVERAGEIFS(Kombiniert[FDP],Kombiniert[Date],"&gt;="&amp;Kombiniert[[#This Row],[Von]],Kombiniert[Date],"&lt;="&amp;Kombiniert[[#This Row],[Date]])</f>
        <v>4.2499999999999996E-2</v>
      </c>
      <c r="Q1398" s="8">
        <f>AVERAGEIFS(Kombiniert[LINKE],Kombiniert[Date],"&gt;="&amp;Kombiniert[[#This Row],[Von]],Kombiniert[Date],"&lt;="&amp;Kombiniert[[#This Row],[Date]])</f>
        <v>9.3749999999999986E-2</v>
      </c>
      <c r="R1398" s="8">
        <f>AVERAGEIFS(Kombiniert[AfD],Kombiniert[Date],"&gt;="&amp;Kombiniert[[#This Row],[Von]],Kombiniert[Date],"&lt;="&amp;Kombiniert[[#This Row],[Date]])</f>
        <v>5.4999999999999993E-2</v>
      </c>
      <c r="S1398" s="8">
        <f>AVERAGEIFS(Kombiniert[Sonstige],Kombiniert[Date],"&gt;="&amp;Kombiniert[[#This Row],[Von]],Kombiniert[Date],"&lt;="&amp;Kombiniert[[#This Row],[Date]])</f>
        <v>5.4375E-2</v>
      </c>
      <c r="T1398" s="4">
        <f>SUMIFS(Kombiniert[Befragte],Kombiniert[Date],"&gt;="&amp;Kombiniert[[#This Row],[Von]],Kombiniert[Date],"&lt;="&amp;Kombiniert[[#This Row],[Date]])</f>
        <v>15144</v>
      </c>
      <c r="U1398" s="2">
        <f>1/SUMIFS(Kombiniert[[#This Row],[CDU/CSU (14d)]:[AfD (14d)]],Kombiniert[[#This Row],[CDU/CSU (14d)]:[AfD (14d)]],"&gt;="&amp;0.05)</f>
        <v>1.1134307585247041</v>
      </c>
      <c r="V1398" s="2">
        <f>1/(SUMIFS(Kombiniert[[#This Row],[CDU/CSU (14d)]:[AfD (14d)]],Kombiniert[[#This Row],[CDU/CSU (14d)]:[AfD (14d)]],"&gt;="&amp;0.05)-Kombiniert[[#This Row],[FDP (14d)]])</f>
        <v>1.1687363038714389</v>
      </c>
    </row>
    <row r="1399" spans="1:22" x14ac:dyDescent="0.35">
      <c r="A1399" s="1">
        <v>41772</v>
      </c>
      <c r="B1399" s="2">
        <v>0.4</v>
      </c>
      <c r="C1399" s="2">
        <v>0.23499999999999999</v>
      </c>
      <c r="D1399" s="2">
        <v>0.11</v>
      </c>
      <c r="E1399" s="2">
        <v>0.04</v>
      </c>
      <c r="F1399" s="2">
        <v>0.1</v>
      </c>
      <c r="G1399" s="2">
        <v>5.5E-2</v>
      </c>
      <c r="H1399" s="2">
        <v>0.04</v>
      </c>
      <c r="I1399" s="2">
        <v>2033</v>
      </c>
      <c r="J1399" s="2" t="s">
        <v>1208</v>
      </c>
      <c r="K1399" t="s">
        <v>939</v>
      </c>
      <c r="L1399" s="1">
        <f>Kombiniert[[#This Row],[Date]]-13</f>
        <v>41759</v>
      </c>
      <c r="M1399" s="8">
        <f>AVERAGEIFS(Kombiniert[CDU/CSU],Kombiniert[Date],"&gt;="&amp;Kombiniert[[#This Row],[Von]],Kombiniert[Date],"&lt;="&amp;Kombiniert[[#This Row],[Date]])</f>
        <v>0.40333333333333332</v>
      </c>
      <c r="N1399" s="3">
        <f>AVERAGEIFS(Kombiniert[SPD],Kombiniert[Date],"&gt;="&amp;Kombiniert[[#This Row],[Von]],Kombiniert[Date],"&lt;="&amp;Kombiniert[[#This Row],[Date]])</f>
        <v>0.24583333333333335</v>
      </c>
      <c r="O1399" s="8">
        <f>AVERAGEIFS(Kombiniert[GRÜNE],Kombiniert[Date],"&gt;="&amp;Kombiniert[[#This Row],[Von]],Kombiniert[Date],"&lt;="&amp;Kombiniert[[#This Row],[Date]])</f>
        <v>0.105</v>
      </c>
      <c r="P1399" s="8">
        <f>AVERAGEIFS(Kombiniert[FDP],Kombiniert[Date],"&gt;="&amp;Kombiniert[[#This Row],[Von]],Kombiniert[Date],"&lt;="&amp;Kombiniert[[#This Row],[Date]])</f>
        <v>3.8333333333333337E-2</v>
      </c>
      <c r="Q1399" s="8">
        <f>AVERAGEIFS(Kombiniert[LINKE],Kombiniert[Date],"&gt;="&amp;Kombiniert[[#This Row],[Von]],Kombiniert[Date],"&lt;="&amp;Kombiniert[[#This Row],[Date]])</f>
        <v>9.4999999999999987E-2</v>
      </c>
      <c r="R1399" s="8">
        <f>AVERAGEIFS(Kombiniert[AfD],Kombiniert[Date],"&gt;="&amp;Kombiniert[[#This Row],[Von]],Kombiniert[Date],"&lt;="&amp;Kombiniert[[#This Row],[Date]])</f>
        <v>5.0833333333333335E-2</v>
      </c>
      <c r="S1399" s="8">
        <f>AVERAGEIFS(Kombiniert[Sonstige],Kombiniert[Date],"&gt;="&amp;Kombiniert[[#This Row],[Von]],Kombiniert[Date],"&lt;="&amp;Kombiniert[[#This Row],[Date]])</f>
        <v>5.4999999999999993E-2</v>
      </c>
      <c r="T1399" s="4">
        <f>SUMIFS(Kombiniert[Befragte],Kombiniert[Date],"&gt;="&amp;Kombiniert[[#This Row],[Von]],Kombiniert[Date],"&lt;="&amp;Kombiniert[[#This Row],[Date]])</f>
        <v>12225</v>
      </c>
      <c r="U1399" s="2">
        <f>1/SUMIFS(Kombiniert[[#This Row],[CDU/CSU (14d)]:[AfD (14d)]],Kombiniert[[#This Row],[CDU/CSU (14d)]:[AfD (14d)]],"&gt;="&amp;0.05)</f>
        <v>1.1111111111111112</v>
      </c>
      <c r="V1399" s="2">
        <f>1/(SUMIFS(Kombiniert[[#This Row],[CDU/CSU (14d)]:[AfD (14d)]],Kombiniert[[#This Row],[CDU/CSU (14d)]:[AfD (14d)]],"&gt;="&amp;0.05)-Kombiniert[[#This Row],[FDP (14d)]])</f>
        <v>1.1605415860735011</v>
      </c>
    </row>
    <row r="1400" spans="1:22" x14ac:dyDescent="0.35">
      <c r="A1400" s="1">
        <v>41764</v>
      </c>
      <c r="B1400" s="2">
        <v>0.41</v>
      </c>
      <c r="C1400" s="2">
        <v>0.25</v>
      </c>
      <c r="D1400" s="2">
        <v>0.11</v>
      </c>
      <c r="E1400" s="2">
        <v>0.03</v>
      </c>
      <c r="F1400" s="2">
        <v>0.09</v>
      </c>
      <c r="G1400" s="2">
        <v>0.05</v>
      </c>
      <c r="H1400" s="2">
        <v>0.04</v>
      </c>
      <c r="I1400" s="2">
        <v>2082</v>
      </c>
      <c r="J1400" s="2" t="s">
        <v>594</v>
      </c>
      <c r="K1400" t="s">
        <v>939</v>
      </c>
      <c r="L1400" s="1">
        <f>Kombiniert[[#This Row],[Date]]-13</f>
        <v>41751</v>
      </c>
      <c r="M1400" s="8">
        <f>AVERAGEIFS(Kombiniert[CDU/CSU],Kombiniert[Date],"&gt;="&amp;Kombiniert[[#This Row],[Von]],Kombiniert[Date],"&lt;="&amp;Kombiniert[[#This Row],[Date]])</f>
        <v>0.40833333333333338</v>
      </c>
      <c r="N1400" s="3">
        <f>AVERAGEIFS(Kombiniert[SPD],Kombiniert[Date],"&gt;="&amp;Kombiniert[[#This Row],[Von]],Kombiniert[Date],"&lt;="&amp;Kombiniert[[#This Row],[Date]])</f>
        <v>0.24611111111111109</v>
      </c>
      <c r="O1400" s="8">
        <f>AVERAGEIFS(Kombiniert[GRÜNE],Kombiniert[Date],"&gt;="&amp;Kombiniert[[#This Row],[Von]],Kombiniert[Date],"&lt;="&amp;Kombiniert[[#This Row],[Date]])</f>
        <v>0.10166666666666666</v>
      </c>
      <c r="P1400" s="8">
        <f>AVERAGEIFS(Kombiniert[FDP],Kombiniert[Date],"&gt;="&amp;Kombiniert[[#This Row],[Von]],Kombiniert[Date],"&lt;="&amp;Kombiniert[[#This Row],[Date]])</f>
        <v>0.04</v>
      </c>
      <c r="Q1400" s="8">
        <f>AVERAGEIFS(Kombiniert[LINKE],Kombiniert[Date],"&gt;="&amp;Kombiniert[[#This Row],[Von]],Kombiniert[Date],"&lt;="&amp;Kombiniert[[#This Row],[Date]])</f>
        <v>9.4444444444444428E-2</v>
      </c>
      <c r="R1400" s="8">
        <f>AVERAGEIFS(Kombiniert[AfD],Kombiniert[Date],"&gt;="&amp;Kombiniert[[#This Row],[Von]],Kombiniert[Date],"&lt;="&amp;Kombiniert[[#This Row],[Date]])</f>
        <v>5.1666666666666666E-2</v>
      </c>
      <c r="S1400" s="8">
        <f>AVERAGEIFS(Kombiniert[Sonstige],Kombiniert[Date],"&gt;="&amp;Kombiniert[[#This Row],[Von]],Kombiniert[Date],"&lt;="&amp;Kombiniert[[#This Row],[Date]])</f>
        <v>5.1111111111111107E-2</v>
      </c>
      <c r="T1400" s="4">
        <f>SUMIFS(Kombiniert[Befragte],Kombiniert[Date],"&gt;="&amp;Kombiniert[[#This Row],[Von]],Kombiniert[Date],"&lt;="&amp;Kombiniert[[#This Row],[Date]])</f>
        <v>16938</v>
      </c>
      <c r="U1400" s="2">
        <f>1/SUMIFS(Kombiniert[[#This Row],[CDU/CSU (14d)]:[AfD (14d)]],Kombiniert[[#This Row],[CDU/CSU (14d)]:[AfD (14d)]],"&gt;="&amp;0.05)</f>
        <v>1.1083743842364531</v>
      </c>
      <c r="V1400" s="2">
        <f>1/(SUMIFS(Kombiniert[[#This Row],[CDU/CSU (14d)]:[AfD (14d)]],Kombiniert[[#This Row],[CDU/CSU (14d)]:[AfD (14d)]],"&gt;="&amp;0.05)-Kombiniert[[#This Row],[FDP (14d)]])</f>
        <v>1.1597938144329898</v>
      </c>
    </row>
    <row r="1401" spans="1:22" x14ac:dyDescent="0.35">
      <c r="A1401" s="1">
        <v>41758</v>
      </c>
      <c r="B1401" s="2">
        <v>0.41499999999999998</v>
      </c>
      <c r="C1401" s="2">
        <v>0.24</v>
      </c>
      <c r="D1401" s="2">
        <v>0.1</v>
      </c>
      <c r="E1401" s="2">
        <v>4.4999999999999998E-2</v>
      </c>
      <c r="F1401" s="2">
        <v>0.09</v>
      </c>
      <c r="G1401" s="2">
        <v>5.5E-2</v>
      </c>
      <c r="H1401" s="2">
        <v>3.5000000000000003E-2</v>
      </c>
      <c r="I1401" s="2">
        <v>2093</v>
      </c>
      <c r="J1401" s="2" t="s">
        <v>1209</v>
      </c>
      <c r="K1401" t="s">
        <v>939</v>
      </c>
      <c r="L1401" s="1">
        <f>Kombiniert[[#This Row],[Date]]-13</f>
        <v>41745</v>
      </c>
      <c r="M1401" s="8">
        <f>AVERAGEIFS(Kombiniert[CDU/CSU],Kombiniert[Date],"&gt;="&amp;Kombiniert[[#This Row],[Von]],Kombiniert[Date],"&lt;="&amp;Kombiniert[[#This Row],[Date]])</f>
        <v>0.40812500000000002</v>
      </c>
      <c r="N1401" s="3">
        <f>AVERAGEIFS(Kombiniert[SPD],Kombiniert[Date],"&gt;="&amp;Kombiniert[[#This Row],[Von]],Kombiniert[Date],"&lt;="&amp;Kombiniert[[#This Row],[Date]])</f>
        <v>0.24624999999999997</v>
      </c>
      <c r="O1401" s="8">
        <f>AVERAGEIFS(Kombiniert[GRÜNE],Kombiniert[Date],"&gt;="&amp;Kombiniert[[#This Row],[Von]],Kombiniert[Date],"&lt;="&amp;Kombiniert[[#This Row],[Date]])</f>
        <v>0.10187499999999999</v>
      </c>
      <c r="P1401" s="8">
        <f>AVERAGEIFS(Kombiniert[FDP],Kombiniert[Date],"&gt;="&amp;Kombiniert[[#This Row],[Von]],Kombiniert[Date],"&lt;="&amp;Kombiniert[[#This Row],[Date]])</f>
        <v>4.1875000000000002E-2</v>
      </c>
      <c r="Q1401" s="8">
        <f>AVERAGEIFS(Kombiniert[LINKE],Kombiniert[Date],"&gt;="&amp;Kombiniert[[#This Row],[Von]],Kombiniert[Date],"&lt;="&amp;Kombiniert[[#This Row],[Date]])</f>
        <v>9.2499999999999985E-2</v>
      </c>
      <c r="R1401" s="8">
        <f>AVERAGEIFS(Kombiniert[AfD],Kombiniert[Date],"&gt;="&amp;Kombiniert[[#This Row],[Von]],Kombiniert[Date],"&lt;="&amp;Kombiniert[[#This Row],[Date]])</f>
        <v>5.3124999999999999E-2</v>
      </c>
      <c r="S1401" s="8">
        <f>AVERAGEIFS(Kombiniert[Sonstige],Kombiniert[Date],"&gt;="&amp;Kombiniert[[#This Row],[Von]],Kombiniert[Date],"&lt;="&amp;Kombiniert[[#This Row],[Date]])</f>
        <v>5.1250000000000004E-2</v>
      </c>
      <c r="T1401" s="4">
        <f>SUMIFS(Kombiniert[Befragte],Kombiniert[Date],"&gt;="&amp;Kombiniert[[#This Row],[Von]],Kombiniert[Date],"&lt;="&amp;Kombiniert[[#This Row],[Date]])</f>
        <v>14937</v>
      </c>
      <c r="U1401" s="2">
        <f>1/SUMIFS(Kombiniert[[#This Row],[CDU/CSU (14d)]:[AfD (14d)]],Kombiniert[[#This Row],[CDU/CSU (14d)]:[AfD (14d)]],"&gt;="&amp;0.05)</f>
        <v>1.1088011088011089</v>
      </c>
      <c r="V1401" s="2">
        <f>1/(SUMIFS(Kombiniert[[#This Row],[CDU/CSU (14d)]:[AfD (14d)]],Kombiniert[[#This Row],[CDU/CSU (14d)]:[AfD (14d)]],"&gt;="&amp;0.05)-Kombiniert[[#This Row],[FDP (14d)]])</f>
        <v>1.1627906976744187</v>
      </c>
    </row>
    <row r="1402" spans="1:22" x14ac:dyDescent="0.35">
      <c r="A1402" s="1">
        <v>41752</v>
      </c>
      <c r="B1402" s="2">
        <v>0.41</v>
      </c>
      <c r="C1402" s="2">
        <v>0.245</v>
      </c>
      <c r="D1402" s="2">
        <v>0.105</v>
      </c>
      <c r="E1402" s="2">
        <v>4.4999999999999998E-2</v>
      </c>
      <c r="F1402" s="2">
        <v>0.09</v>
      </c>
      <c r="G1402" s="2">
        <v>0.05</v>
      </c>
      <c r="H1402" s="2">
        <v>3.5000000000000003E-2</v>
      </c>
      <c r="I1402" s="2">
        <v>2089</v>
      </c>
      <c r="J1402" s="2" t="s">
        <v>596</v>
      </c>
      <c r="K1402" t="s">
        <v>939</v>
      </c>
      <c r="L1402" s="1">
        <f>Kombiniert[[#This Row],[Date]]-13</f>
        <v>41739</v>
      </c>
      <c r="M1402" s="8">
        <f>AVERAGEIFS(Kombiniert[CDU/CSU],Kombiniert[Date],"&gt;="&amp;Kombiniert[[#This Row],[Von]],Kombiniert[Date],"&lt;="&amp;Kombiniert[[#This Row],[Date]])</f>
        <v>0.40785714285714292</v>
      </c>
      <c r="N1402" s="3">
        <f>AVERAGEIFS(Kombiniert[SPD],Kombiniert[Date],"&gt;="&amp;Kombiniert[[#This Row],[Von]],Kombiniert[Date],"&lt;="&amp;Kombiniert[[#This Row],[Date]])</f>
        <v>0.24214285714285713</v>
      </c>
      <c r="O1402" s="8">
        <f>AVERAGEIFS(Kombiniert[GRÜNE],Kombiniert[Date],"&gt;="&amp;Kombiniert[[#This Row],[Von]],Kombiniert[Date],"&lt;="&amp;Kombiniert[[#This Row],[Date]])</f>
        <v>0.10071428571428571</v>
      </c>
      <c r="P1402" s="8">
        <f>AVERAGEIFS(Kombiniert[FDP],Kombiniert[Date],"&gt;="&amp;Kombiniert[[#This Row],[Von]],Kombiniert[Date],"&lt;="&amp;Kombiniert[[#This Row],[Date]])</f>
        <v>4.2857142857142858E-2</v>
      </c>
      <c r="Q1402" s="8">
        <f>AVERAGEIFS(Kombiniert[LINKE],Kombiniert[Date],"&gt;="&amp;Kombiniert[[#This Row],[Von]],Kombiniert[Date],"&lt;="&amp;Kombiniert[[#This Row],[Date]])</f>
        <v>9.4285714285714278E-2</v>
      </c>
      <c r="R1402" s="8">
        <f>AVERAGEIFS(Kombiniert[AfD],Kombiniert[Date],"&gt;="&amp;Kombiniert[[#This Row],[Von]],Kombiniert[Date],"&lt;="&amp;Kombiniert[[#This Row],[Date]])</f>
        <v>5.4999999999999993E-2</v>
      </c>
      <c r="S1402" s="8">
        <f>AVERAGEIFS(Kombiniert[Sonstige],Kombiniert[Date],"&gt;="&amp;Kombiniert[[#This Row],[Von]],Kombiniert[Date],"&lt;="&amp;Kombiniert[[#This Row],[Date]])</f>
        <v>5.1428571428571428E-2</v>
      </c>
      <c r="T1402" s="4">
        <f>SUMIFS(Kombiniert[Befragte],Kombiniert[Date],"&gt;="&amp;Kombiniert[[#This Row],[Von]],Kombiniert[Date],"&lt;="&amp;Kombiniert[[#This Row],[Date]])</f>
        <v>14883</v>
      </c>
      <c r="U1402" s="2">
        <f>1/SUMIFS(Kombiniert[[#This Row],[CDU/CSU (14d)]:[AfD (14d)]],Kombiniert[[#This Row],[CDU/CSU (14d)]:[AfD (14d)]],"&gt;="&amp;0.05)</f>
        <v>1.1111111111111109</v>
      </c>
      <c r="V1402" s="2">
        <f>1/(SUMIFS(Kombiniert[[#This Row],[CDU/CSU (14d)]:[AfD (14d)]],Kombiniert[[#This Row],[CDU/CSU (14d)]:[AfD (14d)]],"&gt;="&amp;0.05)-Kombiniert[[#This Row],[FDP (14d)]])</f>
        <v>1.1666666666666665</v>
      </c>
    </row>
    <row r="1403" spans="1:22" x14ac:dyDescent="0.35">
      <c r="A1403" s="1">
        <v>41743</v>
      </c>
      <c r="B1403" s="2">
        <v>0.40500000000000003</v>
      </c>
      <c r="C1403" s="2">
        <v>0.23499999999999999</v>
      </c>
      <c r="D1403" s="2">
        <v>0.1</v>
      </c>
      <c r="E1403" s="2">
        <v>0.05</v>
      </c>
      <c r="F1403" s="2">
        <v>0.1</v>
      </c>
      <c r="G1403" s="2">
        <v>5.5E-2</v>
      </c>
      <c r="H1403" s="2">
        <v>3.5000000000000003E-2</v>
      </c>
      <c r="I1403" s="2">
        <v>2080</v>
      </c>
      <c r="J1403" s="2" t="s">
        <v>1210</v>
      </c>
      <c r="K1403" t="s">
        <v>939</v>
      </c>
      <c r="L1403" s="1">
        <f>Kombiniert[[#This Row],[Date]]-13</f>
        <v>41730</v>
      </c>
      <c r="M1403" s="8">
        <f>AVERAGEIFS(Kombiniert[CDU/CSU],Kombiniert[Date],"&gt;="&amp;Kombiniert[[#This Row],[Von]],Kombiniert[Date],"&lt;="&amp;Kombiniert[[#This Row],[Date]])</f>
        <v>0.41312500000000008</v>
      </c>
      <c r="N1403" s="3">
        <f>AVERAGEIFS(Kombiniert[SPD],Kombiniert[Date],"&gt;="&amp;Kombiniert[[#This Row],[Von]],Kombiniert[Date],"&lt;="&amp;Kombiniert[[#This Row],[Date]])</f>
        <v>0.23874999999999996</v>
      </c>
      <c r="O1403" s="8">
        <f>AVERAGEIFS(Kombiniert[GRÜNE],Kombiniert[Date],"&gt;="&amp;Kombiniert[[#This Row],[Von]],Kombiniert[Date],"&lt;="&amp;Kombiniert[[#This Row],[Date]])</f>
        <v>9.8749999999999991E-2</v>
      </c>
      <c r="P1403" s="8">
        <f>AVERAGEIFS(Kombiniert[FDP],Kombiniert[Date],"&gt;="&amp;Kombiniert[[#This Row],[Von]],Kombiniert[Date],"&lt;="&amp;Kombiniert[[#This Row],[Date]])</f>
        <v>3.8750000000000007E-2</v>
      </c>
      <c r="Q1403" s="8">
        <f>AVERAGEIFS(Kombiniert[LINKE],Kombiniert[Date],"&gt;="&amp;Kombiniert[[#This Row],[Von]],Kombiniert[Date],"&lt;="&amp;Kombiniert[[#This Row],[Date]])</f>
        <v>9.7499999999999989E-2</v>
      </c>
      <c r="R1403" s="8">
        <f>AVERAGEIFS(Kombiniert[AfD],Kombiniert[Date],"&gt;="&amp;Kombiniert[[#This Row],[Von]],Kombiniert[Date],"&lt;="&amp;Kombiniert[[#This Row],[Date]])</f>
        <v>5.5624999999999994E-2</v>
      </c>
      <c r="S1403" s="8">
        <f>AVERAGEIFS(Kombiniert[Sonstige],Kombiniert[Date],"&gt;="&amp;Kombiniert[[#This Row],[Von]],Kombiniert[Date],"&lt;="&amp;Kombiniert[[#This Row],[Date]])</f>
        <v>4.9999999999999996E-2</v>
      </c>
      <c r="T1403" s="4">
        <f>SUMIFS(Kombiniert[Befragte],Kombiniert[Date],"&gt;="&amp;Kombiniert[[#This Row],[Von]],Kombiniert[Date],"&lt;="&amp;Kombiniert[[#This Row],[Date]])</f>
        <v>17359</v>
      </c>
      <c r="U1403" s="2">
        <f>1/SUMIFS(Kombiniert[[#This Row],[CDU/CSU (14d)]:[AfD (14d)]],Kombiniert[[#This Row],[CDU/CSU (14d)]:[AfD (14d)]],"&gt;="&amp;0.05)</f>
        <v>1.1065006915629321</v>
      </c>
      <c r="V1403" s="2">
        <f>1/(SUMIFS(Kombiniert[[#This Row],[CDU/CSU (14d)]:[AfD (14d)]],Kombiniert[[#This Row],[CDU/CSU (14d)]:[AfD (14d)]],"&gt;="&amp;0.05)-Kombiniert[[#This Row],[FDP (14d)]])</f>
        <v>1.1560693641618498</v>
      </c>
    </row>
    <row r="1404" spans="1:22" x14ac:dyDescent="0.35">
      <c r="A1404" s="1">
        <v>41737</v>
      </c>
      <c r="B1404" s="2">
        <v>0.41</v>
      </c>
      <c r="C1404" s="2">
        <v>0.24</v>
      </c>
      <c r="D1404" s="2">
        <v>0.1</v>
      </c>
      <c r="E1404" s="2">
        <v>0.04</v>
      </c>
      <c r="F1404" s="2">
        <v>0.1</v>
      </c>
      <c r="G1404" s="2">
        <v>0.06</v>
      </c>
      <c r="H1404" s="2">
        <v>0.03</v>
      </c>
      <c r="I1404" s="2">
        <v>2085</v>
      </c>
      <c r="J1404" s="2" t="s">
        <v>1211</v>
      </c>
      <c r="K1404" t="s">
        <v>939</v>
      </c>
      <c r="L1404" s="1">
        <f>Kombiniert[[#This Row],[Date]]-13</f>
        <v>41724</v>
      </c>
      <c r="M1404" s="8">
        <f>AVERAGEIFS(Kombiniert[CDU/CSU],Kombiniert[Date],"&gt;="&amp;Kombiniert[[#This Row],[Von]],Kombiniert[Date],"&lt;="&amp;Kombiniert[[#This Row],[Date]])</f>
        <v>0.4111111111111112</v>
      </c>
      <c r="N1404" s="3">
        <f>AVERAGEIFS(Kombiniert[SPD],Kombiniert[Date],"&gt;="&amp;Kombiniert[[#This Row],[Von]],Kombiniert[Date],"&lt;="&amp;Kombiniert[[#This Row],[Date]])</f>
        <v>0.24388888888888888</v>
      </c>
      <c r="O1404" s="8">
        <f>AVERAGEIFS(Kombiniert[GRÜNE],Kombiniert[Date],"&gt;="&amp;Kombiniert[[#This Row],[Von]],Kombiniert[Date],"&lt;="&amp;Kombiniert[[#This Row],[Date]])</f>
        <v>0.1011111111111111</v>
      </c>
      <c r="P1404" s="8">
        <f>AVERAGEIFS(Kombiniert[FDP],Kombiniert[Date],"&gt;="&amp;Kombiniert[[#This Row],[Von]],Kombiniert[Date],"&lt;="&amp;Kombiniert[[#This Row],[Date]])</f>
        <v>3.6666666666666667E-2</v>
      </c>
      <c r="Q1404" s="8">
        <f>AVERAGEIFS(Kombiniert[LINKE],Kombiniert[Date],"&gt;="&amp;Kombiniert[[#This Row],[Von]],Kombiniert[Date],"&lt;="&amp;Kombiniert[[#This Row],[Date]])</f>
        <v>9.5555555555555546E-2</v>
      </c>
      <c r="R1404" s="8">
        <f>AVERAGEIFS(Kombiniert[AfD],Kombiniert[Date],"&gt;="&amp;Kombiniert[[#This Row],[Von]],Kombiniert[Date],"&lt;="&amp;Kombiniert[[#This Row],[Date]])</f>
        <v>5.3333333333333323E-2</v>
      </c>
      <c r="S1404" s="8">
        <f>AVERAGEIFS(Kombiniert[Sonstige],Kombiniert[Date],"&gt;="&amp;Kombiniert[[#This Row],[Von]],Kombiniert[Date],"&lt;="&amp;Kombiniert[[#This Row],[Date]])</f>
        <v>5.1666666666666666E-2</v>
      </c>
      <c r="T1404" s="4">
        <f>SUMIFS(Kombiniert[Befragte],Kombiniert[Date],"&gt;="&amp;Kombiniert[[#This Row],[Von]],Kombiniert[Date],"&lt;="&amp;Kombiniert[[#This Row],[Date]])</f>
        <v>18420</v>
      </c>
      <c r="U1404" s="2">
        <f>1/SUMIFS(Kombiniert[[#This Row],[CDU/CSU (14d)]:[AfD (14d)]],Kombiniert[[#This Row],[CDU/CSU (14d)]:[AfD (14d)]],"&gt;="&amp;0.05)</f>
        <v>1.1049723756906078</v>
      </c>
      <c r="V1404" s="2">
        <f>1/(SUMIFS(Kombiniert[[#This Row],[CDU/CSU (14d)]:[AfD (14d)]],Kombiniert[[#This Row],[CDU/CSU (14d)]:[AfD (14d)]],"&gt;="&amp;0.05)-Kombiniert[[#This Row],[FDP (14d)]])</f>
        <v>1.1516314779270633</v>
      </c>
    </row>
    <row r="1405" spans="1:22" x14ac:dyDescent="0.35">
      <c r="A1405" s="1">
        <v>41730</v>
      </c>
      <c r="B1405" s="2">
        <v>0.41</v>
      </c>
      <c r="C1405" s="2">
        <v>0.245</v>
      </c>
      <c r="D1405" s="2">
        <v>0.11</v>
      </c>
      <c r="E1405" s="2">
        <v>0.03</v>
      </c>
      <c r="F1405" s="2">
        <v>0.09</v>
      </c>
      <c r="G1405" s="2">
        <v>0.05</v>
      </c>
      <c r="H1405" s="2">
        <v>4.4999999999999998E-2</v>
      </c>
      <c r="I1405" s="2">
        <v>2087</v>
      </c>
      <c r="J1405" s="2" t="s">
        <v>1212</v>
      </c>
      <c r="K1405" t="s">
        <v>939</v>
      </c>
      <c r="L1405" s="1">
        <f>Kombiniert[[#This Row],[Date]]-13</f>
        <v>41717</v>
      </c>
      <c r="M1405" s="8">
        <f>AVERAGEIFS(Kombiniert[CDU/CSU],Kombiniert[Date],"&gt;="&amp;Kombiniert[[#This Row],[Von]],Kombiniert[Date],"&lt;="&amp;Kombiniert[[#This Row],[Date]])</f>
        <v>0.41000000000000003</v>
      </c>
      <c r="N1405" s="3">
        <f>AVERAGEIFS(Kombiniert[SPD],Kombiniert[Date],"&gt;="&amp;Kombiniert[[#This Row],[Von]],Kombiniert[Date],"&lt;="&amp;Kombiniert[[#This Row],[Date]])</f>
        <v>0.24444444444444446</v>
      </c>
      <c r="O1405" s="8">
        <f>AVERAGEIFS(Kombiniert[GRÜNE],Kombiniert[Date],"&gt;="&amp;Kombiniert[[#This Row],[Von]],Kombiniert[Date],"&lt;="&amp;Kombiniert[[#This Row],[Date]])</f>
        <v>0.1011111111111111</v>
      </c>
      <c r="P1405" s="8">
        <f>AVERAGEIFS(Kombiniert[FDP],Kombiniert[Date],"&gt;="&amp;Kombiniert[[#This Row],[Von]],Kombiniert[Date],"&lt;="&amp;Kombiniert[[#This Row],[Date]])</f>
        <v>3.7777777777777771E-2</v>
      </c>
      <c r="Q1405" s="8">
        <f>AVERAGEIFS(Kombiniert[LINKE],Kombiniert[Date],"&gt;="&amp;Kombiniert[[#This Row],[Von]],Kombiniert[Date],"&lt;="&amp;Kombiniert[[#This Row],[Date]])</f>
        <v>9.5555555555555546E-2</v>
      </c>
      <c r="R1405" s="8">
        <f>AVERAGEIFS(Kombiniert[AfD],Kombiniert[Date],"&gt;="&amp;Kombiniert[[#This Row],[Von]],Kombiniert[Date],"&lt;="&amp;Kombiniert[[#This Row],[Date]])</f>
        <v>4.9999999999999996E-2</v>
      </c>
      <c r="S1405" s="8">
        <f>AVERAGEIFS(Kombiniert[Sonstige],Kombiniert[Date],"&gt;="&amp;Kombiniert[[#This Row],[Von]],Kombiniert[Date],"&lt;="&amp;Kombiniert[[#This Row],[Date]])</f>
        <v>5.4444444444444448E-2</v>
      </c>
      <c r="T1405" s="4">
        <f>SUMIFS(Kombiniert[Befragte],Kombiniert[Date],"&gt;="&amp;Kombiniert[[#This Row],[Von]],Kombiniert[Date],"&lt;="&amp;Kombiniert[[#This Row],[Date]])</f>
        <v>17421</v>
      </c>
      <c r="U1405" s="2">
        <f>1/SUMIFS(Kombiniert[[#This Row],[CDU/CSU (14d)]:[AfD (14d)]],Kombiniert[[#This Row],[CDU/CSU (14d)]:[AfD (14d)]],"&gt;="&amp;0.05)</f>
        <v>1.1097410604192355</v>
      </c>
      <c r="V1405" s="2">
        <f>1/(SUMIFS(Kombiniert[[#This Row],[CDU/CSU (14d)]:[AfD (14d)]],Kombiniert[[#This Row],[CDU/CSU (14d)]:[AfD (14d)]],"&gt;="&amp;0.05)-Kombiniert[[#This Row],[FDP (14d)]])</f>
        <v>1.1583011583011584</v>
      </c>
    </row>
    <row r="1406" spans="1:22" x14ac:dyDescent="0.35">
      <c r="A1406" s="1">
        <v>41724</v>
      </c>
      <c r="B1406" s="2">
        <v>0.41</v>
      </c>
      <c r="C1406" s="2">
        <v>0.25</v>
      </c>
      <c r="D1406" s="2">
        <v>0.1</v>
      </c>
      <c r="E1406" s="2">
        <v>0.04</v>
      </c>
      <c r="F1406" s="2">
        <v>0.1</v>
      </c>
      <c r="G1406" s="2">
        <v>0.05</v>
      </c>
      <c r="H1406" s="2">
        <v>0.03</v>
      </c>
      <c r="I1406" s="2">
        <v>2088</v>
      </c>
      <c r="J1406" s="2" t="s">
        <v>651</v>
      </c>
      <c r="K1406" t="s">
        <v>939</v>
      </c>
      <c r="L1406" s="1">
        <f>Kombiniert[[#This Row],[Date]]-13</f>
        <v>41711</v>
      </c>
      <c r="M1406" s="8">
        <f>AVERAGEIFS(Kombiniert[CDU/CSU],Kombiniert[Date],"&gt;="&amp;Kombiniert[[#This Row],[Von]],Kombiniert[Date],"&lt;="&amp;Kombiniert[[#This Row],[Date]])</f>
        <v>0.41000000000000003</v>
      </c>
      <c r="N1406" s="3">
        <f>AVERAGEIFS(Kombiniert[SPD],Kombiniert[Date],"&gt;="&amp;Kombiniert[[#This Row],[Von]],Kombiniert[Date],"&lt;="&amp;Kombiniert[[#This Row],[Date]])</f>
        <v>0.24214285714285713</v>
      </c>
      <c r="O1406" s="8">
        <f>AVERAGEIFS(Kombiniert[GRÜNE],Kombiniert[Date],"&gt;="&amp;Kombiniert[[#This Row],[Von]],Kombiniert[Date],"&lt;="&amp;Kombiniert[[#This Row],[Date]])</f>
        <v>9.9999999999999992E-2</v>
      </c>
      <c r="P1406" s="8">
        <f>AVERAGEIFS(Kombiniert[FDP],Kombiniert[Date],"&gt;="&amp;Kombiniert[[#This Row],[Von]],Kombiniert[Date],"&lt;="&amp;Kombiniert[[#This Row],[Date]])</f>
        <v>0.04</v>
      </c>
      <c r="Q1406" s="8">
        <f>AVERAGEIFS(Kombiniert[LINKE],Kombiniert[Date],"&gt;="&amp;Kombiniert[[#This Row],[Von]],Kombiniert[Date],"&lt;="&amp;Kombiniert[[#This Row],[Date]])</f>
        <v>9.857142857142856E-2</v>
      </c>
      <c r="R1406" s="8">
        <f>AVERAGEIFS(Kombiniert[AfD],Kombiniert[Date],"&gt;="&amp;Kombiniert[[#This Row],[Von]],Kombiniert[Date],"&lt;="&amp;Kombiniert[[#This Row],[Date]])</f>
        <v>4.9999999999999996E-2</v>
      </c>
      <c r="S1406" s="8">
        <f>AVERAGEIFS(Kombiniert[Sonstige],Kombiniert[Date],"&gt;="&amp;Kombiniert[[#This Row],[Von]],Kombiniert[Date],"&lt;="&amp;Kombiniert[[#This Row],[Date]])</f>
        <v>5.3571428571428562E-2</v>
      </c>
      <c r="T1406" s="4">
        <f>SUMIFS(Kombiniert[Befragte],Kombiniert[Date],"&gt;="&amp;Kombiniert[[#This Row],[Von]],Kombiniert[Date],"&lt;="&amp;Kombiniert[[#This Row],[Date]])</f>
        <v>14734</v>
      </c>
      <c r="U1406" s="2">
        <f>1/SUMIFS(Kombiniert[[#This Row],[CDU/CSU (14d)]:[AfD (14d)]],Kombiniert[[#This Row],[CDU/CSU (14d)]:[AfD (14d)]],"&gt;="&amp;0.05)</f>
        <v>1.1102299762093577</v>
      </c>
      <c r="V1406" s="2">
        <f>1/(SUMIFS(Kombiniert[[#This Row],[CDU/CSU (14d)]:[AfD (14d)]],Kombiniert[[#This Row],[CDU/CSU (14d)]:[AfD (14d)]],"&gt;="&amp;0.05)-Kombiniert[[#This Row],[FDP (14d)]])</f>
        <v>1.1618257261410789</v>
      </c>
    </row>
    <row r="1407" spans="1:22" x14ac:dyDescent="0.35">
      <c r="A1407" s="1">
        <v>41717</v>
      </c>
      <c r="B1407" s="2">
        <v>0.40500000000000003</v>
      </c>
      <c r="C1407" s="2">
        <v>0.245</v>
      </c>
      <c r="D1407" s="2">
        <v>0.1</v>
      </c>
      <c r="E1407" s="2">
        <v>0.04</v>
      </c>
      <c r="F1407" s="2">
        <v>0.1</v>
      </c>
      <c r="G1407" s="2">
        <v>0.05</v>
      </c>
      <c r="H1407" s="2">
        <v>0.04</v>
      </c>
      <c r="I1407" s="2">
        <v>2102</v>
      </c>
      <c r="J1407" s="2" t="s">
        <v>1213</v>
      </c>
      <c r="K1407" t="s">
        <v>939</v>
      </c>
      <c r="L1407" s="1">
        <f>Kombiniert[[#This Row],[Date]]-13</f>
        <v>41704</v>
      </c>
      <c r="M1407" s="8">
        <f>AVERAGEIFS(Kombiniert[CDU/CSU],Kombiniert[Date],"&gt;="&amp;Kombiniert[[#This Row],[Von]],Kombiniert[Date],"&lt;="&amp;Kombiniert[[#This Row],[Date]])</f>
        <v>0.41374999999999995</v>
      </c>
      <c r="N1407" s="3">
        <f>AVERAGEIFS(Kombiniert[SPD],Kombiniert[Date],"&gt;="&amp;Kombiniert[[#This Row],[Von]],Kombiniert[Date],"&lt;="&amp;Kombiniert[[#This Row],[Date]])</f>
        <v>0.24</v>
      </c>
      <c r="O1407" s="8">
        <f>AVERAGEIFS(Kombiniert[GRÜNE],Kombiniert[Date],"&gt;="&amp;Kombiniert[[#This Row],[Von]],Kombiniert[Date],"&lt;="&amp;Kombiniert[[#This Row],[Date]])</f>
        <v>9.9999999999999992E-2</v>
      </c>
      <c r="P1407" s="8">
        <f>AVERAGEIFS(Kombiniert[FDP],Kombiniert[Date],"&gt;="&amp;Kombiniert[[#This Row],[Von]],Kombiniert[Date],"&lt;="&amp;Kombiniert[[#This Row],[Date]])</f>
        <v>0.04</v>
      </c>
      <c r="Q1407" s="8">
        <f>AVERAGEIFS(Kombiniert[LINKE],Kombiniert[Date],"&gt;="&amp;Kombiniert[[#This Row],[Von]],Kombiniert[Date],"&lt;="&amp;Kombiniert[[#This Row],[Date]])</f>
        <v>9.5624999999999988E-2</v>
      </c>
      <c r="R1407" s="8">
        <f>AVERAGEIFS(Kombiniert[AfD],Kombiniert[Date],"&gt;="&amp;Kombiniert[[#This Row],[Von]],Kombiniert[Date],"&lt;="&amp;Kombiniert[[#This Row],[Date]])</f>
        <v>4.9374999999999995E-2</v>
      </c>
      <c r="S1407" s="8">
        <f>AVERAGEIFS(Kombiniert[Sonstige],Kombiniert[Date],"&gt;="&amp;Kombiniert[[#This Row],[Von]],Kombiniert[Date],"&lt;="&amp;Kombiniert[[#This Row],[Date]])</f>
        <v>5.6250000000000008E-2</v>
      </c>
      <c r="T1407" s="4">
        <f>SUMIFS(Kombiniert[Befragte],Kombiniert[Date],"&gt;="&amp;Kombiniert[[#This Row],[Von]],Kombiniert[Date],"&lt;="&amp;Kombiniert[[#This Row],[Date]])</f>
        <v>15789</v>
      </c>
      <c r="U1407" s="2">
        <f>1/SUMIFS(Kombiniert[[#This Row],[CDU/CSU (14d)]:[AfD (14d)]],Kombiniert[[#This Row],[CDU/CSU (14d)]:[AfD (14d)]],"&gt;="&amp;0.05)</f>
        <v>1.1773362766740252</v>
      </c>
      <c r="V1407" s="2">
        <f>1/(SUMIFS(Kombiniert[[#This Row],[CDU/CSU (14d)]:[AfD (14d)]],Kombiniert[[#This Row],[CDU/CSU (14d)]:[AfD (14d)]],"&gt;="&amp;0.05)-Kombiniert[[#This Row],[FDP (14d)]])</f>
        <v>1.2355212355212357</v>
      </c>
    </row>
    <row r="1408" spans="1:22" x14ac:dyDescent="0.35">
      <c r="A1408" s="1">
        <v>41709</v>
      </c>
      <c r="B1408" s="2">
        <v>0.41</v>
      </c>
      <c r="C1408" s="2">
        <v>0.255</v>
      </c>
      <c r="D1408" s="2">
        <v>0.1</v>
      </c>
      <c r="E1408" s="2">
        <v>0.04</v>
      </c>
      <c r="F1408" s="2">
        <v>8.5000000000000006E-2</v>
      </c>
      <c r="G1408" s="2">
        <v>5.5E-2</v>
      </c>
      <c r="H1408" s="2">
        <v>3.5000000000000003E-2</v>
      </c>
      <c r="I1408" s="2">
        <v>2085</v>
      </c>
      <c r="J1408" s="2" t="s">
        <v>1214</v>
      </c>
      <c r="K1408" t="s">
        <v>939</v>
      </c>
      <c r="L1408" s="1">
        <f>Kombiniert[[#This Row],[Date]]-13</f>
        <v>41696</v>
      </c>
      <c r="M1408" s="8">
        <f>AVERAGEIFS(Kombiniert[CDU/CSU],Kombiniert[Date],"&gt;="&amp;Kombiniert[[#This Row],[Von]],Kombiniert[Date],"&lt;="&amp;Kombiniert[[#This Row],[Date]])</f>
        <v>0.40875000000000006</v>
      </c>
      <c r="N1408" s="3">
        <f>AVERAGEIFS(Kombiniert[SPD],Kombiniert[Date],"&gt;="&amp;Kombiniert[[#This Row],[Von]],Kombiniert[Date],"&lt;="&amp;Kombiniert[[#This Row],[Date]])</f>
        <v>0.23875000000000002</v>
      </c>
      <c r="O1408" s="8">
        <f>AVERAGEIFS(Kombiniert[GRÜNE],Kombiniert[Date],"&gt;="&amp;Kombiniert[[#This Row],[Von]],Kombiniert[Date],"&lt;="&amp;Kombiniert[[#This Row],[Date]])</f>
        <v>0.10249999999999999</v>
      </c>
      <c r="P1408" s="8">
        <f>AVERAGEIFS(Kombiniert[FDP],Kombiniert[Date],"&gt;="&amp;Kombiniert[[#This Row],[Von]],Kombiniert[Date],"&lt;="&amp;Kombiniert[[#This Row],[Date]])</f>
        <v>0.04</v>
      </c>
      <c r="Q1408" s="8">
        <f>AVERAGEIFS(Kombiniert[LINKE],Kombiniert[Date],"&gt;="&amp;Kombiniert[[#This Row],[Von]],Kombiniert[Date],"&lt;="&amp;Kombiniert[[#This Row],[Date]])</f>
        <v>9.6249999999999988E-2</v>
      </c>
      <c r="R1408" s="8">
        <f>AVERAGEIFS(Kombiniert[AfD],Kombiniert[Date],"&gt;="&amp;Kombiniert[[#This Row],[Von]],Kombiniert[Date],"&lt;="&amp;Kombiniert[[#This Row],[Date]])</f>
        <v>5.0624999999999996E-2</v>
      </c>
      <c r="S1408" s="8">
        <f>AVERAGEIFS(Kombiniert[Sonstige],Kombiniert[Date],"&gt;="&amp;Kombiniert[[#This Row],[Von]],Kombiniert[Date],"&lt;="&amp;Kombiniert[[#This Row],[Date]])</f>
        <v>5.812500000000001E-2</v>
      </c>
      <c r="T1408" s="4">
        <f>SUMIFS(Kombiniert[Befragte],Kombiniert[Date],"&gt;="&amp;Kombiniert[[#This Row],[Von]],Kombiniert[Date],"&lt;="&amp;Kombiniert[[#This Row],[Date]])</f>
        <v>16738</v>
      </c>
      <c r="U1408" s="2">
        <f>1/SUMIFS(Kombiniert[[#This Row],[CDU/CSU (14d)]:[AfD (14d)]],Kombiniert[[#This Row],[CDU/CSU (14d)]:[AfD (14d)]],"&gt;="&amp;0.05)</f>
        <v>1.1149825783972125</v>
      </c>
      <c r="V1408" s="2">
        <f>1/(SUMIFS(Kombiniert[[#This Row],[CDU/CSU (14d)]:[AfD (14d)]],Kombiniert[[#This Row],[CDU/CSU (14d)]:[AfD (14d)]],"&gt;="&amp;0.05)-Kombiniert[[#This Row],[FDP (14d)]])</f>
        <v>1.1670313639679066</v>
      </c>
    </row>
    <row r="1409" spans="1:22" x14ac:dyDescent="0.35">
      <c r="A1409" s="1">
        <v>41702</v>
      </c>
      <c r="B1409" s="2">
        <v>0.41</v>
      </c>
      <c r="C1409" s="2">
        <v>0.245</v>
      </c>
      <c r="D1409" s="2">
        <v>0.11</v>
      </c>
      <c r="E1409" s="2">
        <v>0.04</v>
      </c>
      <c r="F1409" s="2">
        <v>9.5000000000000001E-2</v>
      </c>
      <c r="G1409" s="2">
        <v>0.05</v>
      </c>
      <c r="H1409" s="2">
        <v>0.03</v>
      </c>
      <c r="I1409" s="2">
        <v>2043</v>
      </c>
      <c r="J1409" s="2" t="s">
        <v>1215</v>
      </c>
      <c r="K1409" t="s">
        <v>939</v>
      </c>
      <c r="L1409" s="1">
        <f>Kombiniert[[#This Row],[Date]]-13</f>
        <v>41689</v>
      </c>
      <c r="M1409" s="8">
        <f>AVERAGEIFS(Kombiniert[CDU/CSU],Kombiniert[Date],"&gt;="&amp;Kombiniert[[#This Row],[Von]],Kombiniert[Date],"&lt;="&amp;Kombiniert[[#This Row],[Date]])</f>
        <v>0.40437500000000004</v>
      </c>
      <c r="N1409" s="3">
        <f>AVERAGEIFS(Kombiniert[SPD],Kombiniert[Date],"&gt;="&amp;Kombiniert[[#This Row],[Von]],Kombiniert[Date],"&lt;="&amp;Kombiniert[[#This Row],[Date]])</f>
        <v>0.24562499999999998</v>
      </c>
      <c r="O1409" s="8">
        <f>AVERAGEIFS(Kombiniert[GRÜNE],Kombiniert[Date],"&gt;="&amp;Kombiniert[[#This Row],[Von]],Kombiniert[Date],"&lt;="&amp;Kombiniert[[#This Row],[Date]])</f>
        <v>0.10187499999999999</v>
      </c>
      <c r="P1409" s="8">
        <f>AVERAGEIFS(Kombiniert[FDP],Kombiniert[Date],"&gt;="&amp;Kombiniert[[#This Row],[Von]],Kombiniert[Date],"&lt;="&amp;Kombiniert[[#This Row],[Date]])</f>
        <v>4.1249999999999995E-2</v>
      </c>
      <c r="Q1409" s="8">
        <f>AVERAGEIFS(Kombiniert[LINKE],Kombiniert[Date],"&gt;="&amp;Kombiniert[[#This Row],[Von]],Kombiniert[Date],"&lt;="&amp;Kombiniert[[#This Row],[Date]])</f>
        <v>9.5624999999999988E-2</v>
      </c>
      <c r="R1409" s="8">
        <f>AVERAGEIFS(Kombiniert[AfD],Kombiniert[Date],"&gt;="&amp;Kombiniert[[#This Row],[Von]],Kombiniert[Date],"&lt;="&amp;Kombiniert[[#This Row],[Date]])</f>
        <v>5.0624999999999996E-2</v>
      </c>
      <c r="S1409" s="8">
        <f>AVERAGEIFS(Kombiniert[Sonstige],Kombiniert[Date],"&gt;="&amp;Kombiniert[[#This Row],[Von]],Kombiniert[Date],"&lt;="&amp;Kombiniert[[#This Row],[Date]])</f>
        <v>5.5000000000000007E-2</v>
      </c>
      <c r="T1409" s="4">
        <f>SUMIFS(Kombiniert[Befragte],Kombiniert[Date],"&gt;="&amp;Kombiniert[[#This Row],[Von]],Kombiniert[Date],"&lt;="&amp;Kombiniert[[#This Row],[Date]])</f>
        <v>15357</v>
      </c>
      <c r="U1409" s="2">
        <f>1/SUMIFS(Kombiniert[[#This Row],[CDU/CSU (14d)]:[AfD (14d)]],Kombiniert[[#This Row],[CDU/CSU (14d)]:[AfD (14d)]],"&gt;="&amp;0.05)</f>
        <v>1.1134307585247041</v>
      </c>
      <c r="V1409" s="2">
        <f>1/(SUMIFS(Kombiniert[[#This Row],[CDU/CSU (14d)]:[AfD (14d)]],Kombiniert[[#This Row],[CDU/CSU (14d)]:[AfD (14d)]],"&gt;="&amp;0.05)-Kombiniert[[#This Row],[FDP (14d)]])</f>
        <v>1.1670313639679066</v>
      </c>
    </row>
    <row r="1410" spans="1:22" x14ac:dyDescent="0.35">
      <c r="A1410" s="1">
        <v>41695</v>
      </c>
      <c r="B1410" s="2">
        <v>0.40500000000000003</v>
      </c>
      <c r="C1410" s="2">
        <v>0.255</v>
      </c>
      <c r="D1410" s="2">
        <v>0.1</v>
      </c>
      <c r="E1410" s="2">
        <v>0.04</v>
      </c>
      <c r="F1410" s="2">
        <v>0.09</v>
      </c>
      <c r="G1410" s="2">
        <v>5.5E-2</v>
      </c>
      <c r="H1410" s="2">
        <v>0.03</v>
      </c>
      <c r="I1410" s="2">
        <v>2100</v>
      </c>
      <c r="J1410" s="2" t="s">
        <v>964</v>
      </c>
      <c r="K1410" t="s">
        <v>939</v>
      </c>
      <c r="L1410" s="1">
        <f>Kombiniert[[#This Row],[Date]]-13</f>
        <v>41682</v>
      </c>
      <c r="M1410" s="8">
        <f>AVERAGEIFS(Kombiniert[CDU/CSU],Kombiniert[Date],"&gt;="&amp;Kombiniert[[#This Row],[Von]],Kombiniert[Date],"&lt;="&amp;Kombiniert[[#This Row],[Date]])</f>
        <v>0.40642857142857153</v>
      </c>
      <c r="N1410" s="3">
        <f>AVERAGEIFS(Kombiniert[SPD],Kombiniert[Date],"&gt;="&amp;Kombiniert[[#This Row],[Von]],Kombiniert[Date],"&lt;="&amp;Kombiniert[[#This Row],[Date]])</f>
        <v>0.24714285714285714</v>
      </c>
      <c r="O1410" s="8">
        <f>AVERAGEIFS(Kombiniert[GRÜNE],Kombiniert[Date],"&gt;="&amp;Kombiniert[[#This Row],[Von]],Kombiniert[Date],"&lt;="&amp;Kombiniert[[#This Row],[Date]])</f>
        <v>0.10214285714285713</v>
      </c>
      <c r="P1410" s="8">
        <f>AVERAGEIFS(Kombiniert[FDP],Kombiniert[Date],"&gt;="&amp;Kombiniert[[#This Row],[Von]],Kombiniert[Date],"&lt;="&amp;Kombiniert[[#This Row],[Date]])</f>
        <v>0.04</v>
      </c>
      <c r="Q1410" s="8">
        <f>AVERAGEIFS(Kombiniert[LINKE],Kombiniert[Date],"&gt;="&amp;Kombiniert[[#This Row],[Von]],Kombiniert[Date],"&lt;="&amp;Kombiniert[[#This Row],[Date]])</f>
        <v>9.7142857142857128E-2</v>
      </c>
      <c r="R1410" s="8">
        <f>AVERAGEIFS(Kombiniert[AfD],Kombiniert[Date],"&gt;="&amp;Kombiniert[[#This Row],[Von]],Kombiniert[Date],"&lt;="&amp;Kombiniert[[#This Row],[Date]])</f>
        <v>4.9285714285714287E-2</v>
      </c>
      <c r="S1410" s="8">
        <f>AVERAGEIFS(Kombiniert[Sonstige],Kombiniert[Date],"&gt;="&amp;Kombiniert[[#This Row],[Von]],Kombiniert[Date],"&lt;="&amp;Kombiniert[[#This Row],[Date]])</f>
        <v>5.0714285714285726E-2</v>
      </c>
      <c r="T1410" s="4">
        <f>SUMIFS(Kombiniert[Befragte],Kombiniert[Date],"&gt;="&amp;Kombiniert[[#This Row],[Von]],Kombiniert[Date],"&lt;="&amp;Kombiniert[[#This Row],[Date]])</f>
        <v>13993</v>
      </c>
      <c r="U1410" s="2">
        <f>1/SUMIFS(Kombiniert[[#This Row],[CDU/CSU (14d)]:[AfD (14d)]],Kombiniert[[#This Row],[CDU/CSU (14d)]:[AfD (14d)]],"&gt;="&amp;0.05)</f>
        <v>1.1725293132328307</v>
      </c>
      <c r="V1410" s="2">
        <f>1/(SUMIFS(Kombiniert[[#This Row],[CDU/CSU (14d)]:[AfD (14d)]],Kombiniert[[#This Row],[CDU/CSU (14d)]:[AfD (14d)]],"&gt;="&amp;0.05)-Kombiniert[[#This Row],[FDP (14d)]])</f>
        <v>1.2302284710017575</v>
      </c>
    </row>
    <row r="1411" spans="1:22" x14ac:dyDescent="0.35">
      <c r="A1411" s="1">
        <v>41687</v>
      </c>
      <c r="B1411" s="2">
        <v>0.41</v>
      </c>
      <c r="C1411" s="2">
        <v>0.25</v>
      </c>
      <c r="D1411" s="2">
        <v>0.1</v>
      </c>
      <c r="E1411" s="2">
        <v>0.04</v>
      </c>
      <c r="F1411" s="2">
        <v>0.1</v>
      </c>
      <c r="G1411" s="2">
        <v>0.05</v>
      </c>
      <c r="H1411" s="2">
        <v>2.5000000000000001E-2</v>
      </c>
      <c r="I1411" s="2">
        <v>2080</v>
      </c>
      <c r="J1411" s="2" t="s">
        <v>965</v>
      </c>
      <c r="K1411" t="s">
        <v>939</v>
      </c>
      <c r="L1411" s="1">
        <f>Kombiniert[[#This Row],[Date]]-13</f>
        <v>41674</v>
      </c>
      <c r="M1411" s="8">
        <f>AVERAGEIFS(Kombiniert[CDU/CSU],Kombiniert[Date],"&gt;="&amp;Kombiniert[[#This Row],[Von]],Kombiniert[Date],"&lt;="&amp;Kombiniert[[#This Row],[Date]])</f>
        <v>0.41285714285714287</v>
      </c>
      <c r="N1411" s="3">
        <f>AVERAGEIFS(Kombiniert[SPD],Kombiniert[Date],"&gt;="&amp;Kombiniert[[#This Row],[Von]],Kombiniert[Date],"&lt;="&amp;Kombiniert[[#This Row],[Date]])</f>
        <v>0.25</v>
      </c>
      <c r="O1411" s="8">
        <f>AVERAGEIFS(Kombiniert[GRÜNE],Kombiniert[Date],"&gt;="&amp;Kombiniert[[#This Row],[Von]],Kombiniert[Date],"&lt;="&amp;Kombiniert[[#This Row],[Date]])</f>
        <v>9.857142857142856E-2</v>
      </c>
      <c r="P1411" s="8">
        <f>AVERAGEIFS(Kombiniert[FDP],Kombiniert[Date],"&gt;="&amp;Kombiniert[[#This Row],[Von]],Kombiniert[Date],"&lt;="&amp;Kombiniert[[#This Row],[Date]])</f>
        <v>0.04</v>
      </c>
      <c r="Q1411" s="8">
        <f>AVERAGEIFS(Kombiniert[LINKE],Kombiniert[Date],"&gt;="&amp;Kombiniert[[#This Row],[Von]],Kombiniert[Date],"&lt;="&amp;Kombiniert[[#This Row],[Date]])</f>
        <v>9.4999999999999987E-2</v>
      </c>
      <c r="R1411" s="8">
        <f>AVERAGEIFS(Kombiniert[AfD],Kombiniert[Date],"&gt;="&amp;Kombiniert[[#This Row],[Von]],Kombiniert[Date],"&lt;="&amp;Kombiniert[[#This Row],[Date]])</f>
        <v>4.5714285714285714E-2</v>
      </c>
      <c r="S1411" s="8">
        <f>AVERAGEIFS(Kombiniert[Sonstige],Kombiniert[Date],"&gt;="&amp;Kombiniert[[#This Row],[Von]],Kombiniert[Date],"&lt;="&amp;Kombiniert[[#This Row],[Date]])</f>
        <v>5.1428571428571428E-2</v>
      </c>
      <c r="T1411" s="4">
        <f>SUMIFS(Kombiniert[Befragte],Kombiniert[Date],"&gt;="&amp;Kombiniert[[#This Row],[Von]],Kombiniert[Date],"&lt;="&amp;Kombiniert[[#This Row],[Date]])</f>
        <v>15410</v>
      </c>
      <c r="U1411" s="2">
        <f>1/SUMIFS(Kombiniert[[#This Row],[CDU/CSU (14d)]:[AfD (14d)]],Kombiniert[[#This Row],[CDU/CSU (14d)]:[AfD (14d)]],"&gt;="&amp;0.05)</f>
        <v>1.1676396997497915</v>
      </c>
      <c r="V1411" s="2">
        <f>1/(SUMIFS(Kombiniert[[#This Row],[CDU/CSU (14d)]:[AfD (14d)]],Kombiniert[[#This Row],[CDU/CSU (14d)]:[AfD (14d)]],"&gt;="&amp;0.05)-Kombiniert[[#This Row],[FDP (14d)]])</f>
        <v>1.2248468941382329</v>
      </c>
    </row>
    <row r="1412" spans="1:22" x14ac:dyDescent="0.35">
      <c r="A1412" s="1">
        <v>41681</v>
      </c>
      <c r="B1412" s="2">
        <v>0.41</v>
      </c>
      <c r="C1412" s="2">
        <v>0.26</v>
      </c>
      <c r="D1412" s="2">
        <v>0.09</v>
      </c>
      <c r="E1412" s="2">
        <v>0.04</v>
      </c>
      <c r="F1412" s="2">
        <v>9.5000000000000001E-2</v>
      </c>
      <c r="G1412" s="2">
        <v>0.05</v>
      </c>
      <c r="H1412" s="2">
        <v>3.5000000000000003E-2</v>
      </c>
      <c r="I1412" s="2">
        <v>2102</v>
      </c>
      <c r="J1412" s="2" t="s">
        <v>966</v>
      </c>
      <c r="K1412" t="s">
        <v>939</v>
      </c>
      <c r="L1412" s="1">
        <f>Kombiniert[[#This Row],[Date]]-13</f>
        <v>41668</v>
      </c>
      <c r="M1412" s="8">
        <f>AVERAGEIFS(Kombiniert[CDU/CSU],Kombiniert[Date],"&gt;="&amp;Kombiniert[[#This Row],[Von]],Kombiniert[Date],"&lt;="&amp;Kombiniert[[#This Row],[Date]])</f>
        <v>0.41500000000000004</v>
      </c>
      <c r="N1412" s="3">
        <f>AVERAGEIFS(Kombiniert[SPD],Kombiniert[Date],"&gt;="&amp;Kombiniert[[#This Row],[Von]],Kombiniert[Date],"&lt;="&amp;Kombiniert[[#This Row],[Date]])</f>
        <v>0.25333333333333335</v>
      </c>
      <c r="O1412" s="8">
        <f>AVERAGEIFS(Kombiniert[GRÜNE],Kombiniert[Date],"&gt;="&amp;Kombiniert[[#This Row],[Von]],Kombiniert[Date],"&lt;="&amp;Kombiniert[[#This Row],[Date]])</f>
        <v>9.6111111111111092E-2</v>
      </c>
      <c r="P1412" s="8">
        <f>AVERAGEIFS(Kombiniert[FDP],Kombiniert[Date],"&gt;="&amp;Kombiniert[[#This Row],[Von]],Kombiniert[Date],"&lt;="&amp;Kombiniert[[#This Row],[Date]])</f>
        <v>4.1111111111111105E-2</v>
      </c>
      <c r="Q1412" s="8">
        <f>AVERAGEIFS(Kombiniert[LINKE],Kombiniert[Date],"&gt;="&amp;Kombiniert[[#This Row],[Von]],Kombiniert[Date],"&lt;="&amp;Kombiniert[[#This Row],[Date]])</f>
        <v>8.9999999999999983E-2</v>
      </c>
      <c r="R1412" s="8">
        <f>AVERAGEIFS(Kombiniert[AfD],Kombiniert[Date],"&gt;="&amp;Kombiniert[[#This Row],[Von]],Kombiniert[Date],"&lt;="&amp;Kombiniert[[#This Row],[Date]])</f>
        <v>4.4444444444444439E-2</v>
      </c>
      <c r="S1412" s="8">
        <f>AVERAGEIFS(Kombiniert[Sonstige],Kombiniert[Date],"&gt;="&amp;Kombiniert[[#This Row],[Von]],Kombiniert[Date],"&lt;="&amp;Kombiniert[[#This Row],[Date]])</f>
        <v>5.5E-2</v>
      </c>
      <c r="T1412" s="4">
        <f>SUMIFS(Kombiniert[Befragte],Kombiniert[Date],"&gt;="&amp;Kombiniert[[#This Row],[Von]],Kombiniert[Date],"&lt;="&amp;Kombiniert[[#This Row],[Date]])</f>
        <v>16362</v>
      </c>
      <c r="U1412" s="2">
        <f>1/SUMIFS(Kombiniert[[#This Row],[CDU/CSU (14d)]:[AfD (14d)]],Kombiniert[[#This Row],[CDU/CSU (14d)]:[AfD (14d)]],"&gt;="&amp;0.05)</f>
        <v>1.1703511053315994</v>
      </c>
      <c r="V1412" s="2">
        <f>1/(SUMIFS(Kombiniert[[#This Row],[CDU/CSU (14d)]:[AfD (14d)]],Kombiniert[[#This Row],[CDU/CSU (14d)]:[AfD (14d)]],"&gt;="&amp;0.05)-Kombiniert[[#This Row],[FDP (14d)]])</f>
        <v>1.2295081967213115</v>
      </c>
    </row>
    <row r="1413" spans="1:22" x14ac:dyDescent="0.35">
      <c r="A1413" s="1">
        <v>41673</v>
      </c>
      <c r="B1413" s="2">
        <v>0.41499999999999998</v>
      </c>
      <c r="C1413" s="2">
        <v>0.25</v>
      </c>
      <c r="D1413" s="2">
        <v>9.5000000000000001E-2</v>
      </c>
      <c r="E1413" s="2">
        <v>0.04</v>
      </c>
      <c r="F1413" s="2">
        <v>0.09</v>
      </c>
      <c r="G1413" s="2">
        <v>0.05</v>
      </c>
      <c r="H1413" s="2">
        <v>3.5000000000000003E-2</v>
      </c>
      <c r="I1413" s="2">
        <v>2110</v>
      </c>
      <c r="J1413" s="2" t="s">
        <v>967</v>
      </c>
      <c r="K1413" t="s">
        <v>939</v>
      </c>
      <c r="L1413" s="1">
        <f>Kombiniert[[#This Row],[Date]]-13</f>
        <v>41660</v>
      </c>
      <c r="M1413" s="8">
        <f>AVERAGEIFS(Kombiniert[CDU/CSU],Kombiniert[Date],"&gt;="&amp;Kombiniert[[#This Row],[Von]],Kombiniert[Date],"&lt;="&amp;Kombiniert[[#This Row],[Date]])</f>
        <v>0.4127777777777778</v>
      </c>
      <c r="N1413" s="3">
        <f>AVERAGEIFS(Kombiniert[SPD],Kombiniert[Date],"&gt;="&amp;Kombiniert[[#This Row],[Von]],Kombiniert[Date],"&lt;="&amp;Kombiniert[[#This Row],[Date]])</f>
        <v>0.25277777777777782</v>
      </c>
      <c r="O1413" s="8">
        <f>AVERAGEIFS(Kombiniert[GRÜNE],Kombiniert[Date],"&gt;="&amp;Kombiniert[[#This Row],[Von]],Kombiniert[Date],"&lt;="&amp;Kombiniert[[#This Row],[Date]])</f>
        <v>9.6111111111111092E-2</v>
      </c>
      <c r="P1413" s="8">
        <f>AVERAGEIFS(Kombiniert[FDP],Kombiniert[Date],"&gt;="&amp;Kombiniert[[#This Row],[Von]],Kombiniert[Date],"&lt;="&amp;Kombiniert[[#This Row],[Date]])</f>
        <v>4.4444444444444439E-2</v>
      </c>
      <c r="Q1413" s="8">
        <f>AVERAGEIFS(Kombiniert[LINKE],Kombiniert[Date],"&gt;="&amp;Kombiniert[[#This Row],[Von]],Kombiniert[Date],"&lt;="&amp;Kombiniert[[#This Row],[Date]])</f>
        <v>8.9999999999999983E-2</v>
      </c>
      <c r="R1413" s="8">
        <f>AVERAGEIFS(Kombiniert[AfD],Kombiniert[Date],"&gt;="&amp;Kombiniert[[#This Row],[Von]],Kombiniert[Date],"&lt;="&amp;Kombiniert[[#This Row],[Date]])</f>
        <v>4.2222222222222217E-2</v>
      </c>
      <c r="S1413" s="8">
        <f>AVERAGEIFS(Kombiniert[Sonstige],Kombiniert[Date],"&gt;="&amp;Kombiniert[[#This Row],[Von]],Kombiniert[Date],"&lt;="&amp;Kombiniert[[#This Row],[Date]])</f>
        <v>5.6111111111111125E-2</v>
      </c>
      <c r="T1413" s="4">
        <f>SUMIFS(Kombiniert[Befragte],Kombiniert[Date],"&gt;="&amp;Kombiniert[[#This Row],[Von]],Kombiniert[Date],"&lt;="&amp;Kombiniert[[#This Row],[Date]])</f>
        <v>17371</v>
      </c>
      <c r="U1413" s="2">
        <f>1/SUMIFS(Kombiniert[[#This Row],[CDU/CSU (14d)]:[AfD (14d)]],Kombiniert[[#This Row],[CDU/CSU (14d)]:[AfD (14d)]],"&gt;="&amp;0.05)</f>
        <v>1.1741682974559686</v>
      </c>
      <c r="V1413" s="2">
        <f>1/(SUMIFS(Kombiniert[[#This Row],[CDU/CSU (14d)]:[AfD (14d)]],Kombiniert[[#This Row],[CDU/CSU (14d)]:[AfD (14d)]],"&gt;="&amp;0.05)-Kombiniert[[#This Row],[FDP (14d)]])</f>
        <v>1.2388162422573983</v>
      </c>
    </row>
    <row r="1414" spans="1:22" x14ac:dyDescent="0.35">
      <c r="A1414" s="1">
        <v>41666</v>
      </c>
      <c r="B1414" s="2">
        <v>0.41</v>
      </c>
      <c r="C1414" s="2">
        <v>0.26500000000000001</v>
      </c>
      <c r="D1414" s="2">
        <v>9.5000000000000001E-2</v>
      </c>
      <c r="E1414" s="2">
        <v>4.4999999999999998E-2</v>
      </c>
      <c r="F1414" s="2">
        <v>8.5000000000000006E-2</v>
      </c>
      <c r="G1414" s="2">
        <v>0.04</v>
      </c>
      <c r="H1414" s="2">
        <v>3.5000000000000003E-2</v>
      </c>
      <c r="I1414" s="2">
        <v>2079</v>
      </c>
      <c r="J1414" s="2" t="s">
        <v>968</v>
      </c>
      <c r="K1414" t="s">
        <v>939</v>
      </c>
      <c r="L1414" s="1">
        <f>Kombiniert[[#This Row],[Date]]-13</f>
        <v>41653</v>
      </c>
      <c r="M1414" s="8">
        <f>AVERAGEIFS(Kombiniert[CDU/CSU],Kombiniert[Date],"&gt;="&amp;Kombiniert[[#This Row],[Von]],Kombiniert[Date],"&lt;="&amp;Kombiniert[[#This Row],[Date]])</f>
        <v>0.40833333333333338</v>
      </c>
      <c r="N1414" s="3">
        <f>AVERAGEIFS(Kombiniert[SPD],Kombiniert[Date],"&gt;="&amp;Kombiniert[[#This Row],[Von]],Kombiniert[Date],"&lt;="&amp;Kombiniert[[#This Row],[Date]])</f>
        <v>0.25083333333333335</v>
      </c>
      <c r="O1414" s="8">
        <f>AVERAGEIFS(Kombiniert[GRÜNE],Kombiniert[Date],"&gt;="&amp;Kombiniert[[#This Row],[Von]],Kombiniert[Date],"&lt;="&amp;Kombiniert[[#This Row],[Date]])</f>
        <v>9.3333333333333324E-2</v>
      </c>
      <c r="P1414" s="8">
        <f>AVERAGEIFS(Kombiniert[FDP],Kombiniert[Date],"&gt;="&amp;Kombiniert[[#This Row],[Von]],Kombiniert[Date],"&lt;="&amp;Kombiniert[[#This Row],[Date]])</f>
        <v>4.6666666666666662E-2</v>
      </c>
      <c r="Q1414" s="8">
        <f>AVERAGEIFS(Kombiniert[LINKE],Kombiniert[Date],"&gt;="&amp;Kombiniert[[#This Row],[Von]],Kombiniert[Date],"&lt;="&amp;Kombiniert[[#This Row],[Date]])</f>
        <v>9.4166666666666676E-2</v>
      </c>
      <c r="R1414" s="8">
        <f>AVERAGEIFS(Kombiniert[AfD],Kombiniert[Date],"&gt;="&amp;Kombiniert[[#This Row],[Von]],Kombiniert[Date],"&lt;="&amp;Kombiniert[[#This Row],[Date]])</f>
        <v>4.3333333333333335E-2</v>
      </c>
      <c r="S1414" s="8">
        <f>AVERAGEIFS(Kombiniert[Sonstige],Kombiniert[Date],"&gt;="&amp;Kombiniert[[#This Row],[Von]],Kombiniert[Date],"&lt;="&amp;Kombiniert[[#This Row],[Date]])</f>
        <v>5.9166666666666673E-2</v>
      </c>
      <c r="T1414" s="4">
        <f>SUMIFS(Kombiniert[Befragte],Kombiniert[Date],"&gt;="&amp;Kombiniert[[#This Row],[Von]],Kombiniert[Date],"&lt;="&amp;Kombiniert[[#This Row],[Date]])</f>
        <v>14257</v>
      </c>
      <c r="U1414" s="2">
        <f>1/SUMIFS(Kombiniert[[#This Row],[CDU/CSU (14d)]:[AfD (14d)]],Kombiniert[[#This Row],[CDU/CSU (14d)]:[AfD (14d)]],"&gt;="&amp;0.05)</f>
        <v>1.1811023622047243</v>
      </c>
      <c r="V1414" s="2">
        <f>1/(SUMIFS(Kombiniert[[#This Row],[CDU/CSU (14d)]:[AfD (14d)]],Kombiniert[[#This Row],[CDU/CSU (14d)]:[AfD (14d)]],"&gt;="&amp;0.05)-Kombiniert[[#This Row],[FDP (14d)]])</f>
        <v>1.25</v>
      </c>
    </row>
    <row r="1415" spans="1:22" x14ac:dyDescent="0.35">
      <c r="A1415" s="1">
        <v>41661</v>
      </c>
      <c r="B1415" s="2">
        <v>0.41</v>
      </c>
      <c r="C1415" s="2">
        <v>0.26</v>
      </c>
      <c r="D1415" s="2">
        <v>9.5000000000000001E-2</v>
      </c>
      <c r="E1415" s="2">
        <v>4.4999999999999998E-2</v>
      </c>
      <c r="F1415" s="2">
        <v>0.09</v>
      </c>
      <c r="G1415" s="2">
        <v>0.04</v>
      </c>
      <c r="H1415" s="2">
        <v>0.06</v>
      </c>
      <c r="I1415" s="2">
        <v>2096</v>
      </c>
      <c r="J1415" s="2" t="s">
        <v>969</v>
      </c>
      <c r="K1415" t="s">
        <v>939</v>
      </c>
      <c r="L1415" s="1">
        <f>Kombiniert[[#This Row],[Date]]-13</f>
        <v>41648</v>
      </c>
      <c r="M1415" s="8">
        <f>AVERAGEIFS(Kombiniert[CDU/CSU],Kombiniert[Date],"&gt;="&amp;Kombiniert[[#This Row],[Von]],Kombiniert[Date],"&lt;="&amp;Kombiniert[[#This Row],[Date]])</f>
        <v>0.41000000000000009</v>
      </c>
      <c r="N1415" s="3">
        <f>AVERAGEIFS(Kombiniert[SPD],Kombiniert[Date],"&gt;="&amp;Kombiniert[[#This Row],[Von]],Kombiniert[Date],"&lt;="&amp;Kombiniert[[#This Row],[Date]])</f>
        <v>0.25142857142857145</v>
      </c>
      <c r="O1415" s="8">
        <f>AVERAGEIFS(Kombiniert[GRÜNE],Kombiniert[Date],"&gt;="&amp;Kombiniert[[#This Row],[Von]],Kombiniert[Date],"&lt;="&amp;Kombiniert[[#This Row],[Date]])</f>
        <v>9.3571428571428555E-2</v>
      </c>
      <c r="P1415" s="8">
        <f>AVERAGEIFS(Kombiniert[FDP],Kombiniert[Date],"&gt;="&amp;Kombiniert[[#This Row],[Von]],Kombiniert[Date],"&lt;="&amp;Kombiniert[[#This Row],[Date]])</f>
        <v>4.3571428571428573E-2</v>
      </c>
      <c r="Q1415" s="8">
        <f>AVERAGEIFS(Kombiniert[LINKE],Kombiniert[Date],"&gt;="&amp;Kombiniert[[#This Row],[Von]],Kombiniert[Date],"&lt;="&amp;Kombiniert[[#This Row],[Date]])</f>
        <v>9.3571428571428569E-2</v>
      </c>
      <c r="R1415" s="8">
        <f>AVERAGEIFS(Kombiniert[AfD],Kombiniert[Date],"&gt;="&amp;Kombiniert[[#This Row],[Von]],Kombiniert[Date],"&lt;="&amp;Kombiniert[[#This Row],[Date]])</f>
        <v>4.4285714285714282E-2</v>
      </c>
      <c r="S1415" s="8">
        <f>AVERAGEIFS(Kombiniert[Sonstige],Kombiniert[Date],"&gt;="&amp;Kombiniert[[#This Row],[Von]],Kombiniert[Date],"&lt;="&amp;Kombiniert[[#This Row],[Date]])</f>
        <v>6.357142857142857E-2</v>
      </c>
      <c r="T1415" s="4">
        <f>SUMIFS(Kombiniert[Befragte],Kombiniert[Date],"&gt;="&amp;Kombiniert[[#This Row],[Von]],Kombiniert[Date],"&lt;="&amp;Kombiniert[[#This Row],[Date]])</f>
        <v>14450</v>
      </c>
      <c r="U1415" s="2">
        <f>1/SUMIFS(Kombiniert[[#This Row],[CDU/CSU (14d)]:[AfD (14d)]],Kombiniert[[#This Row],[CDU/CSU (14d)]:[AfD (14d)]],"&gt;="&amp;0.05)</f>
        <v>1.1784511784511784</v>
      </c>
      <c r="V1415" s="2">
        <f>1/(SUMIFS(Kombiniert[[#This Row],[CDU/CSU (14d)]:[AfD (14d)]],Kombiniert[[#This Row],[CDU/CSU (14d)]:[AfD (14d)]],"&gt;="&amp;0.05)-Kombiniert[[#This Row],[FDP (14d)]])</f>
        <v>1.2422360248447206</v>
      </c>
    </row>
    <row r="1416" spans="1:22" x14ac:dyDescent="0.35">
      <c r="A1416" s="1">
        <v>41652</v>
      </c>
      <c r="B1416" s="2">
        <v>0.41</v>
      </c>
      <c r="C1416" s="2">
        <v>0.26</v>
      </c>
      <c r="D1416" s="2">
        <v>0.1</v>
      </c>
      <c r="E1416" s="2">
        <v>0.04</v>
      </c>
      <c r="F1416" s="2">
        <v>9.5000000000000001E-2</v>
      </c>
      <c r="G1416" s="2">
        <v>0.04</v>
      </c>
      <c r="H1416" s="2">
        <v>5.5E-2</v>
      </c>
      <c r="I1416" s="2">
        <v>2083</v>
      </c>
      <c r="J1416" s="2" t="s">
        <v>970</v>
      </c>
      <c r="K1416" t="s">
        <v>939</v>
      </c>
      <c r="L1416" s="1">
        <f>Kombiniert[[#This Row],[Date]]-13</f>
        <v>41639</v>
      </c>
      <c r="M1416" s="8">
        <f>AVERAGEIFS(Kombiniert[CDU/CSU],Kombiniert[Date],"&gt;="&amp;Kombiniert[[#This Row],[Von]],Kombiniert[Date],"&lt;="&amp;Kombiniert[[#This Row],[Date]])</f>
        <v>0.41416666666666663</v>
      </c>
      <c r="N1416" s="3">
        <f>AVERAGEIFS(Kombiniert[SPD],Kombiniert[Date],"&gt;="&amp;Kombiniert[[#This Row],[Von]],Kombiniert[Date],"&lt;="&amp;Kombiniert[[#This Row],[Date]])</f>
        <v>0.25</v>
      </c>
      <c r="O1416" s="8">
        <f>AVERAGEIFS(Kombiniert[GRÜNE],Kombiniert[Date],"&gt;="&amp;Kombiniert[[#This Row],[Von]],Kombiniert[Date],"&lt;="&amp;Kombiniert[[#This Row],[Date]])</f>
        <v>9.4999999999999987E-2</v>
      </c>
      <c r="P1416" s="8">
        <f>AVERAGEIFS(Kombiniert[FDP],Kombiniert[Date],"&gt;="&amp;Kombiniert[[#This Row],[Von]],Kombiniert[Date],"&lt;="&amp;Kombiniert[[#This Row],[Date]])</f>
        <v>4.3333333333333335E-2</v>
      </c>
      <c r="Q1416" s="8">
        <f>AVERAGEIFS(Kombiniert[LINKE],Kombiniert[Date],"&gt;="&amp;Kombiniert[[#This Row],[Von]],Kombiniert[Date],"&lt;="&amp;Kombiniert[[#This Row],[Date]])</f>
        <v>9.4166666666666676E-2</v>
      </c>
      <c r="R1416" s="8">
        <f>AVERAGEIFS(Kombiniert[AfD],Kombiniert[Date],"&gt;="&amp;Kombiniert[[#This Row],[Von]],Kombiniert[Date],"&lt;="&amp;Kombiniert[[#This Row],[Date]])</f>
        <v>4.5000000000000005E-2</v>
      </c>
      <c r="S1416" s="8">
        <f>AVERAGEIFS(Kombiniert[Sonstige],Kombiniert[Date],"&gt;="&amp;Kombiniert[[#This Row],[Von]],Kombiniert[Date],"&lt;="&amp;Kombiniert[[#This Row],[Date]])</f>
        <v>5.8333333333333327E-2</v>
      </c>
      <c r="T1416" s="4">
        <f>SUMIFS(Kombiniert[Befragte],Kombiniert[Date],"&gt;="&amp;Kombiniert[[#This Row],[Von]],Kombiniert[Date],"&lt;="&amp;Kombiniert[[#This Row],[Date]])</f>
        <v>10622</v>
      </c>
      <c r="U1416" s="2">
        <f>1/SUMIFS(Kombiniert[[#This Row],[CDU/CSU (14d)]:[AfD (14d)]],Kombiniert[[#This Row],[CDU/CSU (14d)]:[AfD (14d)]],"&gt;="&amp;0.05)</f>
        <v>1.171875</v>
      </c>
      <c r="V1416" s="2">
        <f>1/(SUMIFS(Kombiniert[[#This Row],[CDU/CSU (14d)]:[AfD (14d)]],Kombiniert[[#This Row],[CDU/CSU (14d)]:[AfD (14d)]],"&gt;="&amp;0.05)-Kombiniert[[#This Row],[FDP (14d)]])</f>
        <v>1.2345679012345681</v>
      </c>
    </row>
    <row r="1417" spans="1:22" x14ac:dyDescent="0.35">
      <c r="A1417" s="1">
        <v>41645</v>
      </c>
      <c r="B1417" s="2">
        <v>0.41499999999999998</v>
      </c>
      <c r="C1417" s="2">
        <v>0.25</v>
      </c>
      <c r="D1417" s="2">
        <v>0.09</v>
      </c>
      <c r="E1417" s="2">
        <v>0.04</v>
      </c>
      <c r="F1417" s="2">
        <v>0.1</v>
      </c>
      <c r="G1417" s="2">
        <v>0.05</v>
      </c>
      <c r="H1417" s="2">
        <v>5.5E-2</v>
      </c>
      <c r="I1417" s="2">
        <v>2067</v>
      </c>
      <c r="J1417" s="2" t="s">
        <v>971</v>
      </c>
      <c r="K1417" t="s">
        <v>939</v>
      </c>
      <c r="L1417" s="1">
        <f>Kombiniert[[#This Row],[Date]]-13</f>
        <v>41632</v>
      </c>
      <c r="M1417" s="8">
        <f>AVERAGEIFS(Kombiniert[CDU/CSU],Kombiniert[Date],"&gt;="&amp;Kombiniert[[#This Row],[Von]],Kombiniert[Date],"&lt;="&amp;Kombiniert[[#This Row],[Date]])</f>
        <v>0.41749999999999998</v>
      </c>
      <c r="N1417" s="3">
        <f>AVERAGEIFS(Kombiniert[SPD],Kombiniert[Date],"&gt;="&amp;Kombiniert[[#This Row],[Von]],Kombiniert[Date],"&lt;="&amp;Kombiniert[[#This Row],[Date]])</f>
        <v>0.245</v>
      </c>
      <c r="O1417" s="8">
        <f>AVERAGEIFS(Kombiniert[GRÜNE],Kombiniert[Date],"&gt;="&amp;Kombiniert[[#This Row],[Von]],Kombiniert[Date],"&lt;="&amp;Kombiniert[[#This Row],[Date]])</f>
        <v>9.5000000000000001E-2</v>
      </c>
      <c r="P1417" s="8">
        <f>AVERAGEIFS(Kombiniert[FDP],Kombiniert[Date],"&gt;="&amp;Kombiniert[[#This Row],[Von]],Kombiniert[Date],"&lt;="&amp;Kombiniert[[#This Row],[Date]])</f>
        <v>4.4999999999999998E-2</v>
      </c>
      <c r="Q1417" s="8">
        <f>AVERAGEIFS(Kombiniert[LINKE],Kombiniert[Date],"&gt;="&amp;Kombiniert[[#This Row],[Von]],Kombiniert[Date],"&lt;="&amp;Kombiniert[[#This Row],[Date]])</f>
        <v>0.1</v>
      </c>
      <c r="R1417" s="8">
        <f>AVERAGEIFS(Kombiniert[AfD],Kombiniert[Date],"&gt;="&amp;Kombiniert[[#This Row],[Von]],Kombiniert[Date],"&lt;="&amp;Kombiniert[[#This Row],[Date]])</f>
        <v>4.4999999999999998E-2</v>
      </c>
      <c r="S1417" s="8">
        <f>AVERAGEIFS(Kombiniert[Sonstige],Kombiniert[Date],"&gt;="&amp;Kombiniert[[#This Row],[Von]],Kombiniert[Date],"&lt;="&amp;Kombiniert[[#This Row],[Date]])</f>
        <v>5.2500000000000005E-2</v>
      </c>
      <c r="T1417" s="4">
        <f>SUMIFS(Kombiniert[Befragte],Kombiniert[Date],"&gt;="&amp;Kombiniert[[#This Row],[Von]],Kombiniert[Date],"&lt;="&amp;Kombiniert[[#This Row],[Date]])</f>
        <v>4575</v>
      </c>
      <c r="U1417" s="2">
        <f>1/SUMIFS(Kombiniert[[#This Row],[CDU/CSU (14d)]:[AfD (14d)]],Kombiniert[[#This Row],[CDU/CSU (14d)]:[AfD (14d)]],"&gt;="&amp;0.05)</f>
        <v>1.1661807580174928</v>
      </c>
      <c r="V1417" s="2">
        <f>1/(SUMIFS(Kombiniert[[#This Row],[CDU/CSU (14d)]:[AfD (14d)]],Kombiniert[[#This Row],[CDU/CSU (14d)]:[AfD (14d)]],"&gt;="&amp;0.05)-Kombiniert[[#This Row],[FDP (14d)]])</f>
        <v>1.2307692307692308</v>
      </c>
    </row>
    <row r="1418" spans="1:22" x14ac:dyDescent="0.35">
      <c r="A1418" s="1">
        <v>41625</v>
      </c>
      <c r="B1418" s="2">
        <v>0.42</v>
      </c>
      <c r="C1418" s="2">
        <v>0.27</v>
      </c>
      <c r="D1418" s="2">
        <v>0.09</v>
      </c>
      <c r="E1418" s="2">
        <v>0.04</v>
      </c>
      <c r="F1418" s="2">
        <v>0.09</v>
      </c>
      <c r="G1418" s="2">
        <v>0.04</v>
      </c>
      <c r="H1418" s="2">
        <v>0.05</v>
      </c>
      <c r="I1418" s="2">
        <v>2100</v>
      </c>
      <c r="J1418" s="2" t="s">
        <v>973</v>
      </c>
      <c r="K1418" t="s">
        <v>939</v>
      </c>
      <c r="L1418" s="1">
        <f>Kombiniert[[#This Row],[Date]]-13</f>
        <v>41612</v>
      </c>
      <c r="M1418" s="8">
        <f>AVERAGEIFS(Kombiniert[CDU/CSU],Kombiniert[Date],"&gt;="&amp;Kombiniert[[#This Row],[Von]],Kombiniert[Date],"&lt;="&amp;Kombiniert[[#This Row],[Date]])</f>
        <v>0.42249999999999999</v>
      </c>
      <c r="N1418" s="3">
        <f>AVERAGEIFS(Kombiniert[SPD],Kombiniert[Date],"&gt;="&amp;Kombiniert[[#This Row],[Von]],Kombiniert[Date],"&lt;="&amp;Kombiniert[[#This Row],[Date]])</f>
        <v>0.24875</v>
      </c>
      <c r="O1418" s="8">
        <f>AVERAGEIFS(Kombiniert[GRÜNE],Kombiniert[Date],"&gt;="&amp;Kombiniert[[#This Row],[Von]],Kombiniert[Date],"&lt;="&amp;Kombiniert[[#This Row],[Date]])</f>
        <v>9.3749999999999986E-2</v>
      </c>
      <c r="P1418" s="8">
        <f>AVERAGEIFS(Kombiniert[FDP],Kombiniert[Date],"&gt;="&amp;Kombiniert[[#This Row],[Von]],Kombiniert[Date],"&lt;="&amp;Kombiniert[[#This Row],[Date]])</f>
        <v>3.5000000000000003E-2</v>
      </c>
      <c r="Q1418" s="8">
        <f>AVERAGEIFS(Kombiniert[LINKE],Kombiniert[Date],"&gt;="&amp;Kombiniert[[#This Row],[Von]],Kombiniert[Date],"&lt;="&amp;Kombiniert[[#This Row],[Date]])</f>
        <v>9.4374999999999987E-2</v>
      </c>
      <c r="R1418" s="8">
        <f>AVERAGEIFS(Kombiniert[AfD],Kombiniert[Date],"&gt;="&amp;Kombiniert[[#This Row],[Von]],Kombiniert[Date],"&lt;="&amp;Kombiniert[[#This Row],[Date]])</f>
        <v>4.6874999999999993E-2</v>
      </c>
      <c r="S1418" s="8">
        <f>AVERAGEIFS(Kombiniert[Sonstige],Kombiniert[Date],"&gt;="&amp;Kombiniert[[#This Row],[Von]],Kombiniert[Date],"&lt;="&amp;Kombiniert[[#This Row],[Date]])</f>
        <v>5.8749999999999997E-2</v>
      </c>
      <c r="T1418" s="4">
        <f>SUMIFS(Kombiniert[Befragte],Kombiniert[Date],"&gt;="&amp;Kombiniert[[#This Row],[Von]],Kombiniert[Date],"&lt;="&amp;Kombiniert[[#This Row],[Date]])</f>
        <v>17421</v>
      </c>
      <c r="U1418" s="2">
        <f>1/SUMIFS(Kombiniert[[#This Row],[CDU/CSU (14d)]:[AfD (14d)]],Kombiniert[[#This Row],[CDU/CSU (14d)]:[AfD (14d)]],"&gt;="&amp;0.05)</f>
        <v>1.1636363636363636</v>
      </c>
      <c r="V1418" s="2">
        <f>1/(SUMIFS(Kombiniert[[#This Row],[CDU/CSU (14d)]:[AfD (14d)]],Kombiniert[[#This Row],[CDU/CSU (14d)]:[AfD (14d)]],"&gt;="&amp;0.05)-Kombiniert[[#This Row],[FDP (14d)]])</f>
        <v>1.2130401819560273</v>
      </c>
    </row>
    <row r="1419" spans="1:22" x14ac:dyDescent="0.35">
      <c r="A1419" s="1">
        <v>41617</v>
      </c>
      <c r="B1419" s="2">
        <v>0.42</v>
      </c>
      <c r="C1419" s="2">
        <v>0.25</v>
      </c>
      <c r="D1419" s="2">
        <v>0.1</v>
      </c>
      <c r="E1419" s="2">
        <v>0.04</v>
      </c>
      <c r="F1419" s="2">
        <v>9.5000000000000001E-2</v>
      </c>
      <c r="G1419" s="2">
        <v>4.4999999999999998E-2</v>
      </c>
      <c r="H1419" s="2">
        <v>0.05</v>
      </c>
      <c r="I1419" s="2">
        <v>2090</v>
      </c>
      <c r="J1419" s="2" t="s">
        <v>974</v>
      </c>
      <c r="K1419" t="s">
        <v>939</v>
      </c>
      <c r="L1419" s="1">
        <f>Kombiniert[[#This Row],[Date]]-13</f>
        <v>41604</v>
      </c>
      <c r="M1419" s="8">
        <f>AVERAGEIFS(Kombiniert[CDU/CSU],Kombiniert[Date],"&gt;="&amp;Kombiniert[[#This Row],[Von]],Kombiniert[Date],"&lt;="&amp;Kombiniert[[#This Row],[Date]])</f>
        <v>0.41666666666666669</v>
      </c>
      <c r="N1419" s="3">
        <f>AVERAGEIFS(Kombiniert[SPD],Kombiniert[Date],"&gt;="&amp;Kombiniert[[#This Row],[Von]],Kombiniert[Date],"&lt;="&amp;Kombiniert[[#This Row],[Date]])</f>
        <v>0.24888888888888891</v>
      </c>
      <c r="O1419" s="8">
        <f>AVERAGEIFS(Kombiniert[GRÜNE],Kombiniert[Date],"&gt;="&amp;Kombiniert[[#This Row],[Von]],Kombiniert[Date],"&lt;="&amp;Kombiniert[[#This Row],[Date]])</f>
        <v>9.8333333333333328E-2</v>
      </c>
      <c r="P1419" s="8">
        <f>AVERAGEIFS(Kombiniert[FDP],Kombiniert[Date],"&gt;="&amp;Kombiniert[[#This Row],[Von]],Kombiniert[Date],"&lt;="&amp;Kombiniert[[#This Row],[Date]])</f>
        <v>3.5000000000000003E-2</v>
      </c>
      <c r="Q1419" s="8">
        <f>AVERAGEIFS(Kombiniert[LINKE],Kombiniert[Date],"&gt;="&amp;Kombiniert[[#This Row],[Von]],Kombiniert[Date],"&lt;="&amp;Kombiniert[[#This Row],[Date]])</f>
        <v>9.3888888888888869E-2</v>
      </c>
      <c r="R1419" s="8">
        <f>AVERAGEIFS(Kombiniert[AfD],Kombiniert[Date],"&gt;="&amp;Kombiniert[[#This Row],[Von]],Kombiniert[Date],"&lt;="&amp;Kombiniert[[#This Row],[Date]])</f>
        <v>4.6111111111111103E-2</v>
      </c>
      <c r="S1419" s="8">
        <f>AVERAGEIFS(Kombiniert[Sonstige],Kombiniert[Date],"&gt;="&amp;Kombiniert[[#This Row],[Von]],Kombiniert[Date],"&lt;="&amp;Kombiniert[[#This Row],[Date]])</f>
        <v>5.8749999999999997E-2</v>
      </c>
      <c r="T1419" s="4">
        <f>SUMIFS(Kombiniert[Befragte],Kombiniert[Date],"&gt;="&amp;Kombiniert[[#This Row],[Von]],Kombiniert[Date],"&lt;="&amp;Kombiniert[[#This Row],[Date]])</f>
        <v>17488</v>
      </c>
      <c r="U1419" s="2">
        <f>1/SUMIFS(Kombiniert[[#This Row],[CDU/CSU (14d)]:[AfD (14d)]],Kombiniert[[#This Row],[CDU/CSU (14d)]:[AfD (14d)]],"&gt;="&amp;0.05)</f>
        <v>1.1658031088082903</v>
      </c>
      <c r="V1419" s="2">
        <f>1/(SUMIFS(Kombiniert[[#This Row],[CDU/CSU (14d)]:[AfD (14d)]],Kombiniert[[#This Row],[CDU/CSU (14d)]:[AfD (14d)]],"&gt;="&amp;0.05)-Kombiniert[[#This Row],[FDP (14d)]])</f>
        <v>1.2153950033760974</v>
      </c>
    </row>
    <row r="1420" spans="1:22" x14ac:dyDescent="0.35">
      <c r="A1420" s="1">
        <v>41611</v>
      </c>
      <c r="B1420" s="2">
        <v>0.42499999999999999</v>
      </c>
      <c r="C1420" s="2">
        <v>0.24</v>
      </c>
      <c r="D1420" s="2">
        <v>0.11</v>
      </c>
      <c r="E1420" s="2">
        <v>3.5000000000000003E-2</v>
      </c>
      <c r="F1420" s="2">
        <v>9.5000000000000001E-2</v>
      </c>
      <c r="G1420" s="2">
        <v>0.04</v>
      </c>
      <c r="H1420" s="2">
        <v>5.5E-2</v>
      </c>
      <c r="I1420" s="2">
        <v>2093</v>
      </c>
      <c r="J1420" s="2" t="s">
        <v>975</v>
      </c>
      <c r="K1420" t="s">
        <v>939</v>
      </c>
      <c r="L1420" s="1">
        <f>Kombiniert[[#This Row],[Date]]-13</f>
        <v>41598</v>
      </c>
      <c r="M1420" s="8">
        <f>AVERAGEIFS(Kombiniert[CDU/CSU],Kombiniert[Date],"&gt;="&amp;Kombiniert[[#This Row],[Von]],Kombiniert[Date],"&lt;="&amp;Kombiniert[[#This Row],[Date]])</f>
        <v>0.41333333333333333</v>
      </c>
      <c r="N1420" s="3">
        <f>AVERAGEIFS(Kombiniert[SPD],Kombiniert[Date],"&gt;="&amp;Kombiniert[[#This Row],[Von]],Kombiniert[Date],"&lt;="&amp;Kombiniert[[#This Row],[Date]])</f>
        <v>0.24888888888888891</v>
      </c>
      <c r="O1420" s="8">
        <f>AVERAGEIFS(Kombiniert[GRÜNE],Kombiniert[Date],"&gt;="&amp;Kombiniert[[#This Row],[Von]],Kombiniert[Date],"&lt;="&amp;Kombiniert[[#This Row],[Date]])</f>
        <v>9.9444444444444433E-2</v>
      </c>
      <c r="P1420" s="8">
        <f>AVERAGEIFS(Kombiniert[FDP],Kombiniert[Date],"&gt;="&amp;Kombiniert[[#This Row],[Von]],Kombiniert[Date],"&lt;="&amp;Kombiniert[[#This Row],[Date]])</f>
        <v>3.6111111111111115E-2</v>
      </c>
      <c r="Q1420" s="8">
        <f>AVERAGEIFS(Kombiniert[LINKE],Kombiniert[Date],"&gt;="&amp;Kombiniert[[#This Row],[Von]],Kombiniert[Date],"&lt;="&amp;Kombiniert[[#This Row],[Date]])</f>
        <v>9.3888888888888869E-2</v>
      </c>
      <c r="R1420" s="8">
        <f>AVERAGEIFS(Kombiniert[AfD],Kombiniert[Date],"&gt;="&amp;Kombiniert[[#This Row],[Von]],Kombiniert[Date],"&lt;="&amp;Kombiniert[[#This Row],[Date]])</f>
        <v>4.6111111111111103E-2</v>
      </c>
      <c r="S1420" s="8">
        <f>AVERAGEIFS(Kombiniert[Sonstige],Kombiniert[Date],"&gt;="&amp;Kombiniert[[#This Row],[Von]],Kombiniert[Date],"&lt;="&amp;Kombiniert[[#This Row],[Date]])</f>
        <v>0.06</v>
      </c>
      <c r="T1420" s="4">
        <f>SUMIFS(Kombiniert[Befragte],Kombiniert[Date],"&gt;="&amp;Kombiniert[[#This Row],[Von]],Kombiniert[Date],"&lt;="&amp;Kombiniert[[#This Row],[Date]])</f>
        <v>16881</v>
      </c>
      <c r="U1420" s="2">
        <f>1/SUMIFS(Kombiniert[[#This Row],[CDU/CSU (14d)]:[AfD (14d)]],Kombiniert[[#This Row],[CDU/CSU (14d)]:[AfD (14d)]],"&gt;="&amp;0.05)</f>
        <v>1.1688311688311688</v>
      </c>
      <c r="V1420" s="2">
        <f>1/(SUMIFS(Kombiniert[[#This Row],[CDU/CSU (14d)]:[AfD (14d)]],Kombiniert[[#This Row],[CDU/CSU (14d)]:[AfD (14d)]],"&gt;="&amp;0.05)-Kombiniert[[#This Row],[FDP (14d)]])</f>
        <v>1.2203389830508473</v>
      </c>
    </row>
    <row r="1421" spans="1:22" x14ac:dyDescent="0.35">
      <c r="A1421" s="1">
        <v>41605</v>
      </c>
      <c r="B1421" s="2">
        <v>0.40500000000000003</v>
      </c>
      <c r="C1421" s="2">
        <v>0.255</v>
      </c>
      <c r="D1421" s="2">
        <v>0.105</v>
      </c>
      <c r="E1421" s="2">
        <v>0.04</v>
      </c>
      <c r="F1421" s="2">
        <v>0.09</v>
      </c>
      <c r="G1421" s="2">
        <v>0.04</v>
      </c>
      <c r="H1421" s="2">
        <v>6.5000000000000002E-2</v>
      </c>
      <c r="I1421" s="2">
        <v>2095</v>
      </c>
      <c r="J1421" s="2" t="s">
        <v>976</v>
      </c>
      <c r="K1421" t="s">
        <v>939</v>
      </c>
      <c r="L1421" s="1">
        <f>Kombiniert[[#This Row],[Date]]-13</f>
        <v>41592</v>
      </c>
      <c r="M1421" s="8">
        <f>AVERAGEIFS(Kombiniert[CDU/CSU],Kombiniert[Date],"&gt;="&amp;Kombiniert[[#This Row],[Von]],Kombiniert[Date],"&lt;="&amp;Kombiniert[[#This Row],[Date]])</f>
        <v>0.41187499999999999</v>
      </c>
      <c r="N1421" s="3">
        <f>AVERAGEIFS(Kombiniert[SPD],Kombiniert[Date],"&gt;="&amp;Kombiniert[[#This Row],[Von]],Kombiniert[Date],"&lt;="&amp;Kombiniert[[#This Row],[Date]])</f>
        <v>0.24874999999999997</v>
      </c>
      <c r="O1421" s="8">
        <f>AVERAGEIFS(Kombiniert[GRÜNE],Kombiniert[Date],"&gt;="&amp;Kombiniert[[#This Row],[Von]],Kombiniert[Date],"&lt;="&amp;Kombiniert[[#This Row],[Date]])</f>
        <v>9.9374999999999991E-2</v>
      </c>
      <c r="P1421" s="8">
        <f>AVERAGEIFS(Kombiniert[FDP],Kombiniert[Date],"&gt;="&amp;Kombiniert[[#This Row],[Von]],Kombiniert[Date],"&lt;="&amp;Kombiniert[[#This Row],[Date]])</f>
        <v>3.5000000000000003E-2</v>
      </c>
      <c r="Q1421" s="8">
        <f>AVERAGEIFS(Kombiniert[LINKE],Kombiniert[Date],"&gt;="&amp;Kombiniert[[#This Row],[Von]],Kombiniert[Date],"&lt;="&amp;Kombiniert[[#This Row],[Date]])</f>
        <v>9.3749999999999986E-2</v>
      </c>
      <c r="R1421" s="8">
        <f>AVERAGEIFS(Kombiniert[AfD],Kombiniert[Date],"&gt;="&amp;Kombiniert[[#This Row],[Von]],Kombiniert[Date],"&lt;="&amp;Kombiniert[[#This Row],[Date]])</f>
        <v>4.6874999999999993E-2</v>
      </c>
      <c r="S1421" s="8">
        <f>AVERAGEIFS(Kombiniert[Sonstige],Kombiniert[Date],"&gt;="&amp;Kombiniert[[#This Row],[Von]],Kombiniert[Date],"&lt;="&amp;Kombiniert[[#This Row],[Date]])</f>
        <v>6.2142857142857146E-2</v>
      </c>
      <c r="T1421" s="4">
        <f>SUMIFS(Kombiniert[Befragte],Kombiniert[Date],"&gt;="&amp;Kombiniert[[#This Row],[Von]],Kombiniert[Date],"&lt;="&amp;Kombiniert[[#This Row],[Date]])</f>
        <v>15164</v>
      </c>
      <c r="U1421" s="2">
        <f>1/SUMIFS(Kombiniert[[#This Row],[CDU/CSU (14d)]:[AfD (14d)]],Kombiniert[[#This Row],[CDU/CSU (14d)]:[AfD (14d)]],"&gt;="&amp;0.05)</f>
        <v>1.171303074670571</v>
      </c>
      <c r="V1421" s="2">
        <f>1/(SUMIFS(Kombiniert[[#This Row],[CDU/CSU (14d)]:[AfD (14d)]],Kombiniert[[#This Row],[CDU/CSU (14d)]:[AfD (14d)]],"&gt;="&amp;0.05)-Kombiniert[[#This Row],[FDP (14d)]])</f>
        <v>1.2213740458015268</v>
      </c>
    </row>
    <row r="1422" spans="1:22" x14ac:dyDescent="0.35">
      <c r="A1422" s="1">
        <v>41598</v>
      </c>
      <c r="B1422" s="2">
        <v>0.41</v>
      </c>
      <c r="C1422" s="2">
        <v>0.25</v>
      </c>
      <c r="D1422" s="2">
        <v>0.1</v>
      </c>
      <c r="E1422" s="2">
        <v>0.04</v>
      </c>
      <c r="F1422" s="2">
        <v>9.5000000000000001E-2</v>
      </c>
      <c r="G1422" s="2">
        <v>4.4999999999999998E-2</v>
      </c>
      <c r="H1422" s="2">
        <v>0.06</v>
      </c>
      <c r="I1422" s="2">
        <v>2093</v>
      </c>
      <c r="J1422" s="2" t="s">
        <v>977</v>
      </c>
      <c r="K1422" t="s">
        <v>939</v>
      </c>
      <c r="L1422" s="1">
        <f>Kombiniert[[#This Row],[Date]]-13</f>
        <v>41585</v>
      </c>
      <c r="M1422" s="8">
        <f>AVERAGEIFS(Kombiniert[CDU/CSU],Kombiniert[Date],"&gt;="&amp;Kombiniert[[#This Row],[Von]],Kombiniert[Date],"&lt;="&amp;Kombiniert[[#This Row],[Date]])</f>
        <v>0.41285714285714287</v>
      </c>
      <c r="N1422" s="3">
        <f>AVERAGEIFS(Kombiniert[SPD],Kombiniert[Date],"&gt;="&amp;Kombiniert[[#This Row],[Von]],Kombiniert[Date],"&lt;="&amp;Kombiniert[[#This Row],[Date]])</f>
        <v>0.25</v>
      </c>
      <c r="O1422" s="8">
        <f>AVERAGEIFS(Kombiniert[GRÜNE],Kombiniert[Date],"&gt;="&amp;Kombiniert[[#This Row],[Von]],Kombiniert[Date],"&lt;="&amp;Kombiniert[[#This Row],[Date]])</f>
        <v>9.9999999999999992E-2</v>
      </c>
      <c r="P1422" s="8">
        <f>AVERAGEIFS(Kombiniert[FDP],Kombiniert[Date],"&gt;="&amp;Kombiniert[[#This Row],[Von]],Kombiniert[Date],"&lt;="&amp;Kombiniert[[#This Row],[Date]])</f>
        <v>3.5714285714285712E-2</v>
      </c>
      <c r="Q1422" s="8">
        <f>AVERAGEIFS(Kombiniert[LINKE],Kombiniert[Date],"&gt;="&amp;Kombiniert[[#This Row],[Von]],Kombiniert[Date],"&lt;="&amp;Kombiniert[[#This Row],[Date]])</f>
        <v>9.2857142857142846E-2</v>
      </c>
      <c r="R1422" s="8">
        <f>AVERAGEIFS(Kombiniert[AfD],Kombiniert[Date],"&gt;="&amp;Kombiniert[[#This Row],[Von]],Kombiniert[Date],"&lt;="&amp;Kombiniert[[#This Row],[Date]])</f>
        <v>4.7142857142857146E-2</v>
      </c>
      <c r="S1422" s="8">
        <f>AVERAGEIFS(Kombiniert[Sonstige],Kombiniert[Date],"&gt;="&amp;Kombiniert[[#This Row],[Von]],Kombiniert[Date],"&lt;="&amp;Kombiniert[[#This Row],[Date]])</f>
        <v>6.142857142857143E-2</v>
      </c>
      <c r="T1422" s="4">
        <f>SUMIFS(Kombiniert[Befragte],Kombiniert[Date],"&gt;="&amp;Kombiniert[[#This Row],[Von]],Kombiniert[Date],"&lt;="&amp;Kombiniert[[#This Row],[Date]])</f>
        <v>15775</v>
      </c>
      <c r="U1422" s="2">
        <f>1/SUMIFS(Kombiniert[[#This Row],[CDU/CSU (14d)]:[AfD (14d)]],Kombiniert[[#This Row],[CDU/CSU (14d)]:[AfD (14d)]],"&gt;="&amp;0.05)</f>
        <v>1.1686143572621035</v>
      </c>
      <c r="V1422" s="2">
        <f>1/(SUMIFS(Kombiniert[[#This Row],[CDU/CSU (14d)]:[AfD (14d)]],Kombiniert[[#This Row],[CDU/CSU (14d)]:[AfD (14d)]],"&gt;="&amp;0.05)-Kombiniert[[#This Row],[FDP (14d)]])</f>
        <v>1.2195121951219512</v>
      </c>
    </row>
    <row r="1423" spans="1:22" x14ac:dyDescent="0.35">
      <c r="A1423" s="1">
        <v>41590</v>
      </c>
      <c r="B1423" s="2">
        <v>0.42</v>
      </c>
      <c r="C1423" s="2">
        <v>0.25</v>
      </c>
      <c r="D1423" s="2">
        <v>0.11</v>
      </c>
      <c r="E1423" s="2">
        <v>0.04</v>
      </c>
      <c r="F1423" s="2">
        <v>8.5000000000000006E-2</v>
      </c>
      <c r="G1423" s="2">
        <v>4.4999999999999998E-2</v>
      </c>
      <c r="H1423" s="2">
        <v>0.05</v>
      </c>
      <c r="I1423" s="2">
        <v>2099</v>
      </c>
      <c r="J1423" s="2" t="s">
        <v>1216</v>
      </c>
      <c r="K1423" t="s">
        <v>939</v>
      </c>
      <c r="L1423" s="1">
        <f>Kombiniert[[#This Row],[Date]]-13</f>
        <v>41577</v>
      </c>
      <c r="M1423" s="8">
        <f>AVERAGEIFS(Kombiniert[CDU/CSU],Kombiniert[Date],"&gt;="&amp;Kombiniert[[#This Row],[Von]],Kombiniert[Date],"&lt;="&amp;Kombiniert[[#This Row],[Date]])</f>
        <v>0.41874999999999996</v>
      </c>
      <c r="N1423" s="3">
        <f>AVERAGEIFS(Kombiniert[SPD],Kombiniert[Date],"&gt;="&amp;Kombiniert[[#This Row],[Von]],Kombiniert[Date],"&lt;="&amp;Kombiniert[[#This Row],[Date]])</f>
        <v>0.25437500000000002</v>
      </c>
      <c r="O1423" s="8">
        <f>AVERAGEIFS(Kombiniert[GRÜNE],Kombiniert[Date],"&gt;="&amp;Kombiniert[[#This Row],[Von]],Kombiniert[Date],"&lt;="&amp;Kombiniert[[#This Row],[Date]])</f>
        <v>9.812499999999999E-2</v>
      </c>
      <c r="P1423" s="8">
        <f>AVERAGEIFS(Kombiniert[FDP],Kombiniert[Date],"&gt;="&amp;Kombiniert[[#This Row],[Von]],Kombiniert[Date],"&lt;="&amp;Kombiniert[[#This Row],[Date]])</f>
        <v>3.3750000000000002E-2</v>
      </c>
      <c r="Q1423" s="8">
        <f>AVERAGEIFS(Kombiniert[LINKE],Kombiniert[Date],"&gt;="&amp;Kombiniert[[#This Row],[Von]],Kombiniert[Date],"&lt;="&amp;Kombiniert[[#This Row],[Date]])</f>
        <v>8.9374999999999982E-2</v>
      </c>
      <c r="R1423" s="8">
        <f>AVERAGEIFS(Kombiniert[AfD],Kombiniert[Date],"&gt;="&amp;Kombiniert[[#This Row],[Von]],Kombiniert[Date],"&lt;="&amp;Kombiniert[[#This Row],[Date]])</f>
        <v>4.6249999999999999E-2</v>
      </c>
      <c r="S1423" s="8">
        <f>AVERAGEIFS(Kombiniert[Sonstige],Kombiniert[Date],"&gt;="&amp;Kombiniert[[#This Row],[Von]],Kombiniert[Date],"&lt;="&amp;Kombiniert[[#This Row],[Date]])</f>
        <v>5.9374999999999997E-2</v>
      </c>
      <c r="T1423" s="4">
        <f>SUMIFS(Kombiniert[Befragte],Kombiniert[Date],"&gt;="&amp;Kombiniert[[#This Row],[Von]],Kombiniert[Date],"&lt;="&amp;Kombiniert[[#This Row],[Date]])</f>
        <v>17867</v>
      </c>
      <c r="U1423" s="2">
        <f>1/SUMIFS(Kombiniert[[#This Row],[CDU/CSU (14d)]:[AfD (14d)]],Kombiniert[[#This Row],[CDU/CSU (14d)]:[AfD (14d)]],"&gt;="&amp;0.05)</f>
        <v>1.1619462599854757</v>
      </c>
      <c r="V1423" s="2">
        <f>1/(SUMIFS(Kombiniert[[#This Row],[CDU/CSU (14d)]:[AfD (14d)]],Kombiniert[[#This Row],[CDU/CSU (14d)]:[AfD (14d)]],"&gt;="&amp;0.05)-Kombiniert[[#This Row],[FDP (14d)]])</f>
        <v>1.2093726379440666</v>
      </c>
    </row>
    <row r="1424" spans="1:22" x14ac:dyDescent="0.35">
      <c r="A1424" s="1">
        <v>41584</v>
      </c>
      <c r="B1424" s="2">
        <v>0.42</v>
      </c>
      <c r="C1424" s="2">
        <v>0.26</v>
      </c>
      <c r="D1424" s="2">
        <v>0.105</v>
      </c>
      <c r="E1424" s="2">
        <v>3.5000000000000003E-2</v>
      </c>
      <c r="F1424" s="2">
        <v>0.09</v>
      </c>
      <c r="G1424" s="2">
        <v>0.04</v>
      </c>
      <c r="H1424" s="2">
        <v>0.05</v>
      </c>
      <c r="I1424" s="2">
        <v>2086</v>
      </c>
      <c r="J1424" s="2" t="s">
        <v>979</v>
      </c>
      <c r="K1424" t="s">
        <v>939</v>
      </c>
      <c r="L1424" s="1">
        <f>Kombiniert[[#This Row],[Date]]-13</f>
        <v>41571</v>
      </c>
      <c r="M1424" s="8">
        <f>AVERAGEIFS(Kombiniert[CDU/CSU],Kombiniert[Date],"&gt;="&amp;Kombiniert[[#This Row],[Von]],Kombiniert[Date],"&lt;="&amp;Kombiniert[[#This Row],[Date]])</f>
        <v>0.41571428571428565</v>
      </c>
      <c r="N1424" s="3">
        <f>AVERAGEIFS(Kombiniert[SPD],Kombiniert[Date],"&gt;="&amp;Kombiniert[[#This Row],[Von]],Kombiniert[Date],"&lt;="&amp;Kombiniert[[#This Row],[Date]])</f>
        <v>0.25642857142857139</v>
      </c>
      <c r="O1424" s="8">
        <f>AVERAGEIFS(Kombiniert[GRÜNE],Kombiniert[Date],"&gt;="&amp;Kombiniert[[#This Row],[Von]],Kombiniert[Date],"&lt;="&amp;Kombiniert[[#This Row],[Date]])</f>
        <v>9.4999999999999987E-2</v>
      </c>
      <c r="P1424" s="8">
        <f>AVERAGEIFS(Kombiniert[FDP],Kombiniert[Date],"&gt;="&amp;Kombiniert[[#This Row],[Von]],Kombiniert[Date],"&lt;="&amp;Kombiniert[[#This Row],[Date]])</f>
        <v>3.4285714285714287E-2</v>
      </c>
      <c r="Q1424" s="8">
        <f>AVERAGEIFS(Kombiniert[LINKE],Kombiniert[Date],"&gt;="&amp;Kombiniert[[#This Row],[Von]],Kombiniert[Date],"&lt;="&amp;Kombiniert[[#This Row],[Date]])</f>
        <v>8.9999999999999983E-2</v>
      </c>
      <c r="R1424" s="8">
        <f>AVERAGEIFS(Kombiniert[AfD],Kombiniert[Date],"&gt;="&amp;Kombiniert[[#This Row],[Von]],Kombiniert[Date],"&lt;="&amp;Kombiniert[[#This Row],[Date]])</f>
        <v>4.7857142857142855E-2</v>
      </c>
      <c r="S1424" s="8">
        <f>AVERAGEIFS(Kombiniert[Sonstige],Kombiniert[Date],"&gt;="&amp;Kombiniert[[#This Row],[Von]],Kombiniert[Date],"&lt;="&amp;Kombiniert[[#This Row],[Date]])</f>
        <v>6.0714285714285714E-2</v>
      </c>
      <c r="T1424" s="4">
        <f>SUMIFS(Kombiniert[Befragte],Kombiniert[Date],"&gt;="&amp;Kombiniert[[#This Row],[Von]],Kombiniert[Date],"&lt;="&amp;Kombiniert[[#This Row],[Date]])</f>
        <v>16199</v>
      </c>
      <c r="U1424" s="2">
        <f>1/SUMIFS(Kombiniert[[#This Row],[CDU/CSU (14d)]:[AfD (14d)]],Kombiniert[[#This Row],[CDU/CSU (14d)]:[AfD (14d)]],"&gt;="&amp;0.05)</f>
        <v>1.166666666666667</v>
      </c>
      <c r="V1424" s="2">
        <f>1/(SUMIFS(Kombiniert[[#This Row],[CDU/CSU (14d)]:[AfD (14d)]],Kombiniert[[#This Row],[CDU/CSU (14d)]:[AfD (14d)]],"&gt;="&amp;0.05)-Kombiniert[[#This Row],[FDP (14d)]])</f>
        <v>1.2152777777777779</v>
      </c>
    </row>
    <row r="1425" spans="1:22" x14ac:dyDescent="0.35">
      <c r="A1425" s="1">
        <v>41577</v>
      </c>
      <c r="B1425" s="2">
        <v>0.42</v>
      </c>
      <c r="C1425" s="2">
        <v>0.26500000000000001</v>
      </c>
      <c r="D1425" s="2">
        <v>0.1</v>
      </c>
      <c r="E1425" s="2">
        <v>3.5000000000000003E-2</v>
      </c>
      <c r="F1425" s="2">
        <v>0.09</v>
      </c>
      <c r="G1425" s="2">
        <v>4.4999999999999998E-2</v>
      </c>
      <c r="H1425" s="2">
        <v>4.4999999999999998E-2</v>
      </c>
      <c r="I1425" s="2">
        <v>2097</v>
      </c>
      <c r="J1425" s="2" t="s">
        <v>980</v>
      </c>
      <c r="K1425" t="s">
        <v>939</v>
      </c>
      <c r="L1425" s="1">
        <f>Kombiniert[[#This Row],[Date]]-13</f>
        <v>41564</v>
      </c>
      <c r="M1425" s="8">
        <f>AVERAGEIFS(Kombiniert[CDU/CSU],Kombiniert[Date],"&gt;="&amp;Kombiniert[[#This Row],[Von]],Kombiniert[Date],"&lt;="&amp;Kombiniert[[#This Row],[Date]])</f>
        <v>0.41749999999999998</v>
      </c>
      <c r="N1425" s="3">
        <f>AVERAGEIFS(Kombiniert[SPD],Kombiniert[Date],"&gt;="&amp;Kombiniert[[#This Row],[Von]],Kombiniert[Date],"&lt;="&amp;Kombiniert[[#This Row],[Date]])</f>
        <v>0.25562499999999999</v>
      </c>
      <c r="O1425" s="8">
        <f>AVERAGEIFS(Kombiniert[GRÜNE],Kombiniert[Date],"&gt;="&amp;Kombiniert[[#This Row],[Von]],Kombiniert[Date],"&lt;="&amp;Kombiniert[[#This Row],[Date]])</f>
        <v>9.2499999999999999E-2</v>
      </c>
      <c r="P1425" s="8">
        <f>AVERAGEIFS(Kombiniert[FDP],Kombiniert[Date],"&gt;="&amp;Kombiniert[[#This Row],[Von]],Kombiniert[Date],"&lt;="&amp;Kombiniert[[#This Row],[Date]])</f>
        <v>3.7500000000000006E-2</v>
      </c>
      <c r="Q1425" s="8">
        <f>AVERAGEIFS(Kombiniert[LINKE],Kombiniert[Date],"&gt;="&amp;Kombiniert[[#This Row],[Von]],Kombiniert[Date],"&lt;="&amp;Kombiniert[[#This Row],[Date]])</f>
        <v>9.0624999999999983E-2</v>
      </c>
      <c r="R1425" s="8">
        <f>AVERAGEIFS(Kombiniert[AfD],Kombiniert[Date],"&gt;="&amp;Kombiniert[[#This Row],[Von]],Kombiniert[Date],"&lt;="&amp;Kombiniert[[#This Row],[Date]])</f>
        <v>4.8749999999999995E-2</v>
      </c>
      <c r="S1425" s="8">
        <f>AVERAGEIFS(Kombiniert[Sonstige],Kombiniert[Date],"&gt;="&amp;Kombiniert[[#This Row],[Von]],Kombiniert[Date],"&lt;="&amp;Kombiniert[[#This Row],[Date]])</f>
        <v>5.7499999999999996E-2</v>
      </c>
      <c r="T1425" s="4">
        <f>SUMIFS(Kombiniert[Befragte],Kombiniert[Date],"&gt;="&amp;Kombiniert[[#This Row],[Von]],Kombiniert[Date],"&lt;="&amp;Kombiniert[[#This Row],[Date]])</f>
        <v>15796</v>
      </c>
      <c r="U1425" s="2">
        <f>1/SUMIFS(Kombiniert[[#This Row],[CDU/CSU (14d)]:[AfD (14d)]],Kombiniert[[#This Row],[CDU/CSU (14d)]:[AfD (14d)]],"&gt;="&amp;0.05)</f>
        <v>1.1678832116788322</v>
      </c>
      <c r="V1425" s="2">
        <f>1/(SUMIFS(Kombiniert[[#This Row],[CDU/CSU (14d)]:[AfD (14d)]],Kombiniert[[#This Row],[CDU/CSU (14d)]:[AfD (14d)]],"&gt;="&amp;0.05)-Kombiniert[[#This Row],[FDP (14d)]])</f>
        <v>1.2213740458015268</v>
      </c>
    </row>
    <row r="1426" spans="1:22" x14ac:dyDescent="0.35">
      <c r="A1426" s="1">
        <v>41568</v>
      </c>
      <c r="B1426" s="2">
        <v>0.43</v>
      </c>
      <c r="C1426" s="2">
        <v>0.26</v>
      </c>
      <c r="D1426" s="2">
        <v>0.1</v>
      </c>
      <c r="E1426" s="2">
        <v>3.5000000000000003E-2</v>
      </c>
      <c r="F1426" s="2">
        <v>8.5000000000000006E-2</v>
      </c>
      <c r="G1426" s="2">
        <v>0.04</v>
      </c>
      <c r="H1426" s="2">
        <v>0.05</v>
      </c>
      <c r="I1426" s="2">
        <v>2117</v>
      </c>
      <c r="J1426" s="2" t="s">
        <v>981</v>
      </c>
      <c r="K1426" t="s">
        <v>939</v>
      </c>
      <c r="L1426" s="1">
        <f>Kombiniert[[#This Row],[Date]]-13</f>
        <v>41555</v>
      </c>
      <c r="M1426" s="8">
        <f>AVERAGEIFS(Kombiniert[CDU/CSU],Kombiniert[Date],"&gt;="&amp;Kombiniert[[#This Row],[Von]],Kombiniert[Date],"&lt;="&amp;Kombiniert[[#This Row],[Date]])</f>
        <v>0.42875000000000002</v>
      </c>
      <c r="N1426" s="3">
        <f>AVERAGEIFS(Kombiniert[SPD],Kombiniert[Date],"&gt;="&amp;Kombiniert[[#This Row],[Von]],Kombiniert[Date],"&lt;="&amp;Kombiniert[[#This Row],[Date]])</f>
        <v>0.25124999999999997</v>
      </c>
      <c r="O1426" s="8">
        <f>AVERAGEIFS(Kombiniert[GRÜNE],Kombiniert[Date],"&gt;="&amp;Kombiniert[[#This Row],[Von]],Kombiniert[Date],"&lt;="&amp;Kombiniert[[#This Row],[Date]])</f>
        <v>8.7499999999999994E-2</v>
      </c>
      <c r="P1426" s="8">
        <f>AVERAGEIFS(Kombiniert[FDP],Kombiniert[Date],"&gt;="&amp;Kombiniert[[#This Row],[Von]],Kombiniert[Date],"&lt;="&amp;Kombiniert[[#This Row],[Date]])</f>
        <v>3.4375000000000003E-2</v>
      </c>
      <c r="Q1426" s="8">
        <f>AVERAGEIFS(Kombiniert[LINKE],Kombiniert[Date],"&gt;="&amp;Kombiniert[[#This Row],[Von]],Kombiniert[Date],"&lt;="&amp;Kombiniert[[#This Row],[Date]])</f>
        <v>8.9374999999999996E-2</v>
      </c>
      <c r="R1426" s="8">
        <f>AVERAGEIFS(Kombiniert[AfD],Kombiniert[Date],"&gt;="&amp;Kombiniert[[#This Row],[Von]],Kombiniert[Date],"&lt;="&amp;Kombiniert[[#This Row],[Date]])</f>
        <v>5.3124999999999992E-2</v>
      </c>
      <c r="S1426" s="8">
        <f>AVERAGEIFS(Kombiniert[Sonstige],Kombiniert[Date],"&gt;="&amp;Kombiniert[[#This Row],[Von]],Kombiniert[Date],"&lt;="&amp;Kombiniert[[#This Row],[Date]])</f>
        <v>5.1874999999999998E-2</v>
      </c>
      <c r="T1426" s="4">
        <f>SUMIFS(Kombiniert[Befragte],Kombiniert[Date],"&gt;="&amp;Kombiniert[[#This Row],[Von]],Kombiniert[Date],"&lt;="&amp;Kombiniert[[#This Row],[Date]])</f>
        <v>16316</v>
      </c>
      <c r="U1426" s="2">
        <f>1/SUMIFS(Kombiniert[[#This Row],[CDU/CSU (14d)]:[AfD (14d)]],Kombiniert[[#This Row],[CDU/CSU (14d)]:[AfD (14d)]],"&gt;="&amp;0.05)</f>
        <v>1.098901098901099</v>
      </c>
      <c r="V1426" s="2">
        <f>1/(SUMIFS(Kombiniert[[#This Row],[CDU/CSU (14d)]:[AfD (14d)]],Kombiniert[[#This Row],[CDU/CSU (14d)]:[AfD (14d)]],"&gt;="&amp;0.05)-Kombiniert[[#This Row],[FDP (14d)]])</f>
        <v>1.1420413990007139</v>
      </c>
    </row>
    <row r="1427" spans="1:22" x14ac:dyDescent="0.35">
      <c r="A1427" s="1">
        <v>41562</v>
      </c>
      <c r="B1427" s="2">
        <v>0.42</v>
      </c>
      <c r="C1427" s="2">
        <v>0.26</v>
      </c>
      <c r="D1427" s="2">
        <v>0.09</v>
      </c>
      <c r="E1427" s="2">
        <v>0.04</v>
      </c>
      <c r="F1427" s="2">
        <v>0.09</v>
      </c>
      <c r="G1427" s="2">
        <v>0.06</v>
      </c>
      <c r="H1427" s="2">
        <v>0.04</v>
      </c>
      <c r="I1427" s="2">
        <v>1998</v>
      </c>
      <c r="J1427" s="2" t="s">
        <v>982</v>
      </c>
      <c r="K1427" t="s">
        <v>939</v>
      </c>
      <c r="L1427" s="1">
        <f>Kombiniert[[#This Row],[Date]]-13</f>
        <v>41549</v>
      </c>
      <c r="M1427" s="8">
        <f>AVERAGEIFS(Kombiniert[CDU/CSU],Kombiniert[Date],"&gt;="&amp;Kombiniert[[#This Row],[Von]],Kombiniert[Date],"&lt;="&amp;Kombiniert[[#This Row],[Date]])</f>
        <v>0.42666666666666669</v>
      </c>
      <c r="N1427" s="3">
        <f>AVERAGEIFS(Kombiniert[SPD],Kombiniert[Date],"&gt;="&amp;Kombiniert[[#This Row],[Von]],Kombiniert[Date],"&lt;="&amp;Kombiniert[[#This Row],[Date]])</f>
        <v>0.25166666666666665</v>
      </c>
      <c r="O1427" s="8">
        <f>AVERAGEIFS(Kombiniert[GRÜNE],Kombiniert[Date],"&gt;="&amp;Kombiniert[[#This Row],[Von]],Kombiniert[Date],"&lt;="&amp;Kombiniert[[#This Row],[Date]])</f>
        <v>8.5000000000000006E-2</v>
      </c>
      <c r="P1427" s="8">
        <f>AVERAGEIFS(Kombiniert[FDP],Kombiniert[Date],"&gt;="&amp;Kombiniert[[#This Row],[Von]],Kombiniert[Date],"&lt;="&amp;Kombiniert[[#This Row],[Date]])</f>
        <v>3.5000000000000003E-2</v>
      </c>
      <c r="Q1427" s="8">
        <f>AVERAGEIFS(Kombiniert[LINKE],Kombiniert[Date],"&gt;="&amp;Kombiniert[[#This Row],[Von]],Kombiniert[Date],"&lt;="&amp;Kombiniert[[#This Row],[Date]])</f>
        <v>8.9999999999999983E-2</v>
      </c>
      <c r="R1427" s="8">
        <f>AVERAGEIFS(Kombiniert[AfD],Kombiniert[Date],"&gt;="&amp;Kombiniert[[#This Row],[Von]],Kombiniert[Date],"&lt;="&amp;Kombiniert[[#This Row],[Date]])</f>
        <v>5.5833333333333325E-2</v>
      </c>
      <c r="S1427" s="8">
        <f>AVERAGEIFS(Kombiniert[Sonstige],Kombiniert[Date],"&gt;="&amp;Kombiniert[[#This Row],[Von]],Kombiniert[Date],"&lt;="&amp;Kombiniert[[#This Row],[Date]])</f>
        <v>5.0833333333333335E-2</v>
      </c>
      <c r="T1427" s="4">
        <f>SUMIFS(Kombiniert[Befragte],Kombiniert[Date],"&gt;="&amp;Kombiniert[[#This Row],[Von]],Kombiniert[Date],"&lt;="&amp;Kombiniert[[#This Row],[Date]])</f>
        <v>11213</v>
      </c>
      <c r="U1427" s="2">
        <f>1/SUMIFS(Kombiniert[[#This Row],[CDU/CSU (14d)]:[AfD (14d)]],Kombiniert[[#This Row],[CDU/CSU (14d)]:[AfD (14d)]],"&gt;="&amp;0.05)</f>
        <v>1.0999083409715857</v>
      </c>
      <c r="V1427" s="2">
        <f>1/(SUMIFS(Kombiniert[[#This Row],[CDU/CSU (14d)]:[AfD (14d)]],Kombiniert[[#This Row],[CDU/CSU (14d)]:[AfD (14d)]],"&gt;="&amp;0.05)-Kombiniert[[#This Row],[FDP (14d)]])</f>
        <v>1.143946615824595</v>
      </c>
    </row>
    <row r="1428" spans="1:22" x14ac:dyDescent="0.35">
      <c r="A1428" s="1">
        <v>41557</v>
      </c>
      <c r="B1428" s="2">
        <v>0.43</v>
      </c>
      <c r="C1428" s="2">
        <v>0.25</v>
      </c>
      <c r="D1428" s="2">
        <v>0.09</v>
      </c>
      <c r="E1428" s="2">
        <v>0.04</v>
      </c>
      <c r="F1428" s="2">
        <v>0.09</v>
      </c>
      <c r="G1428" s="2">
        <v>0.05</v>
      </c>
      <c r="H1428" s="2">
        <v>0.02</v>
      </c>
      <c r="I1428" s="2">
        <v>2030</v>
      </c>
      <c r="J1428" s="2" t="s">
        <v>1217</v>
      </c>
      <c r="K1428" t="s">
        <v>939</v>
      </c>
      <c r="L1428" s="1">
        <f>Kombiniert[[#This Row],[Date]]-13</f>
        <v>41544</v>
      </c>
      <c r="M1428" s="8">
        <f>AVERAGEIFS(Kombiniert[CDU/CSU],Kombiniert[Date],"&gt;="&amp;Kombiniert[[#This Row],[Von]],Kombiniert[Date],"&lt;="&amp;Kombiniert[[#This Row],[Date]])</f>
        <v>0.4283333333333334</v>
      </c>
      <c r="N1428" s="3">
        <f>AVERAGEIFS(Kombiniert[SPD],Kombiniert[Date],"&gt;="&amp;Kombiniert[[#This Row],[Von]],Kombiniert[Date],"&lt;="&amp;Kombiniert[[#This Row],[Date]])</f>
        <v>0.25166666666666665</v>
      </c>
      <c r="O1428" s="8">
        <f>AVERAGEIFS(Kombiniert[GRÜNE],Kombiniert[Date],"&gt;="&amp;Kombiniert[[#This Row],[Von]],Kombiniert[Date],"&lt;="&amp;Kombiniert[[#This Row],[Date]])</f>
        <v>8.0000000000000016E-2</v>
      </c>
      <c r="P1428" s="8">
        <f>AVERAGEIFS(Kombiniert[FDP],Kombiniert[Date],"&gt;="&amp;Kombiniert[[#This Row],[Von]],Kombiniert[Date],"&lt;="&amp;Kombiniert[[#This Row],[Date]])</f>
        <v>3.5000000000000003E-2</v>
      </c>
      <c r="Q1428" s="8">
        <f>AVERAGEIFS(Kombiniert[LINKE],Kombiniert[Date],"&gt;="&amp;Kombiniert[[#This Row],[Von]],Kombiniert[Date],"&lt;="&amp;Kombiniert[[#This Row],[Date]])</f>
        <v>8.8333333333333319E-2</v>
      </c>
      <c r="R1428" s="8">
        <f>AVERAGEIFS(Kombiniert[AfD],Kombiniert[Date],"&gt;="&amp;Kombiniert[[#This Row],[Von]],Kombiniert[Date],"&lt;="&amp;Kombiniert[[#This Row],[Date]])</f>
        <v>5.4166666666666662E-2</v>
      </c>
      <c r="S1428" s="8">
        <f>AVERAGEIFS(Kombiniert[Sonstige],Kombiniert[Date],"&gt;="&amp;Kombiniert[[#This Row],[Von]],Kombiniert[Date],"&lt;="&amp;Kombiniert[[#This Row],[Date]])</f>
        <v>5.7500000000000002E-2</v>
      </c>
      <c r="T1428" s="4">
        <f>SUMIFS(Kombiniert[Befragte],Kombiniert[Date],"&gt;="&amp;Kombiniert[[#This Row],[Von]],Kombiniert[Date],"&lt;="&amp;Kombiniert[[#This Row],[Date]])</f>
        <v>11263</v>
      </c>
      <c r="U1428" s="2">
        <f>1/SUMIFS(Kombiniert[[#This Row],[CDU/CSU (14d)]:[AfD (14d)]],Kombiniert[[#This Row],[CDU/CSU (14d)]:[AfD (14d)]],"&gt;="&amp;0.05)</f>
        <v>1.1080332409972298</v>
      </c>
      <c r="V1428" s="2">
        <f>1/(SUMIFS(Kombiniert[[#This Row],[CDU/CSU (14d)]:[AfD (14d)]],Kombiniert[[#This Row],[CDU/CSU (14d)]:[AfD (14d)]],"&gt;="&amp;0.05)-Kombiniert[[#This Row],[FDP (14d)]])</f>
        <v>1.1527377521613833</v>
      </c>
    </row>
    <row r="1429" spans="1:22" x14ac:dyDescent="0.35">
      <c r="A1429" s="1">
        <v>41536</v>
      </c>
      <c r="B1429" s="2">
        <v>0.38</v>
      </c>
      <c r="C1429" s="2">
        <v>0.28000000000000003</v>
      </c>
      <c r="D1429" s="2">
        <v>0.08</v>
      </c>
      <c r="E1429" s="2">
        <v>0.06</v>
      </c>
      <c r="F1429" s="2">
        <v>0.09</v>
      </c>
      <c r="G1429" s="2">
        <v>0.05</v>
      </c>
      <c r="H1429" s="2">
        <v>0.03</v>
      </c>
      <c r="I1429" s="2">
        <v>2248</v>
      </c>
      <c r="J1429" s="2" t="s">
        <v>1078</v>
      </c>
      <c r="K1429" t="s">
        <v>939</v>
      </c>
      <c r="L1429" s="1">
        <f>Kombiniert[[#This Row],[Date]]-13</f>
        <v>41523</v>
      </c>
      <c r="M1429" s="8">
        <f>AVERAGEIFS(Kombiniert[CDU/CSU],Kombiniert[Date],"&gt;="&amp;Kombiniert[[#This Row],[Von]],Kombiniert[Date],"&lt;="&amp;Kombiniert[[#This Row],[Date]])</f>
        <v>0.3833333333333333</v>
      </c>
      <c r="N1429" s="3">
        <f>AVERAGEIFS(Kombiniert[SPD],Kombiniert[Date],"&gt;="&amp;Kombiniert[[#This Row],[Von]],Kombiniert[Date],"&lt;="&amp;Kombiniert[[#This Row],[Date]])</f>
        <v>0.27666666666666667</v>
      </c>
      <c r="O1429" s="8">
        <f>AVERAGEIFS(Kombiniert[GRÜNE],Kombiniert[Date],"&gt;="&amp;Kombiniert[[#This Row],[Von]],Kombiniert[Date],"&lt;="&amp;Kombiniert[[#This Row],[Date]])</f>
        <v>9.9999999999999992E-2</v>
      </c>
      <c r="P1429" s="8">
        <f>AVERAGEIFS(Kombiniert[FDP],Kombiniert[Date],"&gt;="&amp;Kombiniert[[#This Row],[Von]],Kombiniert[Date],"&lt;="&amp;Kombiniert[[#This Row],[Date]])</f>
        <v>4.6666666666666669E-2</v>
      </c>
      <c r="Q1429" s="8">
        <f>AVERAGEIFS(Kombiniert[LINKE],Kombiniert[Date],"&gt;="&amp;Kombiniert[[#This Row],[Von]],Kombiniert[Date],"&lt;="&amp;Kombiniert[[#This Row],[Date]])</f>
        <v>8.3333333333333329E-2</v>
      </c>
      <c r="R1429" s="8">
        <f>AVERAGEIFS(Kombiniert[AfD],Kombiniert[Date],"&gt;="&amp;Kombiniert[[#This Row],[Von]],Kombiniert[Date],"&lt;="&amp;Kombiniert[[#This Row],[Date]])</f>
        <v>0.04</v>
      </c>
      <c r="S1429" s="8">
        <f>AVERAGEIFS(Kombiniert[Sonstige],Kombiniert[Date],"&gt;="&amp;Kombiniert[[#This Row],[Von]],Kombiniert[Date],"&lt;="&amp;Kombiniert[[#This Row],[Date]])</f>
        <v>0.03</v>
      </c>
      <c r="T1429" s="4">
        <f>SUMIFS(Kombiniert[Befragte],Kombiniert[Date],"&gt;="&amp;Kombiniert[[#This Row],[Von]],Kombiniert[Date],"&lt;="&amp;Kombiniert[[#This Row],[Date]])</f>
        <v>6512</v>
      </c>
      <c r="U1429" s="2">
        <f>1/SUMIFS(Kombiniert[[#This Row],[CDU/CSU (14d)]:[AfD (14d)]],Kombiniert[[#This Row],[CDU/CSU (14d)]:[AfD (14d)]],"&gt;="&amp;0.05)</f>
        <v>1.1857707509881423</v>
      </c>
      <c r="V1429" s="2">
        <f>1/(SUMIFS(Kombiniert[[#This Row],[CDU/CSU (14d)]:[AfD (14d)]],Kombiniert[[#This Row],[CDU/CSU (14d)]:[AfD (14d)]],"&gt;="&amp;0.05)-Kombiniert[[#This Row],[FDP (14d)]])</f>
        <v>1.2552301255230125</v>
      </c>
    </row>
    <row r="1430" spans="1:22" x14ac:dyDescent="0.35">
      <c r="A1430" s="1">
        <v>41532</v>
      </c>
      <c r="B1430" s="2">
        <v>0.38</v>
      </c>
      <c r="C1430" s="2">
        <v>0.27</v>
      </c>
      <c r="D1430" s="2">
        <v>0.11</v>
      </c>
      <c r="E1430" s="2">
        <v>0.04</v>
      </c>
      <c r="F1430" s="2">
        <v>0.08</v>
      </c>
      <c r="G1430" s="2">
        <v>0.04</v>
      </c>
      <c r="H1430" s="2"/>
      <c r="I1430" s="2">
        <v>2132</v>
      </c>
      <c r="J1430" s="2" t="s">
        <v>1218</v>
      </c>
      <c r="K1430" t="s">
        <v>939</v>
      </c>
      <c r="L1430" s="1">
        <f>Kombiniert[[#This Row],[Date]]-13</f>
        <v>41519</v>
      </c>
      <c r="M1430" s="8">
        <f>AVERAGEIFS(Kombiniert[CDU/CSU],Kombiniert[Date],"&gt;="&amp;Kombiniert[[#This Row],[Von]],Kombiniert[Date],"&lt;="&amp;Kombiniert[[#This Row],[Date]])</f>
        <v>0.38666666666666671</v>
      </c>
      <c r="N1430" s="3">
        <f>AVERAGEIFS(Kombiniert[SPD],Kombiniert[Date],"&gt;="&amp;Kombiniert[[#This Row],[Von]],Kombiniert[Date],"&lt;="&amp;Kombiniert[[#This Row],[Date]])</f>
        <v>0.27</v>
      </c>
      <c r="O1430" s="8">
        <f>AVERAGEIFS(Kombiniert[GRÜNE],Kombiniert[Date],"&gt;="&amp;Kombiniert[[#This Row],[Von]],Kombiniert[Date],"&lt;="&amp;Kombiniert[[#This Row],[Date]])</f>
        <v>0.11666666666666665</v>
      </c>
      <c r="P1430" s="8">
        <f>AVERAGEIFS(Kombiniert[FDP],Kombiniert[Date],"&gt;="&amp;Kombiniert[[#This Row],[Von]],Kombiniert[Date],"&lt;="&amp;Kombiniert[[#This Row],[Date]])</f>
        <v>4.3333333333333335E-2</v>
      </c>
      <c r="Q1430" s="8">
        <f>AVERAGEIFS(Kombiniert[LINKE],Kombiniert[Date],"&gt;="&amp;Kombiniert[[#This Row],[Von]],Kombiniert[Date],"&lt;="&amp;Kombiniert[[#This Row],[Date]])</f>
        <v>0.08</v>
      </c>
      <c r="R1430" s="8">
        <f>AVERAGEIFS(Kombiniert[AfD],Kombiniert[Date],"&gt;="&amp;Kombiniert[[#This Row],[Von]],Kombiniert[Date],"&lt;="&amp;Kombiniert[[#This Row],[Date]])</f>
        <v>3.3333333333333333E-2</v>
      </c>
      <c r="S1430" s="8">
        <f>AVERAGEIFS(Kombiniert[Sonstige],Kombiniert[Date],"&gt;="&amp;Kombiniert[[#This Row],[Von]],Kombiniert[Date],"&lt;="&amp;Kombiniert[[#This Row],[Date]])</f>
        <v>2.5000000000000001E-2</v>
      </c>
      <c r="T1430" s="4">
        <f>SUMIFS(Kombiniert[Befragte],Kombiniert[Date],"&gt;="&amp;Kombiniert[[#This Row],[Von]],Kombiniert[Date],"&lt;="&amp;Kombiniert[[#This Row],[Date]])</f>
        <v>6399</v>
      </c>
      <c r="U1430" s="2">
        <f>1/SUMIFS(Kombiniert[[#This Row],[CDU/CSU (14d)]:[AfD (14d)]],Kombiniert[[#This Row],[CDU/CSU (14d)]:[AfD (14d)]],"&gt;="&amp;0.05)</f>
        <v>1.171875</v>
      </c>
      <c r="V1430" s="2">
        <f>1/(SUMIFS(Kombiniert[[#This Row],[CDU/CSU (14d)]:[AfD (14d)]],Kombiniert[[#This Row],[CDU/CSU (14d)]:[AfD (14d)]],"&gt;="&amp;0.05)-Kombiniert[[#This Row],[FDP (14d)]])</f>
        <v>1.2345679012345678</v>
      </c>
    </row>
    <row r="1431" spans="1:22" x14ac:dyDescent="0.35">
      <c r="A1431" s="1">
        <v>41526</v>
      </c>
      <c r="B1431" s="2">
        <v>0.39</v>
      </c>
      <c r="C1431" s="2">
        <v>0.28000000000000003</v>
      </c>
      <c r="D1431" s="2">
        <v>0.11</v>
      </c>
      <c r="E1431" s="2">
        <v>0.04</v>
      </c>
      <c r="F1431" s="2">
        <v>0.08</v>
      </c>
      <c r="G1431" s="2">
        <v>0.03</v>
      </c>
      <c r="H1431" s="2">
        <v>0.03</v>
      </c>
      <c r="I1431" s="2">
        <v>2132</v>
      </c>
      <c r="J1431" s="2" t="s">
        <v>986</v>
      </c>
      <c r="K1431" t="s">
        <v>939</v>
      </c>
      <c r="L1431" s="1">
        <f>Kombiniert[[#This Row],[Date]]-13</f>
        <v>41513</v>
      </c>
      <c r="M1431" s="8">
        <f>AVERAGEIFS(Kombiniert[CDU/CSU],Kombiniert[Date],"&gt;="&amp;Kombiniert[[#This Row],[Von]],Kombiniert[Date],"&lt;="&amp;Kombiniert[[#This Row],[Date]])</f>
        <v>0.39</v>
      </c>
      <c r="N1431" s="3">
        <f>AVERAGEIFS(Kombiniert[SPD],Kombiniert[Date],"&gt;="&amp;Kombiniert[[#This Row],[Von]],Kombiniert[Date],"&lt;="&amp;Kombiniert[[#This Row],[Date]])</f>
        <v>0.27</v>
      </c>
      <c r="O1431" s="8">
        <f>AVERAGEIFS(Kombiniert[GRÜNE],Kombiniert[Date],"&gt;="&amp;Kombiniert[[#This Row],[Von]],Kombiniert[Date],"&lt;="&amp;Kombiniert[[#This Row],[Date]])</f>
        <v>0.12</v>
      </c>
      <c r="P1431" s="8">
        <f>AVERAGEIFS(Kombiniert[FDP],Kombiniert[Date],"&gt;="&amp;Kombiniert[[#This Row],[Von]],Kombiniert[Date],"&lt;="&amp;Kombiniert[[#This Row],[Date]])</f>
        <v>4.4999999999999998E-2</v>
      </c>
      <c r="Q1431" s="8">
        <f>AVERAGEIFS(Kombiniert[LINKE],Kombiniert[Date],"&gt;="&amp;Kombiniert[[#This Row],[Von]],Kombiniert[Date],"&lt;="&amp;Kombiniert[[#This Row],[Date]])</f>
        <v>0.08</v>
      </c>
      <c r="R1431" s="8">
        <f>AVERAGEIFS(Kombiniert[AfD],Kombiniert[Date],"&gt;="&amp;Kombiniert[[#This Row],[Von]],Kombiniert[Date],"&lt;="&amp;Kombiniert[[#This Row],[Date]])</f>
        <v>0.03</v>
      </c>
      <c r="S1431" s="8">
        <f>AVERAGEIFS(Kombiniert[Sonstige],Kombiniert[Date],"&gt;="&amp;Kombiniert[[#This Row],[Von]],Kombiniert[Date],"&lt;="&amp;Kombiniert[[#This Row],[Date]])</f>
        <v>2.5000000000000001E-2</v>
      </c>
      <c r="T1431" s="4">
        <f>SUMIFS(Kombiniert[Befragte],Kombiniert[Date],"&gt;="&amp;Kombiniert[[#This Row],[Von]],Kombiniert[Date],"&lt;="&amp;Kombiniert[[#This Row],[Date]])</f>
        <v>4267</v>
      </c>
      <c r="U1431" s="2">
        <f>1/SUMIFS(Kombiniert[[#This Row],[CDU/CSU (14d)]:[AfD (14d)]],Kombiniert[[#This Row],[CDU/CSU (14d)]:[AfD (14d)]],"&gt;="&amp;0.05)</f>
        <v>1.1627906976744187</v>
      </c>
      <c r="V1431" s="2">
        <f>1/(SUMIFS(Kombiniert[[#This Row],[CDU/CSU (14d)]:[AfD (14d)]],Kombiniert[[#This Row],[CDU/CSU (14d)]:[AfD (14d)]],"&gt;="&amp;0.05)-Kombiniert[[#This Row],[FDP (14d)]])</f>
        <v>1.2269938650306749</v>
      </c>
    </row>
    <row r="1432" spans="1:22" x14ac:dyDescent="0.35">
      <c r="A1432" s="1">
        <v>41519</v>
      </c>
      <c r="B1432" s="2">
        <v>0.39</v>
      </c>
      <c r="C1432" s="2">
        <v>0.26</v>
      </c>
      <c r="D1432" s="2">
        <v>0.13</v>
      </c>
      <c r="E1432" s="2">
        <v>0.05</v>
      </c>
      <c r="F1432" s="2">
        <v>0.08</v>
      </c>
      <c r="G1432" s="2">
        <v>0.03</v>
      </c>
      <c r="H1432" s="2">
        <v>0.02</v>
      </c>
      <c r="I1432" s="2">
        <v>2135</v>
      </c>
      <c r="J1432" s="2" t="s">
        <v>987</v>
      </c>
      <c r="K1432" t="s">
        <v>939</v>
      </c>
      <c r="L1432" s="1">
        <f>Kombiniert[[#This Row],[Date]]-13</f>
        <v>41506</v>
      </c>
      <c r="M1432" s="8">
        <f>AVERAGEIFS(Kombiniert[CDU/CSU],Kombiniert[Date],"&gt;="&amp;Kombiniert[[#This Row],[Von]],Kombiniert[Date],"&lt;="&amp;Kombiniert[[#This Row],[Date]])</f>
        <v>0.38666666666666671</v>
      </c>
      <c r="N1432" s="3">
        <f>AVERAGEIFS(Kombiniert[SPD],Kombiniert[Date],"&gt;="&amp;Kombiniert[[#This Row],[Von]],Kombiniert[Date],"&lt;="&amp;Kombiniert[[#This Row],[Date]])</f>
        <v>0.25666666666666665</v>
      </c>
      <c r="O1432" s="8">
        <f>AVERAGEIFS(Kombiniert[GRÜNE],Kombiniert[Date],"&gt;="&amp;Kombiniert[[#This Row],[Von]],Kombiniert[Date],"&lt;="&amp;Kombiniert[[#This Row],[Date]])</f>
        <v>0.14000000000000001</v>
      </c>
      <c r="P1432" s="8">
        <f>AVERAGEIFS(Kombiniert[FDP],Kombiniert[Date],"&gt;="&amp;Kombiniert[[#This Row],[Von]],Kombiniert[Date],"&lt;="&amp;Kombiniert[[#This Row],[Date]])</f>
        <v>5.3333333333333337E-2</v>
      </c>
      <c r="Q1432" s="8">
        <f>AVERAGEIFS(Kombiniert[LINKE],Kombiniert[Date],"&gt;="&amp;Kombiniert[[#This Row],[Von]],Kombiniert[Date],"&lt;="&amp;Kombiniert[[#This Row],[Date]])</f>
        <v>7.6666666666666675E-2</v>
      </c>
      <c r="R1432" s="8">
        <f>AVERAGEIFS(Kombiniert[AfD],Kombiniert[Date],"&gt;="&amp;Kombiniert[[#This Row],[Von]],Kombiniert[Date],"&lt;="&amp;Kombiniert[[#This Row],[Date]])</f>
        <v>0.03</v>
      </c>
      <c r="S1432" s="8">
        <f>AVERAGEIFS(Kombiniert[Sonstige],Kombiniert[Date],"&gt;="&amp;Kombiniert[[#This Row],[Von]],Kombiniert[Date],"&lt;="&amp;Kombiniert[[#This Row],[Date]])</f>
        <v>1.3333333333333334E-2</v>
      </c>
      <c r="T1432" s="4">
        <f>SUMIFS(Kombiniert[Befragte],Kombiniert[Date],"&gt;="&amp;Kombiniert[[#This Row],[Von]],Kombiniert[Date],"&lt;="&amp;Kombiniert[[#This Row],[Date]])</f>
        <v>6385</v>
      </c>
      <c r="U1432" s="2">
        <f>1/SUMIFS(Kombiniert[[#This Row],[CDU/CSU (14d)]:[AfD (14d)]],Kombiniert[[#This Row],[CDU/CSU (14d)]:[AfD (14d)]],"&gt;="&amp;0.05)</f>
        <v>1.0948905109489051</v>
      </c>
      <c r="V1432" s="2">
        <f>1/(SUMIFS(Kombiniert[[#This Row],[CDU/CSU (14d)]:[AfD (14d)]],Kombiniert[[#This Row],[CDU/CSU (14d)]:[AfD (14d)]],"&gt;="&amp;0.05)-Kombiniert[[#This Row],[FDP (14d)]])</f>
        <v>1.1627906976744187</v>
      </c>
    </row>
    <row r="1433" spans="1:22" x14ac:dyDescent="0.35">
      <c r="A1433" s="1">
        <v>41512</v>
      </c>
      <c r="B1433" s="2">
        <v>0.39</v>
      </c>
      <c r="C1433" s="2">
        <v>0.25</v>
      </c>
      <c r="D1433" s="2">
        <v>0.14000000000000001</v>
      </c>
      <c r="E1433" s="2">
        <v>0.06</v>
      </c>
      <c r="F1433" s="2">
        <v>7.0000000000000007E-2</v>
      </c>
      <c r="G1433" s="2">
        <v>0.03</v>
      </c>
      <c r="H1433" s="2">
        <v>0.01</v>
      </c>
      <c r="I1433" s="2">
        <v>2128</v>
      </c>
      <c r="J1433" s="2" t="s">
        <v>988</v>
      </c>
      <c r="K1433" t="s">
        <v>939</v>
      </c>
      <c r="L1433" s="1">
        <f>Kombiniert[[#This Row],[Date]]-13</f>
        <v>41499</v>
      </c>
      <c r="M1433" s="8">
        <f>AVERAGEIFS(Kombiniert[CDU/CSU],Kombiniert[Date],"&gt;="&amp;Kombiniert[[#This Row],[Von]],Kombiniert[Date],"&lt;="&amp;Kombiniert[[#This Row],[Date]])</f>
        <v>0.38666666666666671</v>
      </c>
      <c r="N1433" s="3">
        <f>AVERAGEIFS(Kombiniert[SPD],Kombiniert[Date],"&gt;="&amp;Kombiniert[[#This Row],[Von]],Kombiniert[Date],"&lt;="&amp;Kombiniert[[#This Row],[Date]])</f>
        <v>0.25666666666666665</v>
      </c>
      <c r="O1433" s="8">
        <f>AVERAGEIFS(Kombiniert[GRÜNE],Kombiniert[Date],"&gt;="&amp;Kombiniert[[#This Row],[Von]],Kombiniert[Date],"&lt;="&amp;Kombiniert[[#This Row],[Date]])</f>
        <v>0.14333333333333334</v>
      </c>
      <c r="P1433" s="8">
        <f>AVERAGEIFS(Kombiniert[FDP],Kombiniert[Date],"&gt;="&amp;Kombiniert[[#This Row],[Von]],Kombiniert[Date],"&lt;="&amp;Kombiniert[[#This Row],[Date]])</f>
        <v>5.3333333333333337E-2</v>
      </c>
      <c r="Q1433" s="8">
        <f>AVERAGEIFS(Kombiniert[LINKE],Kombiniert[Date],"&gt;="&amp;Kombiniert[[#This Row],[Von]],Kombiniert[Date],"&lt;="&amp;Kombiniert[[#This Row],[Date]])</f>
        <v>7.6666666666666675E-2</v>
      </c>
      <c r="R1433" s="8">
        <f>AVERAGEIFS(Kombiniert[AfD],Kombiniert[Date],"&gt;="&amp;Kombiniert[[#This Row],[Von]],Kombiniert[Date],"&lt;="&amp;Kombiniert[[#This Row],[Date]])</f>
        <v>0.03</v>
      </c>
      <c r="S1433" s="8">
        <f>AVERAGEIFS(Kombiniert[Sonstige],Kombiniert[Date],"&gt;="&amp;Kombiniert[[#This Row],[Von]],Kombiniert[Date],"&lt;="&amp;Kombiniert[[#This Row],[Date]])</f>
        <v>1.3333333333333334E-2</v>
      </c>
      <c r="T1433" s="4">
        <f>SUMIFS(Kombiniert[Befragte],Kombiniert[Date],"&gt;="&amp;Kombiniert[[#This Row],[Von]],Kombiniert[Date],"&lt;="&amp;Kombiniert[[#This Row],[Date]])</f>
        <v>6371</v>
      </c>
      <c r="U1433" s="2">
        <f>1/SUMIFS(Kombiniert[[#This Row],[CDU/CSU (14d)]:[AfD (14d)]],Kombiniert[[#This Row],[CDU/CSU (14d)]:[AfD (14d)]],"&gt;="&amp;0.05)</f>
        <v>1.0909090909090911</v>
      </c>
      <c r="V1433" s="2">
        <f>1/(SUMIFS(Kombiniert[[#This Row],[CDU/CSU (14d)]:[AfD (14d)]],Kombiniert[[#This Row],[CDU/CSU (14d)]:[AfD (14d)]],"&gt;="&amp;0.05)-Kombiniert[[#This Row],[FDP (14d)]])</f>
        <v>1.1583011583011584</v>
      </c>
    </row>
    <row r="1434" spans="1:22" x14ac:dyDescent="0.35">
      <c r="A1434" s="1">
        <v>41506</v>
      </c>
      <c r="B1434" s="2">
        <v>0.38</v>
      </c>
      <c r="C1434" s="2">
        <v>0.26</v>
      </c>
      <c r="D1434" s="2">
        <v>0.15</v>
      </c>
      <c r="E1434" s="2">
        <v>0.05</v>
      </c>
      <c r="F1434" s="2">
        <v>0.08</v>
      </c>
      <c r="G1434" s="2">
        <v>0.03</v>
      </c>
      <c r="H1434" s="2">
        <v>0.01</v>
      </c>
      <c r="I1434" s="2">
        <v>2122</v>
      </c>
      <c r="J1434" s="2" t="s">
        <v>989</v>
      </c>
      <c r="K1434" t="s">
        <v>939</v>
      </c>
      <c r="L1434" s="1">
        <f>Kombiniert[[#This Row],[Date]]-13</f>
        <v>41493</v>
      </c>
      <c r="M1434" s="8">
        <f>AVERAGEIFS(Kombiniert[CDU/CSU],Kombiniert[Date],"&gt;="&amp;Kombiniert[[#This Row],[Von]],Kombiniert[Date],"&lt;="&amp;Kombiniert[[#This Row],[Date]])</f>
        <v>0.38500000000000001</v>
      </c>
      <c r="N1434" s="3">
        <f>AVERAGEIFS(Kombiniert[SPD],Kombiniert[Date],"&gt;="&amp;Kombiniert[[#This Row],[Von]],Kombiniert[Date],"&lt;="&amp;Kombiniert[[#This Row],[Date]])</f>
        <v>0.26</v>
      </c>
      <c r="O1434" s="8">
        <f>AVERAGEIFS(Kombiniert[GRÜNE],Kombiniert[Date],"&gt;="&amp;Kombiniert[[#This Row],[Von]],Kombiniert[Date],"&lt;="&amp;Kombiniert[[#This Row],[Date]])</f>
        <v>0.14500000000000002</v>
      </c>
      <c r="P1434" s="8">
        <f>AVERAGEIFS(Kombiniert[FDP],Kombiniert[Date],"&gt;="&amp;Kombiniert[[#This Row],[Von]],Kombiniert[Date],"&lt;="&amp;Kombiniert[[#This Row],[Date]])</f>
        <v>0.05</v>
      </c>
      <c r="Q1434" s="8">
        <f>AVERAGEIFS(Kombiniert[LINKE],Kombiniert[Date],"&gt;="&amp;Kombiniert[[#This Row],[Von]],Kombiniert[Date],"&lt;="&amp;Kombiniert[[#This Row],[Date]])</f>
        <v>0.08</v>
      </c>
      <c r="R1434" s="8">
        <f>AVERAGEIFS(Kombiniert[AfD],Kombiniert[Date],"&gt;="&amp;Kombiniert[[#This Row],[Von]],Kombiniert[Date],"&lt;="&amp;Kombiniert[[#This Row],[Date]])</f>
        <v>0.03</v>
      </c>
      <c r="S1434" s="8">
        <f>AVERAGEIFS(Kombiniert[Sonstige],Kombiniert[Date],"&gt;="&amp;Kombiniert[[#This Row],[Von]],Kombiniert[Date],"&lt;="&amp;Kombiniert[[#This Row],[Date]])</f>
        <v>1.4999999999999999E-2</v>
      </c>
      <c r="T1434" s="4">
        <f>SUMIFS(Kombiniert[Befragte],Kombiniert[Date],"&gt;="&amp;Kombiniert[[#This Row],[Von]],Kombiniert[Date],"&lt;="&amp;Kombiniert[[#This Row],[Date]])</f>
        <v>4243</v>
      </c>
      <c r="U1434" s="2">
        <f>1/SUMIFS(Kombiniert[[#This Row],[CDU/CSU (14d)]:[AfD (14d)]],Kombiniert[[#This Row],[CDU/CSU (14d)]:[AfD (14d)]],"&gt;="&amp;0.05)</f>
        <v>1.0869565217391304</v>
      </c>
      <c r="V1434" s="2">
        <f>1/(SUMIFS(Kombiniert[[#This Row],[CDU/CSU (14d)]:[AfD (14d)]],Kombiniert[[#This Row],[CDU/CSU (14d)]:[AfD (14d)]],"&gt;="&amp;0.05)-Kombiniert[[#This Row],[FDP (14d)]])</f>
        <v>1.1494252873563218</v>
      </c>
    </row>
    <row r="1435" spans="1:22" x14ac:dyDescent="0.35">
      <c r="A1435" s="1">
        <v>41499</v>
      </c>
      <c r="B1435" s="2">
        <v>0.39</v>
      </c>
      <c r="C1435" s="2">
        <v>0.26</v>
      </c>
      <c r="D1435" s="2">
        <v>0.14000000000000001</v>
      </c>
      <c r="E1435" s="2">
        <v>0.05</v>
      </c>
      <c r="F1435" s="2">
        <v>0.08</v>
      </c>
      <c r="G1435" s="2">
        <v>0.03</v>
      </c>
      <c r="H1435" s="2">
        <v>0.02</v>
      </c>
      <c r="I1435" s="2">
        <v>2121</v>
      </c>
      <c r="J1435" s="2" t="s">
        <v>1219</v>
      </c>
      <c r="K1435" t="s">
        <v>939</v>
      </c>
      <c r="L1435" s="1">
        <f>Kombiniert[[#This Row],[Date]]-13</f>
        <v>41486</v>
      </c>
      <c r="M1435" s="8">
        <f>AVERAGEIFS(Kombiniert[CDU/CSU],Kombiniert[Date],"&gt;="&amp;Kombiniert[[#This Row],[Von]],Kombiniert[Date],"&lt;="&amp;Kombiniert[[#This Row],[Date]])</f>
        <v>0.39</v>
      </c>
      <c r="N1435" s="3">
        <f>AVERAGEIFS(Kombiniert[SPD],Kombiniert[Date],"&gt;="&amp;Kombiniert[[#This Row],[Von]],Kombiniert[Date],"&lt;="&amp;Kombiniert[[#This Row],[Date]])</f>
        <v>0.26</v>
      </c>
      <c r="O1435" s="8">
        <f>AVERAGEIFS(Kombiniert[GRÜNE],Kombiniert[Date],"&gt;="&amp;Kombiniert[[#This Row],[Von]],Kombiniert[Date],"&lt;="&amp;Kombiniert[[#This Row],[Date]])</f>
        <v>0.14000000000000001</v>
      </c>
      <c r="P1435" s="8">
        <f>AVERAGEIFS(Kombiniert[FDP],Kombiniert[Date],"&gt;="&amp;Kombiniert[[#This Row],[Von]],Kombiniert[Date],"&lt;="&amp;Kombiniert[[#This Row],[Date]])</f>
        <v>0.05</v>
      </c>
      <c r="Q1435" s="8">
        <f>AVERAGEIFS(Kombiniert[LINKE],Kombiniert[Date],"&gt;="&amp;Kombiniert[[#This Row],[Von]],Kombiniert[Date],"&lt;="&amp;Kombiniert[[#This Row],[Date]])</f>
        <v>0.08</v>
      </c>
      <c r="R1435" s="8">
        <f>AVERAGEIFS(Kombiniert[AfD],Kombiniert[Date],"&gt;="&amp;Kombiniert[[#This Row],[Von]],Kombiniert[Date],"&lt;="&amp;Kombiniert[[#This Row],[Date]])</f>
        <v>2.5000000000000001E-2</v>
      </c>
      <c r="S1435" s="8">
        <f>AVERAGEIFS(Kombiniert[Sonstige],Kombiniert[Date],"&gt;="&amp;Kombiniert[[#This Row],[Von]],Kombiniert[Date],"&lt;="&amp;Kombiniert[[#This Row],[Date]])</f>
        <v>2.5000000000000001E-2</v>
      </c>
      <c r="T1435" s="4">
        <f>SUMIFS(Kombiniert[Befragte],Kombiniert[Date],"&gt;="&amp;Kombiniert[[#This Row],[Von]],Kombiniert[Date],"&lt;="&amp;Kombiniert[[#This Row],[Date]])</f>
        <v>4252</v>
      </c>
      <c r="U1435" s="2">
        <f>1/SUMIFS(Kombiniert[[#This Row],[CDU/CSU (14d)]:[AfD (14d)]],Kombiniert[[#This Row],[CDU/CSU (14d)]:[AfD (14d)]],"&gt;="&amp;0.05)</f>
        <v>1.0869565217391304</v>
      </c>
      <c r="V1435" s="2">
        <f>1/(SUMIFS(Kombiniert[[#This Row],[CDU/CSU (14d)]:[AfD (14d)]],Kombiniert[[#This Row],[CDU/CSU (14d)]:[AfD (14d)]],"&gt;="&amp;0.05)-Kombiniert[[#This Row],[FDP (14d)]])</f>
        <v>1.1494252873563218</v>
      </c>
    </row>
    <row r="1436" spans="1:22" x14ac:dyDescent="0.35">
      <c r="A1436" s="1">
        <v>41491</v>
      </c>
      <c r="B1436" s="2">
        <v>0.39</v>
      </c>
      <c r="C1436" s="2">
        <v>0.26</v>
      </c>
      <c r="D1436" s="2">
        <v>0.14000000000000001</v>
      </c>
      <c r="E1436" s="2">
        <v>0.05</v>
      </c>
      <c r="F1436" s="2">
        <v>0.08</v>
      </c>
      <c r="G1436" s="2">
        <v>0.02</v>
      </c>
      <c r="H1436" s="2">
        <v>0.03</v>
      </c>
      <c r="I1436" s="2">
        <v>2131</v>
      </c>
      <c r="J1436" s="2" t="s">
        <v>991</v>
      </c>
      <c r="K1436" t="s">
        <v>939</v>
      </c>
      <c r="L1436" s="1">
        <f>Kombiniert[[#This Row],[Date]]-13</f>
        <v>41478</v>
      </c>
      <c r="M1436" s="8">
        <f>AVERAGEIFS(Kombiniert[CDU/CSU],Kombiniert[Date],"&gt;="&amp;Kombiniert[[#This Row],[Von]],Kombiniert[Date],"&lt;="&amp;Kombiniert[[#This Row],[Date]])</f>
        <v>0.38666666666666671</v>
      </c>
      <c r="N1436" s="3">
        <f>AVERAGEIFS(Kombiniert[SPD],Kombiniert[Date],"&gt;="&amp;Kombiniert[[#This Row],[Von]],Kombiniert[Date],"&lt;="&amp;Kombiniert[[#This Row],[Date]])</f>
        <v>0.26</v>
      </c>
      <c r="O1436" s="8">
        <f>AVERAGEIFS(Kombiniert[GRÜNE],Kombiniert[Date],"&gt;="&amp;Kombiniert[[#This Row],[Von]],Kombiniert[Date],"&lt;="&amp;Kombiniert[[#This Row],[Date]])</f>
        <v>0.1466666666666667</v>
      </c>
      <c r="P1436" s="8">
        <f>AVERAGEIFS(Kombiniert[FDP],Kombiniert[Date],"&gt;="&amp;Kombiniert[[#This Row],[Von]],Kombiniert[Date],"&lt;="&amp;Kombiniert[[#This Row],[Date]])</f>
        <v>4.6666666666666669E-2</v>
      </c>
      <c r="Q1436" s="8">
        <f>AVERAGEIFS(Kombiniert[LINKE],Kombiniert[Date],"&gt;="&amp;Kombiniert[[#This Row],[Von]],Kombiniert[Date],"&lt;="&amp;Kombiniert[[#This Row],[Date]])</f>
        <v>7.3333333333333348E-2</v>
      </c>
      <c r="R1436" s="8">
        <f>AVERAGEIFS(Kombiniert[AfD],Kombiniert[Date],"&gt;="&amp;Kombiniert[[#This Row],[Von]],Kombiniert[Date],"&lt;="&amp;Kombiniert[[#This Row],[Date]])</f>
        <v>2.6666666666666668E-2</v>
      </c>
      <c r="S1436" s="8">
        <f>AVERAGEIFS(Kombiniert[Sonstige],Kombiniert[Date],"&gt;="&amp;Kombiniert[[#This Row],[Von]],Kombiniert[Date],"&lt;="&amp;Kombiniert[[#This Row],[Date]])</f>
        <v>0.03</v>
      </c>
      <c r="T1436" s="4">
        <f>SUMIFS(Kombiniert[Befragte],Kombiniert[Date],"&gt;="&amp;Kombiniert[[#This Row],[Von]],Kombiniert[Date],"&lt;="&amp;Kombiniert[[#This Row],[Date]])</f>
        <v>6391</v>
      </c>
      <c r="U1436" s="2">
        <f>1/SUMIFS(Kombiniert[[#This Row],[CDU/CSU (14d)]:[AfD (14d)]],Kombiniert[[#This Row],[CDU/CSU (14d)]:[AfD (14d)]],"&gt;="&amp;0.05)</f>
        <v>1.1538461538461537</v>
      </c>
      <c r="V1436" s="2">
        <f>1/(SUMIFS(Kombiniert[[#This Row],[CDU/CSU (14d)]:[AfD (14d)]],Kombiniert[[#This Row],[CDU/CSU (14d)]:[AfD (14d)]],"&gt;="&amp;0.05)-Kombiniert[[#This Row],[FDP (14d)]])</f>
        <v>1.219512195121951</v>
      </c>
    </row>
    <row r="1437" spans="1:22" x14ac:dyDescent="0.35">
      <c r="A1437" s="1">
        <v>41485</v>
      </c>
      <c r="B1437" s="2">
        <v>0.39</v>
      </c>
      <c r="C1437" s="2">
        <v>0.26</v>
      </c>
      <c r="D1437" s="2">
        <v>0.15</v>
      </c>
      <c r="E1437" s="2">
        <v>0.04</v>
      </c>
      <c r="F1437" s="2">
        <v>7.0000000000000007E-2</v>
      </c>
      <c r="G1437" s="2">
        <v>0.03</v>
      </c>
      <c r="H1437" s="2">
        <v>0.03</v>
      </c>
      <c r="I1437" s="2">
        <v>2128</v>
      </c>
      <c r="J1437" s="2" t="s">
        <v>992</v>
      </c>
      <c r="K1437" t="s">
        <v>939</v>
      </c>
      <c r="L1437" s="1">
        <f>Kombiniert[[#This Row],[Date]]-13</f>
        <v>41472</v>
      </c>
      <c r="M1437" s="8">
        <f>AVERAGEIFS(Kombiniert[CDU/CSU],Kombiniert[Date],"&gt;="&amp;Kombiniert[[#This Row],[Von]],Kombiniert[Date],"&lt;="&amp;Kombiniert[[#This Row],[Date]])</f>
        <v>0.38500000000000001</v>
      </c>
      <c r="N1437" s="3">
        <f>AVERAGEIFS(Kombiniert[SPD],Kombiniert[Date],"&gt;="&amp;Kombiniert[[#This Row],[Von]],Kombiniert[Date],"&lt;="&amp;Kombiniert[[#This Row],[Date]])</f>
        <v>0.26</v>
      </c>
      <c r="O1437" s="8">
        <f>AVERAGEIFS(Kombiniert[GRÜNE],Kombiniert[Date],"&gt;="&amp;Kombiniert[[#This Row],[Von]],Kombiniert[Date],"&lt;="&amp;Kombiniert[[#This Row],[Date]])</f>
        <v>0.15</v>
      </c>
      <c r="P1437" s="8">
        <f>AVERAGEIFS(Kombiniert[FDP],Kombiniert[Date],"&gt;="&amp;Kombiniert[[#This Row],[Von]],Kombiniert[Date],"&lt;="&amp;Kombiniert[[#This Row],[Date]])</f>
        <v>4.4999999999999998E-2</v>
      </c>
      <c r="Q1437" s="8">
        <f>AVERAGEIFS(Kombiniert[LINKE],Kombiniert[Date],"&gt;="&amp;Kombiniert[[#This Row],[Von]],Kombiniert[Date],"&lt;="&amp;Kombiniert[[#This Row],[Date]])</f>
        <v>7.0000000000000007E-2</v>
      </c>
      <c r="R1437" s="8">
        <f>AVERAGEIFS(Kombiniert[AfD],Kombiniert[Date],"&gt;="&amp;Kombiniert[[#This Row],[Von]],Kombiniert[Date],"&lt;="&amp;Kombiniert[[#This Row],[Date]])</f>
        <v>0.03</v>
      </c>
      <c r="S1437" s="8">
        <f>AVERAGEIFS(Kombiniert[Sonstige],Kombiniert[Date],"&gt;="&amp;Kombiniert[[#This Row],[Von]],Kombiniert[Date],"&lt;="&amp;Kombiniert[[#This Row],[Date]])</f>
        <v>0.03</v>
      </c>
      <c r="T1437" s="4">
        <f>SUMIFS(Kombiniert[Befragte],Kombiniert[Date],"&gt;="&amp;Kombiniert[[#This Row],[Von]],Kombiniert[Date],"&lt;="&amp;Kombiniert[[#This Row],[Date]])</f>
        <v>4260</v>
      </c>
      <c r="U1437" s="2">
        <f>1/SUMIFS(Kombiniert[[#This Row],[CDU/CSU (14d)]:[AfD (14d)]],Kombiniert[[#This Row],[CDU/CSU (14d)]:[AfD (14d)]],"&gt;="&amp;0.05)</f>
        <v>1.1560693641618498</v>
      </c>
      <c r="V1437" s="2">
        <f>1/(SUMIFS(Kombiniert[[#This Row],[CDU/CSU (14d)]:[AfD (14d)]],Kombiniert[[#This Row],[CDU/CSU (14d)]:[AfD (14d)]],"&gt;="&amp;0.05)-Kombiniert[[#This Row],[FDP (14d)]])</f>
        <v>1.2195121951219512</v>
      </c>
    </row>
    <row r="1438" spans="1:22" x14ac:dyDescent="0.35">
      <c r="A1438" s="1">
        <v>41478</v>
      </c>
      <c r="B1438" s="2">
        <v>0.38</v>
      </c>
      <c r="C1438" s="2">
        <v>0.26</v>
      </c>
      <c r="D1438" s="2">
        <v>0.15</v>
      </c>
      <c r="E1438" s="2">
        <v>0.05</v>
      </c>
      <c r="F1438" s="2">
        <v>7.0000000000000007E-2</v>
      </c>
      <c r="G1438" s="2">
        <v>0.03</v>
      </c>
      <c r="H1438" s="2">
        <v>0.03</v>
      </c>
      <c r="I1438" s="2">
        <v>2132</v>
      </c>
      <c r="J1438" s="2" t="s">
        <v>993</v>
      </c>
      <c r="K1438" t="s">
        <v>939</v>
      </c>
      <c r="L1438" s="1">
        <f>Kombiniert[[#This Row],[Date]]-13</f>
        <v>41465</v>
      </c>
      <c r="M1438" s="8">
        <f>AVERAGEIFS(Kombiniert[CDU/CSU],Kombiniert[Date],"&gt;="&amp;Kombiniert[[#This Row],[Von]],Kombiniert[Date],"&lt;="&amp;Kombiniert[[#This Row],[Date]])</f>
        <v>0.38</v>
      </c>
      <c r="N1438" s="3">
        <f>AVERAGEIFS(Kombiniert[SPD],Kombiniert[Date],"&gt;="&amp;Kombiniert[[#This Row],[Von]],Kombiniert[Date],"&lt;="&amp;Kombiniert[[#This Row],[Date]])</f>
        <v>0.26</v>
      </c>
      <c r="O1438" s="8">
        <f>AVERAGEIFS(Kombiniert[GRÜNE],Kombiniert[Date],"&gt;="&amp;Kombiniert[[#This Row],[Von]],Kombiniert[Date],"&lt;="&amp;Kombiniert[[#This Row],[Date]])</f>
        <v>0.15</v>
      </c>
      <c r="P1438" s="8">
        <f>AVERAGEIFS(Kombiniert[FDP],Kombiniert[Date],"&gt;="&amp;Kombiniert[[#This Row],[Von]],Kombiniert[Date],"&lt;="&amp;Kombiniert[[#This Row],[Date]])</f>
        <v>0.05</v>
      </c>
      <c r="Q1438" s="8">
        <f>AVERAGEIFS(Kombiniert[LINKE],Kombiniert[Date],"&gt;="&amp;Kombiniert[[#This Row],[Von]],Kombiniert[Date],"&lt;="&amp;Kombiniert[[#This Row],[Date]])</f>
        <v>7.5000000000000011E-2</v>
      </c>
      <c r="R1438" s="8">
        <f>AVERAGEIFS(Kombiniert[AfD],Kombiniert[Date],"&gt;="&amp;Kombiniert[[#This Row],[Von]],Kombiniert[Date],"&lt;="&amp;Kombiniert[[#This Row],[Date]])</f>
        <v>0.03</v>
      </c>
      <c r="S1438" s="8">
        <f>AVERAGEIFS(Kombiniert[Sonstige],Kombiniert[Date],"&gt;="&amp;Kombiniert[[#This Row],[Von]],Kombiniert[Date],"&lt;="&amp;Kombiniert[[#This Row],[Date]])</f>
        <v>2.5000000000000001E-2</v>
      </c>
      <c r="T1438" s="4">
        <f>SUMIFS(Kombiniert[Befragte],Kombiniert[Date],"&gt;="&amp;Kombiniert[[#This Row],[Von]],Kombiniert[Date],"&lt;="&amp;Kombiniert[[#This Row],[Date]])</f>
        <v>4254</v>
      </c>
      <c r="U1438" s="2">
        <f>1/SUMIFS(Kombiniert[[#This Row],[CDU/CSU (14d)]:[AfD (14d)]],Kombiniert[[#This Row],[CDU/CSU (14d)]:[AfD (14d)]],"&gt;="&amp;0.05)</f>
        <v>1.0928961748633879</v>
      </c>
      <c r="V1438" s="2">
        <f>1/(SUMIFS(Kombiniert[[#This Row],[CDU/CSU (14d)]:[AfD (14d)]],Kombiniert[[#This Row],[CDU/CSU (14d)]:[AfD (14d)]],"&gt;="&amp;0.05)-Kombiniert[[#This Row],[FDP (14d)]])</f>
        <v>1.1560693641618498</v>
      </c>
    </row>
    <row r="1439" spans="1:22" x14ac:dyDescent="0.35">
      <c r="A1439" s="1">
        <v>41471</v>
      </c>
      <c r="B1439" s="2">
        <v>0.38</v>
      </c>
      <c r="C1439" s="2">
        <v>0.26</v>
      </c>
      <c r="D1439" s="2">
        <v>0.15</v>
      </c>
      <c r="E1439" s="2">
        <v>0.05</v>
      </c>
      <c r="F1439" s="2">
        <v>0.08</v>
      </c>
      <c r="G1439" s="2">
        <v>0.03</v>
      </c>
      <c r="H1439" s="2">
        <v>0.02</v>
      </c>
      <c r="I1439" s="2">
        <v>2122</v>
      </c>
      <c r="J1439" s="2" t="s">
        <v>994</v>
      </c>
      <c r="K1439" t="s">
        <v>939</v>
      </c>
      <c r="L1439" s="1">
        <f>Kombiniert[[#This Row],[Date]]-13</f>
        <v>41458</v>
      </c>
      <c r="M1439" s="8">
        <f>AVERAGEIFS(Kombiniert[CDU/CSU],Kombiniert[Date],"&gt;="&amp;Kombiniert[[#This Row],[Von]],Kombiniert[Date],"&lt;="&amp;Kombiniert[[#This Row],[Date]])</f>
        <v>0.38500000000000001</v>
      </c>
      <c r="N1439" s="3">
        <f>AVERAGEIFS(Kombiniert[SPD],Kombiniert[Date],"&gt;="&amp;Kombiniert[[#This Row],[Von]],Kombiniert[Date],"&lt;="&amp;Kombiniert[[#This Row],[Date]])</f>
        <v>0.26</v>
      </c>
      <c r="O1439" s="8">
        <f>AVERAGEIFS(Kombiniert[GRÜNE],Kombiniert[Date],"&gt;="&amp;Kombiniert[[#This Row],[Von]],Kombiniert[Date],"&lt;="&amp;Kombiniert[[#This Row],[Date]])</f>
        <v>0.14500000000000002</v>
      </c>
      <c r="P1439" s="8">
        <f>AVERAGEIFS(Kombiniert[FDP],Kombiniert[Date],"&gt;="&amp;Kombiniert[[#This Row],[Von]],Kombiniert[Date],"&lt;="&amp;Kombiniert[[#This Row],[Date]])</f>
        <v>0.05</v>
      </c>
      <c r="Q1439" s="8">
        <f>AVERAGEIFS(Kombiniert[LINKE],Kombiniert[Date],"&gt;="&amp;Kombiniert[[#This Row],[Von]],Kombiniert[Date],"&lt;="&amp;Kombiniert[[#This Row],[Date]])</f>
        <v>7.5000000000000011E-2</v>
      </c>
      <c r="R1439" s="8">
        <f>AVERAGEIFS(Kombiniert[AfD],Kombiniert[Date],"&gt;="&amp;Kombiniert[[#This Row],[Von]],Kombiniert[Date],"&lt;="&amp;Kombiniert[[#This Row],[Date]])</f>
        <v>0.03</v>
      </c>
      <c r="S1439" s="8">
        <f>AVERAGEIFS(Kombiniert[Sonstige],Kombiniert[Date],"&gt;="&amp;Kombiniert[[#This Row],[Von]],Kombiniert[Date],"&lt;="&amp;Kombiniert[[#This Row],[Date]])</f>
        <v>2.5000000000000001E-2</v>
      </c>
      <c r="T1439" s="4">
        <f>SUMIFS(Kombiniert[Befragte],Kombiniert[Date],"&gt;="&amp;Kombiniert[[#This Row],[Von]],Kombiniert[Date],"&lt;="&amp;Kombiniert[[#This Row],[Date]])</f>
        <v>4247</v>
      </c>
      <c r="U1439" s="2">
        <f>1/SUMIFS(Kombiniert[[#This Row],[CDU/CSU (14d)]:[AfD (14d)]],Kombiniert[[#This Row],[CDU/CSU (14d)]:[AfD (14d)]],"&gt;="&amp;0.05)</f>
        <v>1.0928961748633879</v>
      </c>
      <c r="V1439" s="2">
        <f>1/(SUMIFS(Kombiniert[[#This Row],[CDU/CSU (14d)]:[AfD (14d)]],Kombiniert[[#This Row],[CDU/CSU (14d)]:[AfD (14d)]],"&gt;="&amp;0.05)-Kombiniert[[#This Row],[FDP (14d)]])</f>
        <v>1.1560693641618498</v>
      </c>
    </row>
    <row r="1440" spans="1:22" x14ac:dyDescent="0.35">
      <c r="A1440" s="1">
        <v>41464</v>
      </c>
      <c r="B1440" s="2">
        <v>0.39</v>
      </c>
      <c r="C1440" s="2">
        <v>0.26</v>
      </c>
      <c r="D1440" s="2">
        <v>0.14000000000000001</v>
      </c>
      <c r="E1440" s="2">
        <v>0.05</v>
      </c>
      <c r="F1440" s="2">
        <v>7.0000000000000007E-2</v>
      </c>
      <c r="G1440" s="2">
        <v>0.03</v>
      </c>
      <c r="H1440" s="2">
        <v>0.03</v>
      </c>
      <c r="I1440" s="2">
        <v>2125</v>
      </c>
      <c r="J1440" s="2" t="s">
        <v>995</v>
      </c>
      <c r="K1440" t="s">
        <v>939</v>
      </c>
      <c r="L1440" s="1">
        <f>Kombiniert[[#This Row],[Date]]-13</f>
        <v>41451</v>
      </c>
      <c r="M1440" s="8">
        <f>AVERAGEIFS(Kombiniert[CDU/CSU],Kombiniert[Date],"&gt;="&amp;Kombiniert[[#This Row],[Von]],Kombiniert[Date],"&lt;="&amp;Kombiniert[[#This Row],[Date]])</f>
        <v>0.39500000000000002</v>
      </c>
      <c r="N1440" s="3">
        <f>AVERAGEIFS(Kombiniert[SPD],Kombiniert[Date],"&gt;="&amp;Kombiniert[[#This Row],[Von]],Kombiniert[Date],"&lt;="&amp;Kombiniert[[#This Row],[Date]])</f>
        <v>0.255</v>
      </c>
      <c r="O1440" s="8">
        <f>AVERAGEIFS(Kombiniert[GRÜNE],Kombiniert[Date],"&gt;="&amp;Kombiniert[[#This Row],[Von]],Kombiniert[Date],"&lt;="&amp;Kombiniert[[#This Row],[Date]])</f>
        <v>0.14500000000000002</v>
      </c>
      <c r="P1440" s="8">
        <f>AVERAGEIFS(Kombiniert[FDP],Kombiniert[Date],"&gt;="&amp;Kombiniert[[#This Row],[Von]],Kombiniert[Date],"&lt;="&amp;Kombiniert[[#This Row],[Date]])</f>
        <v>4.4999999999999998E-2</v>
      </c>
      <c r="Q1440" s="8">
        <f>AVERAGEIFS(Kombiniert[LINKE],Kombiniert[Date],"&gt;="&amp;Kombiniert[[#This Row],[Von]],Kombiniert[Date],"&lt;="&amp;Kombiniert[[#This Row],[Date]])</f>
        <v>7.0000000000000007E-2</v>
      </c>
      <c r="R1440" s="8">
        <f>AVERAGEIFS(Kombiniert[AfD],Kombiniert[Date],"&gt;="&amp;Kombiniert[[#This Row],[Von]],Kombiniert[Date],"&lt;="&amp;Kombiniert[[#This Row],[Date]])</f>
        <v>0.03</v>
      </c>
      <c r="S1440" s="8">
        <f>AVERAGEIFS(Kombiniert[Sonstige],Kombiniert[Date],"&gt;="&amp;Kombiniert[[#This Row],[Von]],Kombiniert[Date],"&lt;="&amp;Kombiniert[[#This Row],[Date]])</f>
        <v>2.5000000000000001E-2</v>
      </c>
      <c r="T1440" s="4">
        <f>SUMIFS(Kombiniert[Befragte],Kombiniert[Date],"&gt;="&amp;Kombiniert[[#This Row],[Von]],Kombiniert[Date],"&lt;="&amp;Kombiniert[[#This Row],[Date]])</f>
        <v>4246</v>
      </c>
      <c r="U1440" s="2">
        <f>1/SUMIFS(Kombiniert[[#This Row],[CDU/CSU (14d)]:[AfD (14d)]],Kombiniert[[#This Row],[CDU/CSU (14d)]:[AfD (14d)]],"&gt;="&amp;0.05)</f>
        <v>1.1560693641618498</v>
      </c>
      <c r="V1440" s="2">
        <f>1/(SUMIFS(Kombiniert[[#This Row],[CDU/CSU (14d)]:[AfD (14d)]],Kombiniert[[#This Row],[CDU/CSU (14d)]:[AfD (14d)]],"&gt;="&amp;0.05)-Kombiniert[[#This Row],[FDP (14d)]])</f>
        <v>1.2195121951219512</v>
      </c>
    </row>
    <row r="1441" spans="1:22" x14ac:dyDescent="0.35">
      <c r="A1441" s="1">
        <v>41456</v>
      </c>
      <c r="B1441" s="2">
        <v>0.4</v>
      </c>
      <c r="C1441" s="2">
        <v>0.25</v>
      </c>
      <c r="D1441" s="2">
        <v>0.15</v>
      </c>
      <c r="E1441" s="2">
        <v>0.04</v>
      </c>
      <c r="F1441" s="2">
        <v>7.0000000000000007E-2</v>
      </c>
      <c r="G1441" s="2">
        <v>0.03</v>
      </c>
      <c r="H1441" s="2">
        <v>0.02</v>
      </c>
      <c r="I1441" s="2">
        <v>2121</v>
      </c>
      <c r="J1441" s="2" t="s">
        <v>996</v>
      </c>
      <c r="K1441" t="s">
        <v>939</v>
      </c>
      <c r="L1441" s="1">
        <f>Kombiniert[[#This Row],[Date]]-13</f>
        <v>41443</v>
      </c>
      <c r="M1441" s="8">
        <f>AVERAGEIFS(Kombiniert[CDU/CSU],Kombiniert[Date],"&gt;="&amp;Kombiniert[[#This Row],[Von]],Kombiniert[Date],"&lt;="&amp;Kombiniert[[#This Row],[Date]])</f>
        <v>0.39666666666666667</v>
      </c>
      <c r="N1441" s="3">
        <f>AVERAGEIFS(Kombiniert[SPD],Kombiniert[Date],"&gt;="&amp;Kombiniert[[#This Row],[Von]],Kombiniert[Date],"&lt;="&amp;Kombiniert[[#This Row],[Date]])</f>
        <v>0.25333333333333335</v>
      </c>
      <c r="O1441" s="8">
        <f>AVERAGEIFS(Kombiniert[GRÜNE],Kombiniert[Date],"&gt;="&amp;Kombiniert[[#This Row],[Von]],Kombiniert[Date],"&lt;="&amp;Kombiniert[[#This Row],[Date]])</f>
        <v>0.15333333333333332</v>
      </c>
      <c r="P1441" s="8">
        <f>AVERAGEIFS(Kombiniert[FDP],Kombiniert[Date],"&gt;="&amp;Kombiniert[[#This Row],[Von]],Kombiniert[Date],"&lt;="&amp;Kombiniert[[#This Row],[Date]])</f>
        <v>0.04</v>
      </c>
      <c r="Q1441" s="8">
        <f>AVERAGEIFS(Kombiniert[LINKE],Kombiniert[Date],"&gt;="&amp;Kombiniert[[#This Row],[Von]],Kombiniert[Date],"&lt;="&amp;Kombiniert[[#This Row],[Date]])</f>
        <v>7.0000000000000007E-2</v>
      </c>
      <c r="R1441" s="8">
        <f>AVERAGEIFS(Kombiniert[AfD],Kombiniert[Date],"&gt;="&amp;Kombiniert[[#This Row],[Von]],Kombiniert[Date],"&lt;="&amp;Kombiniert[[#This Row],[Date]])</f>
        <v>2.6666666666666668E-2</v>
      </c>
      <c r="S1441" s="8">
        <f>AVERAGEIFS(Kombiniert[Sonstige],Kombiniert[Date],"&gt;="&amp;Kombiniert[[#This Row],[Von]],Kombiniert[Date],"&lt;="&amp;Kombiniert[[#This Row],[Date]])</f>
        <v>2.3333333333333334E-2</v>
      </c>
      <c r="T1441" s="4">
        <f>SUMIFS(Kombiniert[Befragte],Kombiniert[Date],"&gt;="&amp;Kombiniert[[#This Row],[Von]],Kombiniert[Date],"&lt;="&amp;Kombiniert[[#This Row],[Date]])</f>
        <v>6567</v>
      </c>
      <c r="U1441" s="2">
        <f>1/SUMIFS(Kombiniert[[#This Row],[CDU/CSU (14d)]:[AfD (14d)]],Kombiniert[[#This Row],[CDU/CSU (14d)]:[AfD (14d)]],"&gt;="&amp;0.05)</f>
        <v>1.1450381679389314</v>
      </c>
      <c r="V1441" s="2">
        <f>1/(SUMIFS(Kombiniert[[#This Row],[CDU/CSU (14d)]:[AfD (14d)]],Kombiniert[[#This Row],[CDU/CSU (14d)]:[AfD (14d)]],"&gt;="&amp;0.05)-Kombiniert[[#This Row],[FDP (14d)]])</f>
        <v>1.2000000000000002</v>
      </c>
    </row>
    <row r="1442" spans="1:22" x14ac:dyDescent="0.35">
      <c r="A1442" s="1">
        <v>41449</v>
      </c>
      <c r="B1442" s="2">
        <v>0.39</v>
      </c>
      <c r="C1442" s="2">
        <v>0.26</v>
      </c>
      <c r="D1442" s="2">
        <v>0.16</v>
      </c>
      <c r="E1442" s="2">
        <v>0.04</v>
      </c>
      <c r="F1442" s="2">
        <v>7.0000000000000007E-2</v>
      </c>
      <c r="G1442" s="2">
        <v>0.02</v>
      </c>
      <c r="H1442" s="2">
        <v>0.03</v>
      </c>
      <c r="I1442" s="2">
        <v>2129</v>
      </c>
      <c r="J1442" s="2" t="s">
        <v>997</v>
      </c>
      <c r="K1442" t="s">
        <v>939</v>
      </c>
      <c r="L1442" s="1">
        <f>Kombiniert[[#This Row],[Date]]-13</f>
        <v>41436</v>
      </c>
      <c r="M1442" s="8">
        <f>AVERAGEIFS(Kombiniert[CDU/CSU],Kombiniert[Date],"&gt;="&amp;Kombiniert[[#This Row],[Von]],Kombiniert[Date],"&lt;="&amp;Kombiniert[[#This Row],[Date]])</f>
        <v>0.39333333333333337</v>
      </c>
      <c r="N1442" s="3">
        <f>AVERAGEIFS(Kombiniert[SPD],Kombiniert[Date],"&gt;="&amp;Kombiniert[[#This Row],[Von]],Kombiniert[Date],"&lt;="&amp;Kombiniert[[#This Row],[Date]])</f>
        <v>0.25666666666666665</v>
      </c>
      <c r="O1442" s="8">
        <f>AVERAGEIFS(Kombiniert[GRÜNE],Kombiniert[Date],"&gt;="&amp;Kombiniert[[#This Row],[Von]],Kombiniert[Date],"&lt;="&amp;Kombiniert[[#This Row],[Date]])</f>
        <v>0.15</v>
      </c>
      <c r="P1442" s="8">
        <f>AVERAGEIFS(Kombiniert[FDP],Kombiniert[Date],"&gt;="&amp;Kombiniert[[#This Row],[Von]],Kombiniert[Date],"&lt;="&amp;Kombiniert[[#This Row],[Date]])</f>
        <v>4.3333333333333335E-2</v>
      </c>
      <c r="Q1442" s="8">
        <f>AVERAGEIFS(Kombiniert[LINKE],Kombiniert[Date],"&gt;="&amp;Kombiniert[[#This Row],[Von]],Kombiniert[Date],"&lt;="&amp;Kombiniert[[#This Row],[Date]])</f>
        <v>7.0000000000000007E-2</v>
      </c>
      <c r="R1442" s="8">
        <f>AVERAGEIFS(Kombiniert[AfD],Kombiniert[Date],"&gt;="&amp;Kombiniert[[#This Row],[Von]],Kombiniert[Date],"&lt;="&amp;Kombiniert[[#This Row],[Date]])</f>
        <v>2.6666666666666668E-2</v>
      </c>
      <c r="S1442" s="8">
        <f>AVERAGEIFS(Kombiniert[Sonstige],Kombiniert[Date],"&gt;="&amp;Kombiniert[[#This Row],[Von]],Kombiniert[Date],"&lt;="&amp;Kombiniert[[#This Row],[Date]])</f>
        <v>2.6666666666666668E-2</v>
      </c>
      <c r="T1442" s="4">
        <f>SUMIFS(Kombiniert[Befragte],Kombiniert[Date],"&gt;="&amp;Kombiniert[[#This Row],[Von]],Kombiniert[Date],"&lt;="&amp;Kombiniert[[#This Row],[Date]])</f>
        <v>6451</v>
      </c>
      <c r="U1442" s="2">
        <f>1/SUMIFS(Kombiniert[[#This Row],[CDU/CSU (14d)]:[AfD (14d)]],Kombiniert[[#This Row],[CDU/CSU (14d)]:[AfD (14d)]],"&gt;="&amp;0.05)</f>
        <v>1.1494252873563218</v>
      </c>
      <c r="V1442" s="2">
        <f>1/(SUMIFS(Kombiniert[[#This Row],[CDU/CSU (14d)]:[AfD (14d)]],Kombiniert[[#This Row],[CDU/CSU (14d)]:[AfD (14d)]],"&gt;="&amp;0.05)-Kombiniert[[#This Row],[FDP (14d)]])</f>
        <v>1.2096774193548385</v>
      </c>
    </row>
    <row r="1443" spans="1:22" x14ac:dyDescent="0.35">
      <c r="A1443" s="1">
        <v>41444</v>
      </c>
      <c r="B1443" s="2">
        <v>0.4</v>
      </c>
      <c r="C1443" s="2">
        <v>0.25</v>
      </c>
      <c r="D1443" s="2">
        <v>0.15</v>
      </c>
      <c r="E1443" s="2">
        <v>0.04</v>
      </c>
      <c r="F1443" s="2">
        <v>7.0000000000000007E-2</v>
      </c>
      <c r="G1443" s="2">
        <v>0.03</v>
      </c>
      <c r="H1443" s="2">
        <v>0.02</v>
      </c>
      <c r="I1443" s="2">
        <v>2317</v>
      </c>
      <c r="J1443" s="2" t="s">
        <v>998</v>
      </c>
      <c r="K1443" t="s">
        <v>939</v>
      </c>
      <c r="L1443" s="1">
        <f>Kombiniert[[#This Row],[Date]]-13</f>
        <v>41431</v>
      </c>
      <c r="M1443" s="8">
        <f>AVERAGEIFS(Kombiniert[CDU/CSU],Kombiniert[Date],"&gt;="&amp;Kombiniert[[#This Row],[Von]],Kombiniert[Date],"&lt;="&amp;Kombiniert[[#This Row],[Date]])</f>
        <v>0.39500000000000002</v>
      </c>
      <c r="N1443" s="3">
        <f>AVERAGEIFS(Kombiniert[SPD],Kombiniert[Date],"&gt;="&amp;Kombiniert[[#This Row],[Von]],Kombiniert[Date],"&lt;="&amp;Kombiniert[[#This Row],[Date]])</f>
        <v>0.255</v>
      </c>
      <c r="O1443" s="8">
        <f>AVERAGEIFS(Kombiniert[GRÜNE],Kombiniert[Date],"&gt;="&amp;Kombiniert[[#This Row],[Von]],Kombiniert[Date],"&lt;="&amp;Kombiniert[[#This Row],[Date]])</f>
        <v>0.14500000000000002</v>
      </c>
      <c r="P1443" s="8">
        <f>AVERAGEIFS(Kombiniert[FDP],Kombiniert[Date],"&gt;="&amp;Kombiniert[[#This Row],[Von]],Kombiniert[Date],"&lt;="&amp;Kombiniert[[#This Row],[Date]])</f>
        <v>4.4999999999999998E-2</v>
      </c>
      <c r="Q1443" s="8">
        <f>AVERAGEIFS(Kombiniert[LINKE],Kombiniert[Date],"&gt;="&amp;Kombiniert[[#This Row],[Von]],Kombiniert[Date],"&lt;="&amp;Kombiniert[[#This Row],[Date]])</f>
        <v>7.0000000000000007E-2</v>
      </c>
      <c r="R1443" s="8">
        <f>AVERAGEIFS(Kombiniert[AfD],Kombiniert[Date],"&gt;="&amp;Kombiniert[[#This Row],[Von]],Kombiniert[Date],"&lt;="&amp;Kombiniert[[#This Row],[Date]])</f>
        <v>0.03</v>
      </c>
      <c r="S1443" s="8">
        <f>AVERAGEIFS(Kombiniert[Sonstige],Kombiniert[Date],"&gt;="&amp;Kombiniert[[#This Row],[Von]],Kombiniert[Date],"&lt;="&amp;Kombiniert[[#This Row],[Date]])</f>
        <v>2.5000000000000001E-2</v>
      </c>
      <c r="T1443" s="4">
        <f>SUMIFS(Kombiniert[Befragte],Kombiniert[Date],"&gt;="&amp;Kombiniert[[#This Row],[Von]],Kombiniert[Date],"&lt;="&amp;Kombiniert[[#This Row],[Date]])</f>
        <v>4322</v>
      </c>
      <c r="U1443" s="2">
        <f>1/SUMIFS(Kombiniert[[#This Row],[CDU/CSU (14d)]:[AfD (14d)]],Kombiniert[[#This Row],[CDU/CSU (14d)]:[AfD (14d)]],"&gt;="&amp;0.05)</f>
        <v>1.1560693641618498</v>
      </c>
      <c r="V1443" s="2">
        <f>1/(SUMIFS(Kombiniert[[#This Row],[CDU/CSU (14d)]:[AfD (14d)]],Kombiniert[[#This Row],[CDU/CSU (14d)]:[AfD (14d)]],"&gt;="&amp;0.05)-Kombiniert[[#This Row],[FDP (14d)]])</f>
        <v>1.2195121951219512</v>
      </c>
    </row>
    <row r="1444" spans="1:22" x14ac:dyDescent="0.35">
      <c r="A1444" s="1">
        <v>41436</v>
      </c>
      <c r="B1444" s="2">
        <v>0.39</v>
      </c>
      <c r="C1444" s="2">
        <v>0.26</v>
      </c>
      <c r="D1444" s="2">
        <v>0.14000000000000001</v>
      </c>
      <c r="E1444" s="2">
        <v>0.05</v>
      </c>
      <c r="F1444" s="2">
        <v>7.0000000000000007E-2</v>
      </c>
      <c r="G1444" s="2">
        <v>0.03</v>
      </c>
      <c r="H1444" s="2">
        <v>0.03</v>
      </c>
      <c r="I1444" s="2">
        <v>2005</v>
      </c>
      <c r="J1444" s="2" t="s">
        <v>1220</v>
      </c>
      <c r="K1444" t="s">
        <v>939</v>
      </c>
      <c r="L1444" s="1">
        <f>Kombiniert[[#This Row],[Date]]-13</f>
        <v>41423</v>
      </c>
      <c r="M1444" s="8">
        <f>AVERAGEIFS(Kombiniert[CDU/CSU],Kombiniert[Date],"&gt;="&amp;Kombiniert[[#This Row],[Von]],Kombiniert[Date],"&lt;="&amp;Kombiniert[[#This Row],[Date]])</f>
        <v>0.38999999999999996</v>
      </c>
      <c r="N1444" s="3">
        <f>AVERAGEIFS(Kombiniert[SPD],Kombiniert[Date],"&gt;="&amp;Kombiniert[[#This Row],[Von]],Kombiniert[Date],"&lt;="&amp;Kombiniert[[#This Row],[Date]])</f>
        <v>0.26333333333333336</v>
      </c>
      <c r="O1444" s="8">
        <f>AVERAGEIFS(Kombiniert[GRÜNE],Kombiniert[Date],"&gt;="&amp;Kombiniert[[#This Row],[Von]],Kombiniert[Date],"&lt;="&amp;Kombiniert[[#This Row],[Date]])</f>
        <v>0.14333333333333334</v>
      </c>
      <c r="P1444" s="8">
        <f>AVERAGEIFS(Kombiniert[FDP],Kombiniert[Date],"&gt;="&amp;Kombiniert[[#This Row],[Von]],Kombiniert[Date],"&lt;="&amp;Kombiniert[[#This Row],[Date]])</f>
        <v>4.3333333333333335E-2</v>
      </c>
      <c r="Q1444" s="8">
        <f>AVERAGEIFS(Kombiniert[LINKE],Kombiniert[Date],"&gt;="&amp;Kombiniert[[#This Row],[Von]],Kombiniert[Date],"&lt;="&amp;Kombiniert[[#This Row],[Date]])</f>
        <v>6.6666666666666666E-2</v>
      </c>
      <c r="R1444" s="8">
        <f>AVERAGEIFS(Kombiniert[AfD],Kombiniert[Date],"&gt;="&amp;Kombiniert[[#This Row],[Von]],Kombiniert[Date],"&lt;="&amp;Kombiniert[[#This Row],[Date]])</f>
        <v>3.3333333333333333E-2</v>
      </c>
      <c r="S1444" s="8">
        <f>AVERAGEIFS(Kombiniert[Sonstige],Kombiniert[Date],"&gt;="&amp;Kombiniert[[#This Row],[Von]],Kombiniert[Date],"&lt;="&amp;Kombiniert[[#This Row],[Date]])</f>
        <v>2.3333333333333334E-2</v>
      </c>
      <c r="T1444" s="4">
        <f>SUMIFS(Kombiniert[Befragte],Kombiniert[Date],"&gt;="&amp;Kombiniert[[#This Row],[Von]],Kombiniert[Date],"&lt;="&amp;Kombiniert[[#This Row],[Date]])</f>
        <v>5663</v>
      </c>
      <c r="U1444" s="2">
        <f>1/SUMIFS(Kombiniert[[#This Row],[CDU/CSU (14d)]:[AfD (14d)]],Kombiniert[[#This Row],[CDU/CSU (14d)]:[AfD (14d)]],"&gt;="&amp;0.05)</f>
        <v>1.1583011583011584</v>
      </c>
      <c r="V1444" s="2">
        <f>1/(SUMIFS(Kombiniert[[#This Row],[CDU/CSU (14d)]:[AfD (14d)]],Kombiniert[[#This Row],[CDU/CSU (14d)]:[AfD (14d)]],"&gt;="&amp;0.05)-Kombiniert[[#This Row],[FDP (14d)]])</f>
        <v>1.2195121951219512</v>
      </c>
    </row>
    <row r="1445" spans="1:22" x14ac:dyDescent="0.35">
      <c r="A1445" s="1">
        <v>41429</v>
      </c>
      <c r="B1445" s="2">
        <v>0.39</v>
      </c>
      <c r="C1445" s="2">
        <v>0.27</v>
      </c>
      <c r="D1445" s="2">
        <v>0.15</v>
      </c>
      <c r="E1445" s="2">
        <v>0.04</v>
      </c>
      <c r="F1445" s="2">
        <v>0.06</v>
      </c>
      <c r="G1445" s="2">
        <v>0.03</v>
      </c>
      <c r="H1445" s="2">
        <v>0.02</v>
      </c>
      <c r="I1445" s="2">
        <v>2633</v>
      </c>
      <c r="J1445" s="2" t="s">
        <v>1221</v>
      </c>
      <c r="K1445" t="s">
        <v>939</v>
      </c>
      <c r="L1445" s="1">
        <f>Kombiniert[[#This Row],[Date]]-13</f>
        <v>41416</v>
      </c>
      <c r="M1445" s="8">
        <f>AVERAGEIFS(Kombiniert[CDU/CSU],Kombiniert[Date],"&gt;="&amp;Kombiniert[[#This Row],[Von]],Kombiniert[Date],"&lt;="&amp;Kombiniert[[#This Row],[Date]])</f>
        <v>0.38749999999999996</v>
      </c>
      <c r="N1445" s="3">
        <f>AVERAGEIFS(Kombiniert[SPD],Kombiniert[Date],"&gt;="&amp;Kombiniert[[#This Row],[Von]],Kombiniert[Date],"&lt;="&amp;Kombiniert[[#This Row],[Date]])</f>
        <v>0.26</v>
      </c>
      <c r="O1445" s="8">
        <f>AVERAGEIFS(Kombiniert[GRÜNE],Kombiniert[Date],"&gt;="&amp;Kombiniert[[#This Row],[Von]],Kombiniert[Date],"&lt;="&amp;Kombiniert[[#This Row],[Date]])</f>
        <v>0.14000000000000001</v>
      </c>
      <c r="P1445" s="8">
        <f>AVERAGEIFS(Kombiniert[FDP],Kombiniert[Date],"&gt;="&amp;Kombiniert[[#This Row],[Von]],Kombiniert[Date],"&lt;="&amp;Kombiniert[[#This Row],[Date]])</f>
        <v>4.2499999999999996E-2</v>
      </c>
      <c r="Q1445" s="8">
        <f>AVERAGEIFS(Kombiniert[LINKE],Kombiniert[Date],"&gt;="&amp;Kombiniert[[#This Row],[Von]],Kombiniert[Date],"&lt;="&amp;Kombiniert[[#This Row],[Date]])</f>
        <v>7.0000000000000007E-2</v>
      </c>
      <c r="R1445" s="8">
        <f>AVERAGEIFS(Kombiniert[AfD],Kombiniert[Date],"&gt;="&amp;Kombiniert[[#This Row],[Von]],Kombiniert[Date],"&lt;="&amp;Kombiniert[[#This Row],[Date]])</f>
        <v>3.2500000000000001E-2</v>
      </c>
      <c r="S1445" s="8">
        <f>AVERAGEIFS(Kombiniert[Sonstige],Kombiniert[Date],"&gt;="&amp;Kombiniert[[#This Row],[Von]],Kombiniert[Date],"&lt;="&amp;Kombiniert[[#This Row],[Date]])</f>
        <v>2.75E-2</v>
      </c>
      <c r="T1445" s="4">
        <f>SUMIFS(Kombiniert[Befragte],Kombiniert[Date],"&gt;="&amp;Kombiniert[[#This Row],[Von]],Kombiniert[Date],"&lt;="&amp;Kombiniert[[#This Row],[Date]])</f>
        <v>7686</v>
      </c>
      <c r="U1445" s="2">
        <f>1/SUMIFS(Kombiniert[[#This Row],[CDU/CSU (14d)]:[AfD (14d)]],Kombiniert[[#This Row],[CDU/CSU (14d)]:[AfD (14d)]],"&gt;="&amp;0.05)</f>
        <v>1.1661807580174928</v>
      </c>
      <c r="V1445" s="2">
        <f>1/(SUMIFS(Kombiniert[[#This Row],[CDU/CSU (14d)]:[AfD (14d)]],Kombiniert[[#This Row],[CDU/CSU (14d)]:[AfD (14d)]],"&gt;="&amp;0.05)-Kombiniert[[#This Row],[FDP (14d)]])</f>
        <v>1.2269938650306749</v>
      </c>
    </row>
    <row r="1446" spans="1:22" x14ac:dyDescent="0.35">
      <c r="A1446" s="1">
        <v>41426</v>
      </c>
      <c r="B1446" s="2">
        <v>0.39</v>
      </c>
      <c r="C1446" s="2">
        <v>0.26</v>
      </c>
      <c r="D1446" s="2">
        <v>0.14000000000000001</v>
      </c>
      <c r="E1446" s="2">
        <v>0.04</v>
      </c>
      <c r="F1446" s="2">
        <v>7.0000000000000007E-2</v>
      </c>
      <c r="G1446" s="2">
        <v>0.04</v>
      </c>
      <c r="H1446" s="2">
        <v>0.02</v>
      </c>
      <c r="I1446" s="2">
        <v>1025</v>
      </c>
      <c r="J1446" s="2" t="s">
        <v>1222</v>
      </c>
      <c r="K1446" t="s">
        <v>939</v>
      </c>
      <c r="L1446" s="1">
        <f>Kombiniert[[#This Row],[Date]]-13</f>
        <v>41413</v>
      </c>
      <c r="M1446" s="8">
        <f>AVERAGEIFS(Kombiniert[CDU/CSU],Kombiniert[Date],"&gt;="&amp;Kombiniert[[#This Row],[Von]],Kombiniert[Date],"&lt;="&amp;Kombiniert[[#This Row],[Date]])</f>
        <v>0.38666666666666671</v>
      </c>
      <c r="N1446" s="3">
        <f>AVERAGEIFS(Kombiniert[SPD],Kombiniert[Date],"&gt;="&amp;Kombiniert[[#This Row],[Von]],Kombiniert[Date],"&lt;="&amp;Kombiniert[[#This Row],[Date]])</f>
        <v>0.25666666666666665</v>
      </c>
      <c r="O1446" s="8">
        <f>AVERAGEIFS(Kombiniert[GRÜNE],Kombiniert[Date],"&gt;="&amp;Kombiniert[[#This Row],[Von]],Kombiniert[Date],"&lt;="&amp;Kombiniert[[#This Row],[Date]])</f>
        <v>0.13666666666666669</v>
      </c>
      <c r="P1446" s="8">
        <f>AVERAGEIFS(Kombiniert[FDP],Kombiniert[Date],"&gt;="&amp;Kombiniert[[#This Row],[Von]],Kombiniert[Date],"&lt;="&amp;Kombiniert[[#This Row],[Date]])</f>
        <v>4.3333333333333335E-2</v>
      </c>
      <c r="Q1446" s="8">
        <f>AVERAGEIFS(Kombiniert[LINKE],Kombiniert[Date],"&gt;="&amp;Kombiniert[[#This Row],[Von]],Kombiniert[Date],"&lt;="&amp;Kombiniert[[#This Row],[Date]])</f>
        <v>7.3333333333333348E-2</v>
      </c>
      <c r="R1446" s="8">
        <f>AVERAGEIFS(Kombiniert[AfD],Kombiniert[Date],"&gt;="&amp;Kombiniert[[#This Row],[Von]],Kombiniert[Date],"&lt;="&amp;Kombiniert[[#This Row],[Date]])</f>
        <v>3.3333333333333333E-2</v>
      </c>
      <c r="S1446" s="8">
        <f>AVERAGEIFS(Kombiniert[Sonstige],Kombiniert[Date],"&gt;="&amp;Kombiniert[[#This Row],[Von]],Kombiniert[Date],"&lt;="&amp;Kombiniert[[#This Row],[Date]])</f>
        <v>0.03</v>
      </c>
      <c r="T1446" s="4">
        <f>SUMIFS(Kombiniert[Befragte],Kombiniert[Date],"&gt;="&amp;Kombiniert[[#This Row],[Von]],Kombiniert[Date],"&lt;="&amp;Kombiniert[[#This Row],[Date]])</f>
        <v>5053</v>
      </c>
      <c r="U1446" s="2">
        <f>1/SUMIFS(Kombiniert[[#This Row],[CDU/CSU (14d)]:[AfD (14d)]],Kombiniert[[#This Row],[CDU/CSU (14d)]:[AfD (14d)]],"&gt;="&amp;0.05)</f>
        <v>1.171875</v>
      </c>
      <c r="V1446" s="2">
        <f>1/(SUMIFS(Kombiniert[[#This Row],[CDU/CSU (14d)]:[AfD (14d)]],Kombiniert[[#This Row],[CDU/CSU (14d)]:[AfD (14d)]],"&gt;="&amp;0.05)-Kombiniert[[#This Row],[FDP (14d)]])</f>
        <v>1.2345679012345678</v>
      </c>
    </row>
    <row r="1447" spans="1:22" x14ac:dyDescent="0.35">
      <c r="A1447" s="1">
        <v>41421</v>
      </c>
      <c r="B1447" s="2">
        <v>0.39</v>
      </c>
      <c r="C1447" s="2">
        <v>0.25</v>
      </c>
      <c r="D1447" s="2">
        <v>0.14000000000000001</v>
      </c>
      <c r="E1447" s="2">
        <v>0.04</v>
      </c>
      <c r="F1447" s="2">
        <v>7.0000000000000007E-2</v>
      </c>
      <c r="G1447" s="2">
        <v>0.03</v>
      </c>
      <c r="H1447" s="2">
        <v>0.04</v>
      </c>
      <c r="I1447" s="2">
        <v>2019</v>
      </c>
      <c r="J1447" s="2" t="s">
        <v>1001</v>
      </c>
      <c r="K1447" t="s">
        <v>939</v>
      </c>
      <c r="L1447" s="1">
        <f>Kombiniert[[#This Row],[Date]]-13</f>
        <v>41408</v>
      </c>
      <c r="M1447" s="8">
        <f>AVERAGEIFS(Kombiniert[CDU/CSU],Kombiniert[Date],"&gt;="&amp;Kombiniert[[#This Row],[Von]],Kombiniert[Date],"&lt;="&amp;Kombiniert[[#This Row],[Date]])</f>
        <v>0.38000000000000006</v>
      </c>
      <c r="N1447" s="3">
        <f>AVERAGEIFS(Kombiniert[SPD],Kombiniert[Date],"&gt;="&amp;Kombiniert[[#This Row],[Von]],Kombiniert[Date],"&lt;="&amp;Kombiniert[[#This Row],[Date]])</f>
        <v>0.26</v>
      </c>
      <c r="O1447" s="8">
        <f>AVERAGEIFS(Kombiniert[GRÜNE],Kombiniert[Date],"&gt;="&amp;Kombiniert[[#This Row],[Von]],Kombiniert[Date],"&lt;="&amp;Kombiniert[[#This Row],[Date]])</f>
        <v>0.13666666666666669</v>
      </c>
      <c r="P1447" s="8">
        <f>AVERAGEIFS(Kombiniert[FDP],Kombiniert[Date],"&gt;="&amp;Kombiniert[[#This Row],[Von]],Kombiniert[Date],"&lt;="&amp;Kombiniert[[#This Row],[Date]])</f>
        <v>4.3333333333333335E-2</v>
      </c>
      <c r="Q1447" s="8">
        <f>AVERAGEIFS(Kombiniert[LINKE],Kombiniert[Date],"&gt;="&amp;Kombiniert[[#This Row],[Von]],Kombiniert[Date],"&lt;="&amp;Kombiniert[[#This Row],[Date]])</f>
        <v>7.6666666666666675E-2</v>
      </c>
      <c r="R1447" s="8">
        <f>AVERAGEIFS(Kombiniert[AfD],Kombiniert[Date],"&gt;="&amp;Kombiniert[[#This Row],[Von]],Kombiniert[Date],"&lt;="&amp;Kombiniert[[#This Row],[Date]])</f>
        <v>0.03</v>
      </c>
      <c r="S1447" s="8">
        <f>AVERAGEIFS(Kombiniert[Sonstige],Kombiniert[Date],"&gt;="&amp;Kombiniert[[#This Row],[Von]],Kombiniert[Date],"&lt;="&amp;Kombiniert[[#This Row],[Date]])</f>
        <v>3.0000000000000002E-2</v>
      </c>
      <c r="T1447" s="4">
        <f>SUMIFS(Kombiniert[Befragte],Kombiniert[Date],"&gt;="&amp;Kombiniert[[#This Row],[Von]],Kombiniert[Date],"&lt;="&amp;Kombiniert[[#This Row],[Date]])</f>
        <v>5051</v>
      </c>
      <c r="U1447" s="2">
        <f>1/SUMIFS(Kombiniert[[#This Row],[CDU/CSU (14d)]:[AfD (14d)]],Kombiniert[[#This Row],[CDU/CSU (14d)]:[AfD (14d)]],"&gt;="&amp;0.05)</f>
        <v>1.1718749999999998</v>
      </c>
      <c r="V1447" s="2">
        <f>1/(SUMIFS(Kombiniert[[#This Row],[CDU/CSU (14d)]:[AfD (14d)]],Kombiniert[[#This Row],[CDU/CSU (14d)]:[AfD (14d)]],"&gt;="&amp;0.05)-Kombiniert[[#This Row],[FDP (14d)]])</f>
        <v>1.2345679012345676</v>
      </c>
    </row>
    <row r="1448" spans="1:22" x14ac:dyDescent="0.35">
      <c r="A1448" s="1">
        <v>41416</v>
      </c>
      <c r="B1448" s="2">
        <v>0.38</v>
      </c>
      <c r="C1448" s="2">
        <v>0.26</v>
      </c>
      <c r="D1448" s="2">
        <v>0.13</v>
      </c>
      <c r="E1448" s="2">
        <v>0.05</v>
      </c>
      <c r="F1448" s="2">
        <v>0.08</v>
      </c>
      <c r="G1448" s="2">
        <v>0.03</v>
      </c>
      <c r="H1448" s="2">
        <v>0.03</v>
      </c>
      <c r="I1448" s="2">
        <v>2009</v>
      </c>
      <c r="J1448" s="2" t="s">
        <v>644</v>
      </c>
      <c r="K1448" t="s">
        <v>939</v>
      </c>
      <c r="L1448" s="1">
        <f>Kombiniert[[#This Row],[Date]]-13</f>
        <v>41403</v>
      </c>
      <c r="M1448" s="8">
        <f>AVERAGEIFS(Kombiniert[CDU/CSU],Kombiniert[Date],"&gt;="&amp;Kombiniert[[#This Row],[Von]],Kombiniert[Date],"&lt;="&amp;Kombiniert[[#This Row],[Date]])</f>
        <v>0.37333333333333335</v>
      </c>
      <c r="N1448" s="3">
        <f>AVERAGEIFS(Kombiniert[SPD],Kombiniert[Date],"&gt;="&amp;Kombiniert[[#This Row],[Von]],Kombiniert[Date],"&lt;="&amp;Kombiniert[[#This Row],[Date]])</f>
        <v>0.26666666666666666</v>
      </c>
      <c r="O1448" s="8">
        <f>AVERAGEIFS(Kombiniert[GRÜNE],Kombiniert[Date],"&gt;="&amp;Kombiniert[[#This Row],[Von]],Kombiniert[Date],"&lt;="&amp;Kombiniert[[#This Row],[Date]])</f>
        <v>0.14000000000000001</v>
      </c>
      <c r="P1448" s="8">
        <f>AVERAGEIFS(Kombiniert[FDP],Kombiniert[Date],"&gt;="&amp;Kombiniert[[#This Row],[Von]],Kombiniert[Date],"&lt;="&amp;Kombiniert[[#This Row],[Date]])</f>
        <v>4.3333333333333335E-2</v>
      </c>
      <c r="Q1448" s="8">
        <f>AVERAGEIFS(Kombiniert[LINKE],Kombiniert[Date],"&gt;="&amp;Kombiniert[[#This Row],[Von]],Kombiniert[Date],"&lt;="&amp;Kombiniert[[#This Row],[Date]])</f>
        <v>7.6666666666666675E-2</v>
      </c>
      <c r="R1448" s="8">
        <f>AVERAGEIFS(Kombiniert[AfD],Kombiniert[Date],"&gt;="&amp;Kombiniert[[#This Row],[Von]],Kombiniert[Date],"&lt;="&amp;Kombiniert[[#This Row],[Date]])</f>
        <v>0.03</v>
      </c>
      <c r="S1448" s="8">
        <f>AVERAGEIFS(Kombiniert[Sonstige],Kombiniert[Date],"&gt;="&amp;Kombiniert[[#This Row],[Von]],Kombiniert[Date],"&lt;="&amp;Kombiniert[[#This Row],[Date]])</f>
        <v>2.6666666666666668E-2</v>
      </c>
      <c r="T1448" s="4">
        <f>SUMIFS(Kombiniert[Befragte],Kombiniert[Date],"&gt;="&amp;Kombiniert[[#This Row],[Von]],Kombiniert[Date],"&lt;="&amp;Kombiniert[[#This Row],[Date]])</f>
        <v>5047</v>
      </c>
      <c r="U1448" s="2">
        <f>1/SUMIFS(Kombiniert[[#This Row],[CDU/CSU (14d)]:[AfD (14d)]],Kombiniert[[#This Row],[CDU/CSU (14d)]:[AfD (14d)]],"&gt;="&amp;0.05)</f>
        <v>1.1673151750972763</v>
      </c>
      <c r="V1448" s="2">
        <f>1/(SUMIFS(Kombiniert[[#This Row],[CDU/CSU (14d)]:[AfD (14d)]],Kombiniert[[#This Row],[CDU/CSU (14d)]:[AfD (14d)]],"&gt;="&amp;0.05)-Kombiniert[[#This Row],[FDP (14d)]])</f>
        <v>1.2295081967213115</v>
      </c>
    </row>
    <row r="1449" spans="1:22" x14ac:dyDescent="0.35">
      <c r="A1449" s="1">
        <v>41411</v>
      </c>
      <c r="B1449" s="2">
        <v>0.37</v>
      </c>
      <c r="C1449" s="2">
        <v>0.27</v>
      </c>
      <c r="D1449" s="2">
        <v>0.14000000000000001</v>
      </c>
      <c r="E1449" s="2">
        <v>0.04</v>
      </c>
      <c r="F1449" s="2">
        <v>0.08</v>
      </c>
      <c r="G1449" s="2">
        <v>0.03</v>
      </c>
      <c r="H1449" s="2">
        <v>0.02</v>
      </c>
      <c r="I1449" s="2">
        <v>1023</v>
      </c>
      <c r="J1449" s="2" t="s">
        <v>1223</v>
      </c>
      <c r="K1449" t="s">
        <v>939</v>
      </c>
      <c r="L1449" s="1">
        <f>Kombiniert[[#This Row],[Date]]-13</f>
        <v>41398</v>
      </c>
      <c r="M1449" s="8">
        <f>AVERAGEIFS(Kombiniert[CDU/CSU],Kombiniert[Date],"&gt;="&amp;Kombiniert[[#This Row],[Von]],Kombiniert[Date],"&lt;="&amp;Kombiniert[[#This Row],[Date]])</f>
        <v>0.36999999999999994</v>
      </c>
      <c r="N1449" s="3">
        <f>AVERAGEIFS(Kombiniert[SPD],Kombiniert[Date],"&gt;="&amp;Kombiniert[[#This Row],[Von]],Kombiniert[Date],"&lt;="&amp;Kombiniert[[#This Row],[Date]])</f>
        <v>0.26666666666666666</v>
      </c>
      <c r="O1449" s="8">
        <f>AVERAGEIFS(Kombiniert[GRÜNE],Kombiniert[Date],"&gt;="&amp;Kombiniert[[#This Row],[Von]],Kombiniert[Date],"&lt;="&amp;Kombiniert[[#This Row],[Date]])</f>
        <v>0.1466666666666667</v>
      </c>
      <c r="P1449" s="8">
        <f>AVERAGEIFS(Kombiniert[FDP],Kombiniert[Date],"&gt;="&amp;Kombiniert[[#This Row],[Von]],Kombiniert[Date],"&lt;="&amp;Kombiniert[[#This Row],[Date]])</f>
        <v>4.3333333333333335E-2</v>
      </c>
      <c r="Q1449" s="8">
        <f>AVERAGEIFS(Kombiniert[LINKE],Kombiniert[Date],"&gt;="&amp;Kombiniert[[#This Row],[Von]],Kombiniert[Date],"&lt;="&amp;Kombiniert[[#This Row],[Date]])</f>
        <v>7.3333333333333348E-2</v>
      </c>
      <c r="R1449" s="8">
        <f>AVERAGEIFS(Kombiniert[AfD],Kombiniert[Date],"&gt;="&amp;Kombiniert[[#This Row],[Von]],Kombiniert[Date],"&lt;="&amp;Kombiniert[[#This Row],[Date]])</f>
        <v>0.03</v>
      </c>
      <c r="S1449" s="8">
        <f>AVERAGEIFS(Kombiniert[Sonstige],Kombiniert[Date],"&gt;="&amp;Kombiniert[[#This Row],[Von]],Kombiniert[Date],"&lt;="&amp;Kombiniert[[#This Row],[Date]])</f>
        <v>2.6666666666666668E-2</v>
      </c>
      <c r="T1449" s="4">
        <f>SUMIFS(Kombiniert[Befragte],Kombiniert[Date],"&gt;="&amp;Kombiniert[[#This Row],[Von]],Kombiniert[Date],"&lt;="&amp;Kombiniert[[#This Row],[Date]])</f>
        <v>5082</v>
      </c>
      <c r="U1449" s="2">
        <f>1/SUMIFS(Kombiniert[[#This Row],[CDU/CSU (14d)]:[AfD (14d)]],Kombiniert[[#This Row],[CDU/CSU (14d)]:[AfD (14d)]],"&gt;="&amp;0.05)</f>
        <v>1.1673151750972763</v>
      </c>
      <c r="V1449" s="2">
        <f>1/(SUMIFS(Kombiniert[[#This Row],[CDU/CSU (14d)]:[AfD (14d)]],Kombiniert[[#This Row],[CDU/CSU (14d)]:[AfD (14d)]],"&gt;="&amp;0.05)-Kombiniert[[#This Row],[FDP (14d)]])</f>
        <v>1.2295081967213115</v>
      </c>
    </row>
    <row r="1450" spans="1:22" x14ac:dyDescent="0.35">
      <c r="A1450" s="1">
        <v>41407</v>
      </c>
      <c r="B1450" s="2">
        <v>0.37</v>
      </c>
      <c r="C1450" s="2">
        <v>0.27</v>
      </c>
      <c r="D1450" s="2">
        <v>0.15</v>
      </c>
      <c r="E1450" s="2">
        <v>0.04</v>
      </c>
      <c r="F1450" s="2">
        <v>7.0000000000000007E-2</v>
      </c>
      <c r="G1450" s="2">
        <v>0.03</v>
      </c>
      <c r="H1450" s="2">
        <v>0.03</v>
      </c>
      <c r="I1450" s="2">
        <v>2015</v>
      </c>
      <c r="J1450" s="2" t="s">
        <v>1002</v>
      </c>
      <c r="K1450" t="s">
        <v>939</v>
      </c>
      <c r="L1450" s="1">
        <f>Kombiniert[[#This Row],[Date]]-13</f>
        <v>41394</v>
      </c>
      <c r="M1450" s="8">
        <f>AVERAGEIFS(Kombiniert[CDU/CSU],Kombiniert[Date],"&gt;="&amp;Kombiniert[[#This Row],[Von]],Kombiniert[Date],"&lt;="&amp;Kombiniert[[#This Row],[Date]])</f>
        <v>0.37</v>
      </c>
      <c r="N1450" s="3">
        <f>AVERAGEIFS(Kombiniert[SPD],Kombiniert[Date],"&gt;="&amp;Kombiniert[[#This Row],[Von]],Kombiniert[Date],"&lt;="&amp;Kombiniert[[#This Row],[Date]])</f>
        <v>0.26500000000000001</v>
      </c>
      <c r="O1450" s="8">
        <f>AVERAGEIFS(Kombiniert[GRÜNE],Kombiniert[Date],"&gt;="&amp;Kombiniert[[#This Row],[Von]],Kombiniert[Date],"&lt;="&amp;Kombiniert[[#This Row],[Date]])</f>
        <v>0.15</v>
      </c>
      <c r="P1450" s="8">
        <f>AVERAGEIFS(Kombiniert[FDP],Kombiniert[Date],"&gt;="&amp;Kombiniert[[#This Row],[Von]],Kombiniert[Date],"&lt;="&amp;Kombiniert[[#This Row],[Date]])</f>
        <v>4.4999999999999998E-2</v>
      </c>
      <c r="Q1450" s="8">
        <f>AVERAGEIFS(Kombiniert[LINKE],Kombiniert[Date],"&gt;="&amp;Kombiniert[[#This Row],[Von]],Kombiniert[Date],"&lt;="&amp;Kombiniert[[#This Row],[Date]])</f>
        <v>7.0000000000000007E-2</v>
      </c>
      <c r="R1450" s="8">
        <f>AVERAGEIFS(Kombiniert[AfD],Kombiniert[Date],"&gt;="&amp;Kombiniert[[#This Row],[Von]],Kombiniert[Date],"&lt;="&amp;Kombiniert[[#This Row],[Date]])</f>
        <v>0.03</v>
      </c>
      <c r="S1450" s="8">
        <f>AVERAGEIFS(Kombiniert[Sonstige],Kombiniert[Date],"&gt;="&amp;Kombiniert[[#This Row],[Von]],Kombiniert[Date],"&lt;="&amp;Kombiniert[[#This Row],[Date]])</f>
        <v>0.03</v>
      </c>
      <c r="T1450" s="4">
        <f>SUMIFS(Kombiniert[Befragte],Kombiniert[Date],"&gt;="&amp;Kombiniert[[#This Row],[Von]],Kombiniert[Date],"&lt;="&amp;Kombiniert[[#This Row],[Date]])</f>
        <v>4059</v>
      </c>
      <c r="U1450" s="2">
        <f>1/SUMIFS(Kombiniert[[#This Row],[CDU/CSU (14d)]:[AfD (14d)]],Kombiniert[[#This Row],[CDU/CSU (14d)]:[AfD (14d)]],"&gt;="&amp;0.05)</f>
        <v>1.1695906432748537</v>
      </c>
      <c r="V1450" s="2">
        <f>1/(SUMIFS(Kombiniert[[#This Row],[CDU/CSU (14d)]:[AfD (14d)]],Kombiniert[[#This Row],[CDU/CSU (14d)]:[AfD (14d)]],"&gt;="&amp;0.05)-Kombiniert[[#This Row],[FDP (14d)]])</f>
        <v>1.2345679012345681</v>
      </c>
    </row>
    <row r="1451" spans="1:22" x14ac:dyDescent="0.35">
      <c r="A1451" s="1">
        <v>41401</v>
      </c>
      <c r="B1451" s="2">
        <v>0.37</v>
      </c>
      <c r="C1451" s="2">
        <v>0.26</v>
      </c>
      <c r="D1451" s="2">
        <v>0.15</v>
      </c>
      <c r="E1451" s="2">
        <v>0.05</v>
      </c>
      <c r="F1451" s="2">
        <v>7.0000000000000007E-2</v>
      </c>
      <c r="G1451" s="2">
        <v>0.03</v>
      </c>
      <c r="H1451" s="2">
        <v>0.03</v>
      </c>
      <c r="I1451" s="2">
        <v>2044</v>
      </c>
      <c r="J1451" s="2" t="s">
        <v>1003</v>
      </c>
      <c r="K1451" t="s">
        <v>939</v>
      </c>
      <c r="L1451" s="1">
        <f>Kombiniert[[#This Row],[Date]]-13</f>
        <v>41388</v>
      </c>
      <c r="M1451" s="8">
        <f>AVERAGEIFS(Kombiniert[CDU/CSU],Kombiniert[Date],"&gt;="&amp;Kombiniert[[#This Row],[Von]],Kombiniert[Date],"&lt;="&amp;Kombiniert[[#This Row],[Date]])</f>
        <v>0.375</v>
      </c>
      <c r="N1451" s="3">
        <f>AVERAGEIFS(Kombiniert[SPD],Kombiniert[Date],"&gt;="&amp;Kombiniert[[#This Row],[Von]],Kombiniert[Date],"&lt;="&amp;Kombiniert[[#This Row],[Date]])</f>
        <v>0.26</v>
      </c>
      <c r="O1451" s="8">
        <f>AVERAGEIFS(Kombiniert[GRÜNE],Kombiniert[Date],"&gt;="&amp;Kombiniert[[#This Row],[Von]],Kombiniert[Date],"&lt;="&amp;Kombiniert[[#This Row],[Date]])</f>
        <v>0.155</v>
      </c>
      <c r="P1451" s="8">
        <f>AVERAGEIFS(Kombiniert[FDP],Kombiniert[Date],"&gt;="&amp;Kombiniert[[#This Row],[Von]],Kombiniert[Date],"&lt;="&amp;Kombiniert[[#This Row],[Date]])</f>
        <v>0.05</v>
      </c>
      <c r="Q1451" s="8">
        <f>AVERAGEIFS(Kombiniert[LINKE],Kombiniert[Date],"&gt;="&amp;Kombiniert[[#This Row],[Von]],Kombiniert[Date],"&lt;="&amp;Kombiniert[[#This Row],[Date]])</f>
        <v>7.0000000000000007E-2</v>
      </c>
      <c r="R1451" s="8">
        <f>AVERAGEIFS(Kombiniert[AfD],Kombiniert[Date],"&gt;="&amp;Kombiniert[[#This Row],[Von]],Kombiniert[Date],"&lt;="&amp;Kombiniert[[#This Row],[Date]])</f>
        <v>0.03</v>
      </c>
      <c r="S1451" s="8">
        <f>AVERAGEIFS(Kombiniert[Sonstige],Kombiniert[Date],"&gt;="&amp;Kombiniert[[#This Row],[Von]],Kombiniert[Date],"&lt;="&amp;Kombiniert[[#This Row],[Date]])</f>
        <v>2.5000000000000001E-2</v>
      </c>
      <c r="T1451" s="4">
        <f>SUMIFS(Kombiniert[Befragte],Kombiniert[Date],"&gt;="&amp;Kombiniert[[#This Row],[Von]],Kombiniert[Date],"&lt;="&amp;Kombiniert[[#This Row],[Date]])</f>
        <v>4044</v>
      </c>
      <c r="U1451" s="2">
        <f>1/SUMIFS(Kombiniert[[#This Row],[CDU/CSU (14d)]:[AfD (14d)]],Kombiniert[[#This Row],[CDU/CSU (14d)]:[AfD (14d)]],"&gt;="&amp;0.05)</f>
        <v>1.0989010989010988</v>
      </c>
      <c r="V1451" s="2">
        <f>1/(SUMIFS(Kombiniert[[#This Row],[CDU/CSU (14d)]:[AfD (14d)]],Kombiniert[[#This Row],[CDU/CSU (14d)]:[AfD (14d)]],"&gt;="&amp;0.05)-Kombiniert[[#This Row],[FDP (14d)]])</f>
        <v>1.1627906976744184</v>
      </c>
    </row>
    <row r="1452" spans="1:22" x14ac:dyDescent="0.35">
      <c r="A1452" s="1">
        <v>41393</v>
      </c>
      <c r="B1452" s="2">
        <v>0.38</v>
      </c>
      <c r="C1452" s="2">
        <v>0.26</v>
      </c>
      <c r="D1452" s="2">
        <v>0.16</v>
      </c>
      <c r="E1452" s="2">
        <v>0.05</v>
      </c>
      <c r="F1452" s="2">
        <v>7.0000000000000007E-2</v>
      </c>
      <c r="G1452" s="2">
        <v>0.03</v>
      </c>
      <c r="H1452" s="2">
        <v>0.02</v>
      </c>
      <c r="I1452" s="2">
        <v>2000</v>
      </c>
      <c r="J1452" s="2" t="s">
        <v>1004</v>
      </c>
      <c r="K1452" t="s">
        <v>939</v>
      </c>
      <c r="L1452" s="1">
        <f>Kombiniert[[#This Row],[Date]]-13</f>
        <v>41380</v>
      </c>
      <c r="M1452" s="8">
        <f>AVERAGEIFS(Kombiniert[CDU/CSU],Kombiniert[Date],"&gt;="&amp;Kombiniert[[#This Row],[Von]],Kombiniert[Date],"&lt;="&amp;Kombiniert[[#This Row],[Date]])</f>
        <v>0.38500000000000001</v>
      </c>
      <c r="N1452" s="3">
        <f>AVERAGEIFS(Kombiniert[SPD],Kombiniert[Date],"&gt;="&amp;Kombiniert[[#This Row],[Von]],Kombiniert[Date],"&lt;="&amp;Kombiniert[[#This Row],[Date]])</f>
        <v>0.26</v>
      </c>
      <c r="O1452" s="8">
        <f>AVERAGEIFS(Kombiniert[GRÜNE],Kombiniert[Date],"&gt;="&amp;Kombiniert[[#This Row],[Von]],Kombiniert[Date],"&lt;="&amp;Kombiniert[[#This Row],[Date]])</f>
        <v>0.15</v>
      </c>
      <c r="P1452" s="8">
        <f>AVERAGEIFS(Kombiniert[FDP],Kombiniert[Date],"&gt;="&amp;Kombiniert[[#This Row],[Von]],Kombiniert[Date],"&lt;="&amp;Kombiniert[[#This Row],[Date]])</f>
        <v>0.05</v>
      </c>
      <c r="Q1452" s="8">
        <f>AVERAGEIFS(Kombiniert[LINKE],Kombiniert[Date],"&gt;="&amp;Kombiniert[[#This Row],[Von]],Kombiniert[Date],"&lt;="&amp;Kombiniert[[#This Row],[Date]])</f>
        <v>6.25E-2</v>
      </c>
      <c r="R1452" s="8">
        <f>AVERAGEIFS(Kombiniert[AfD],Kombiniert[Date],"&gt;="&amp;Kombiniert[[#This Row],[Von]],Kombiniert[Date],"&lt;="&amp;Kombiniert[[#This Row],[Date]])</f>
        <v>3.7499999999999999E-2</v>
      </c>
      <c r="S1452" s="8">
        <f>AVERAGEIFS(Kombiniert[Sonstige],Kombiniert[Date],"&gt;="&amp;Kombiniert[[#This Row],[Von]],Kombiniert[Date],"&lt;="&amp;Kombiniert[[#This Row],[Date]])</f>
        <v>2.2500000000000003E-2</v>
      </c>
      <c r="T1452" s="4">
        <f>SUMIFS(Kombiniert[Befragte],Kombiniert[Date],"&gt;="&amp;Kombiniert[[#This Row],[Von]],Kombiniert[Date],"&lt;="&amp;Kombiniert[[#This Row],[Date]])</f>
        <v>7078</v>
      </c>
      <c r="U1452" s="2">
        <f>1/SUMIFS(Kombiniert[[#This Row],[CDU/CSU (14d)]:[AfD (14d)]],Kombiniert[[#This Row],[CDU/CSU (14d)]:[AfD (14d)]],"&gt;="&amp;0.05)</f>
        <v>1.1019283746556472</v>
      </c>
      <c r="V1452" s="2">
        <f>1/(SUMIFS(Kombiniert[[#This Row],[CDU/CSU (14d)]:[AfD (14d)]],Kombiniert[[#This Row],[CDU/CSU (14d)]:[AfD (14d)]],"&gt;="&amp;0.05)-Kombiniert[[#This Row],[FDP (14d)]])</f>
        <v>1.1661807580174925</v>
      </c>
    </row>
    <row r="1453" spans="1:22" x14ac:dyDescent="0.35">
      <c r="A1453" s="1">
        <v>41386</v>
      </c>
      <c r="B1453" s="2">
        <v>0.38</v>
      </c>
      <c r="C1453" s="2">
        <v>0.26</v>
      </c>
      <c r="D1453" s="2">
        <v>0.15</v>
      </c>
      <c r="E1453" s="2">
        <v>0.05</v>
      </c>
      <c r="F1453" s="2">
        <v>0.06</v>
      </c>
      <c r="G1453" s="2">
        <v>0.05</v>
      </c>
      <c r="H1453" s="2">
        <v>0.02</v>
      </c>
      <c r="I1453" s="2">
        <v>2030</v>
      </c>
      <c r="J1453" s="2" t="s">
        <v>1224</v>
      </c>
      <c r="K1453" t="s">
        <v>939</v>
      </c>
      <c r="L1453" s="1">
        <f>Kombiniert[[#This Row],[Date]]-13</f>
        <v>41373</v>
      </c>
      <c r="M1453" s="8">
        <f>AVERAGEIFS(Kombiniert[CDU/CSU],Kombiniert[Date],"&gt;="&amp;Kombiniert[[#This Row],[Von]],Kombiniert[Date],"&lt;="&amp;Kombiniert[[#This Row],[Date]])</f>
        <v>0.38750000000000007</v>
      </c>
      <c r="N1453" s="3">
        <f>AVERAGEIFS(Kombiniert[SPD],Kombiniert[Date],"&gt;="&amp;Kombiniert[[#This Row],[Von]],Kombiniert[Date],"&lt;="&amp;Kombiniert[[#This Row],[Date]])</f>
        <v>0.26</v>
      </c>
      <c r="O1453" s="8">
        <f>AVERAGEIFS(Kombiniert[GRÜNE],Kombiniert[Date],"&gt;="&amp;Kombiniert[[#This Row],[Von]],Kombiniert[Date],"&lt;="&amp;Kombiniert[[#This Row],[Date]])</f>
        <v>0.15000000000000002</v>
      </c>
      <c r="P1453" s="8">
        <f>AVERAGEIFS(Kombiniert[FDP],Kombiniert[Date],"&gt;="&amp;Kombiniert[[#This Row],[Von]],Kombiniert[Date],"&lt;="&amp;Kombiniert[[#This Row],[Date]])</f>
        <v>0.05</v>
      </c>
      <c r="Q1453" s="8">
        <f>AVERAGEIFS(Kombiniert[LINKE],Kombiniert[Date],"&gt;="&amp;Kombiniert[[#This Row],[Von]],Kombiniert[Date],"&lt;="&amp;Kombiniert[[#This Row],[Date]])</f>
        <v>6.25E-2</v>
      </c>
      <c r="R1453" s="8">
        <f>AVERAGEIFS(Kombiniert[AfD],Kombiniert[Date],"&gt;="&amp;Kombiniert[[#This Row],[Von]],Kombiniert[Date],"&lt;="&amp;Kombiniert[[#This Row],[Date]])</f>
        <v>0.04</v>
      </c>
      <c r="S1453" s="8">
        <f>AVERAGEIFS(Kombiniert[Sonstige],Kombiniert[Date],"&gt;="&amp;Kombiniert[[#This Row],[Von]],Kombiniert[Date],"&lt;="&amp;Kombiniert[[#This Row],[Date]])</f>
        <v>2.5000000000000001E-2</v>
      </c>
      <c r="T1453" s="4">
        <f>SUMIFS(Kombiniert[Befragte],Kombiniert[Date],"&gt;="&amp;Kombiniert[[#This Row],[Von]],Kombiniert[Date],"&lt;="&amp;Kombiniert[[#This Row],[Date]])</f>
        <v>7096</v>
      </c>
      <c r="U1453" s="2">
        <f>1/SUMIFS(Kombiniert[[#This Row],[CDU/CSU (14d)]:[AfD (14d)]],Kombiniert[[#This Row],[CDU/CSU (14d)]:[AfD (14d)]],"&gt;="&amp;0.05)</f>
        <v>1.0989010989010988</v>
      </c>
      <c r="V1453" s="2">
        <f>1/(SUMIFS(Kombiniert[[#This Row],[CDU/CSU (14d)]:[AfD (14d)]],Kombiniert[[#This Row],[CDU/CSU (14d)]:[AfD (14d)]],"&gt;="&amp;0.05)-Kombiniert[[#This Row],[FDP (14d)]])</f>
        <v>1.1627906976744184</v>
      </c>
    </row>
    <row r="1454" spans="1:22" x14ac:dyDescent="0.35">
      <c r="A1454" s="1">
        <v>41385</v>
      </c>
      <c r="B1454" s="2">
        <v>0.39</v>
      </c>
      <c r="C1454" s="2">
        <v>0.26</v>
      </c>
      <c r="D1454" s="2">
        <v>0.14000000000000001</v>
      </c>
      <c r="E1454" s="2">
        <v>0.05</v>
      </c>
      <c r="F1454" s="2">
        <v>0.06</v>
      </c>
      <c r="G1454" s="2">
        <v>0.04</v>
      </c>
      <c r="H1454" s="2">
        <v>0.03</v>
      </c>
      <c r="I1454" s="2">
        <v>1030</v>
      </c>
      <c r="J1454" s="2" t="s">
        <v>870</v>
      </c>
      <c r="K1454" t="s">
        <v>939</v>
      </c>
      <c r="L1454" s="1">
        <f>Kombiniert[[#This Row],[Date]]-13</f>
        <v>41372</v>
      </c>
      <c r="M1454" s="8">
        <f>AVERAGEIFS(Kombiniert[CDU/CSU],Kombiniert[Date],"&gt;="&amp;Kombiniert[[#This Row],[Von]],Kombiniert[Date],"&lt;="&amp;Kombiniert[[#This Row],[Date]])</f>
        <v>0.38999999999999996</v>
      </c>
      <c r="N1454" s="3">
        <f>AVERAGEIFS(Kombiniert[SPD],Kombiniert[Date],"&gt;="&amp;Kombiniert[[#This Row],[Von]],Kombiniert[Date],"&lt;="&amp;Kombiniert[[#This Row],[Date]])</f>
        <v>0.26</v>
      </c>
      <c r="O1454" s="8">
        <f>AVERAGEIFS(Kombiniert[GRÜNE],Kombiniert[Date],"&gt;="&amp;Kombiniert[[#This Row],[Von]],Kombiniert[Date],"&lt;="&amp;Kombiniert[[#This Row],[Date]])</f>
        <v>0.15000000000000002</v>
      </c>
      <c r="P1454" s="8">
        <f>AVERAGEIFS(Kombiniert[FDP],Kombiniert[Date],"&gt;="&amp;Kombiniert[[#This Row],[Von]],Kombiniert[Date],"&lt;="&amp;Kombiniert[[#This Row],[Date]])</f>
        <v>5.000000000000001E-2</v>
      </c>
      <c r="Q1454" s="8">
        <f>AVERAGEIFS(Kombiniert[LINKE],Kombiniert[Date],"&gt;="&amp;Kombiniert[[#This Row],[Von]],Kombiniert[Date],"&lt;="&amp;Kombiniert[[#This Row],[Date]])</f>
        <v>6.3333333333333339E-2</v>
      </c>
      <c r="R1454" s="8">
        <f>AVERAGEIFS(Kombiniert[AfD],Kombiniert[Date],"&gt;="&amp;Kombiniert[[#This Row],[Von]],Kombiniert[Date],"&lt;="&amp;Kombiniert[[#This Row],[Date]])</f>
        <v>3.5000000000000003E-2</v>
      </c>
      <c r="S1454" s="8">
        <f>AVERAGEIFS(Kombiniert[Sonstige],Kombiniert[Date],"&gt;="&amp;Kombiniert[[#This Row],[Von]],Kombiniert[Date],"&lt;="&amp;Kombiniert[[#This Row],[Date]])</f>
        <v>2.6666666666666668E-2</v>
      </c>
      <c r="T1454" s="4">
        <f>SUMIFS(Kombiniert[Befragte],Kombiniert[Date],"&gt;="&amp;Kombiniert[[#This Row],[Von]],Kombiniert[Date],"&lt;="&amp;Kombiniert[[#This Row],[Date]])</f>
        <v>5066</v>
      </c>
      <c r="U1454" s="2">
        <f>1/SUMIFS(Kombiniert[[#This Row],[CDU/CSU (14d)]:[AfD (14d)]],Kombiniert[[#This Row],[CDU/CSU (14d)]:[AfD (14d)]],"&gt;="&amp;0.05)</f>
        <v>1.0948905109489051</v>
      </c>
      <c r="V1454" s="2">
        <f>1/(SUMIFS(Kombiniert[[#This Row],[CDU/CSU (14d)]:[AfD (14d)]],Kombiniert[[#This Row],[CDU/CSU (14d)]:[AfD (14d)]],"&gt;="&amp;0.05)-Kombiniert[[#This Row],[FDP (14d)]])</f>
        <v>1.1583011583011584</v>
      </c>
    </row>
    <row r="1455" spans="1:22" x14ac:dyDescent="0.35">
      <c r="A1455" s="1">
        <v>41380</v>
      </c>
      <c r="B1455" s="2">
        <v>0.39</v>
      </c>
      <c r="C1455" s="2">
        <v>0.26</v>
      </c>
      <c r="D1455" s="2">
        <v>0.15</v>
      </c>
      <c r="E1455" s="2">
        <v>0.05</v>
      </c>
      <c r="F1455" s="2">
        <v>0.06</v>
      </c>
      <c r="G1455" s="2">
        <v>0.03</v>
      </c>
      <c r="H1455" s="2">
        <v>0.02</v>
      </c>
      <c r="I1455" s="2">
        <v>2018</v>
      </c>
      <c r="J1455" s="2" t="s">
        <v>1005</v>
      </c>
      <c r="K1455" t="s">
        <v>939</v>
      </c>
      <c r="L1455" s="1">
        <f>Kombiniert[[#This Row],[Date]]-13</f>
        <v>41367</v>
      </c>
      <c r="M1455" s="8">
        <f>AVERAGEIFS(Kombiniert[CDU/CSU],Kombiniert[Date],"&gt;="&amp;Kombiniert[[#This Row],[Von]],Kombiniert[Date],"&lt;="&amp;Kombiniert[[#This Row],[Date]])</f>
        <v>0.39</v>
      </c>
      <c r="N1455" s="3">
        <f>AVERAGEIFS(Kombiniert[SPD],Kombiniert[Date],"&gt;="&amp;Kombiniert[[#This Row],[Von]],Kombiniert[Date],"&lt;="&amp;Kombiniert[[#This Row],[Date]])</f>
        <v>0.26</v>
      </c>
      <c r="O1455" s="8">
        <f>AVERAGEIFS(Kombiniert[GRÜNE],Kombiniert[Date],"&gt;="&amp;Kombiniert[[#This Row],[Von]],Kombiniert[Date],"&lt;="&amp;Kombiniert[[#This Row],[Date]])</f>
        <v>0.155</v>
      </c>
      <c r="P1455" s="8">
        <f>AVERAGEIFS(Kombiniert[FDP],Kombiniert[Date],"&gt;="&amp;Kombiniert[[#This Row],[Von]],Kombiniert[Date],"&lt;="&amp;Kombiniert[[#This Row],[Date]])</f>
        <v>0.05</v>
      </c>
      <c r="Q1455" s="8">
        <f>AVERAGEIFS(Kombiniert[LINKE],Kombiniert[Date],"&gt;="&amp;Kombiniert[[#This Row],[Von]],Kombiniert[Date],"&lt;="&amp;Kombiniert[[#This Row],[Date]])</f>
        <v>6.5000000000000002E-2</v>
      </c>
      <c r="R1455" s="8">
        <f>AVERAGEIFS(Kombiniert[AfD],Kombiniert[Date],"&gt;="&amp;Kombiniert[[#This Row],[Von]],Kombiniert[Date],"&lt;="&amp;Kombiniert[[#This Row],[Date]])</f>
        <v>0.03</v>
      </c>
      <c r="S1455" s="8">
        <f>AVERAGEIFS(Kombiniert[Sonstige],Kombiniert[Date],"&gt;="&amp;Kombiniert[[#This Row],[Von]],Kombiniert[Date],"&lt;="&amp;Kombiniert[[#This Row],[Date]])</f>
        <v>2.5000000000000001E-2</v>
      </c>
      <c r="T1455" s="4">
        <f>SUMIFS(Kombiniert[Befragte],Kombiniert[Date],"&gt;="&amp;Kombiniert[[#This Row],[Von]],Kombiniert[Date],"&lt;="&amp;Kombiniert[[#This Row],[Date]])</f>
        <v>4036</v>
      </c>
      <c r="U1455" s="2">
        <f>1/SUMIFS(Kombiniert[[#This Row],[CDU/CSU (14d)]:[AfD (14d)]],Kombiniert[[#This Row],[CDU/CSU (14d)]:[AfD (14d)]],"&gt;="&amp;0.05)</f>
        <v>1.0869565217391302</v>
      </c>
      <c r="V1455" s="2">
        <f>1/(SUMIFS(Kombiniert[[#This Row],[CDU/CSU (14d)]:[AfD (14d)]],Kombiniert[[#This Row],[CDU/CSU (14d)]:[AfD (14d)]],"&gt;="&amp;0.05)-Kombiniert[[#This Row],[FDP (14d)]])</f>
        <v>1.1494252873563218</v>
      </c>
    </row>
    <row r="1456" spans="1:22" x14ac:dyDescent="0.35">
      <c r="A1456" s="1">
        <v>41373</v>
      </c>
      <c r="B1456" s="2">
        <v>0.39</v>
      </c>
      <c r="C1456" s="2">
        <v>0.26</v>
      </c>
      <c r="D1456" s="2">
        <v>0.16</v>
      </c>
      <c r="E1456" s="2">
        <v>0.05</v>
      </c>
      <c r="F1456" s="2">
        <v>7.0000000000000007E-2</v>
      </c>
      <c r="G1456" s="2"/>
      <c r="H1456" s="2">
        <v>0.03</v>
      </c>
      <c r="I1456" s="2">
        <v>2018</v>
      </c>
      <c r="J1456" s="2" t="s">
        <v>1006</v>
      </c>
      <c r="K1456" t="s">
        <v>939</v>
      </c>
      <c r="L1456" s="1">
        <f>Kombiniert[[#This Row],[Date]]-13</f>
        <v>41360</v>
      </c>
      <c r="M1456" s="8">
        <f>AVERAGEIFS(Kombiniert[CDU/CSU],Kombiniert[Date],"&gt;="&amp;Kombiniert[[#This Row],[Von]],Kombiniert[Date],"&lt;="&amp;Kombiniert[[#This Row],[Date]])</f>
        <v>0.39</v>
      </c>
      <c r="N1456" s="3">
        <f>AVERAGEIFS(Kombiniert[SPD],Kombiniert[Date],"&gt;="&amp;Kombiniert[[#This Row],[Von]],Kombiniert[Date],"&lt;="&amp;Kombiniert[[#This Row],[Date]])</f>
        <v>0.26</v>
      </c>
      <c r="O1456" s="8">
        <f>AVERAGEIFS(Kombiniert[GRÜNE],Kombiniert[Date],"&gt;="&amp;Kombiniert[[#This Row],[Von]],Kombiniert[Date],"&lt;="&amp;Kombiniert[[#This Row],[Date]])</f>
        <v>0.16</v>
      </c>
      <c r="P1456" s="8">
        <f>AVERAGEIFS(Kombiniert[FDP],Kombiniert[Date],"&gt;="&amp;Kombiniert[[#This Row],[Von]],Kombiniert[Date],"&lt;="&amp;Kombiniert[[#This Row],[Date]])</f>
        <v>0.05</v>
      </c>
      <c r="Q1456" s="8">
        <f>AVERAGEIFS(Kombiniert[LINKE],Kombiniert[Date],"&gt;="&amp;Kombiniert[[#This Row],[Von]],Kombiniert[Date],"&lt;="&amp;Kombiniert[[#This Row],[Date]])</f>
        <v>7.0000000000000007E-2</v>
      </c>
      <c r="R1456" s="8" t="e">
        <f>AVERAGEIFS(Kombiniert[AfD],Kombiniert[Date],"&gt;="&amp;Kombiniert[[#This Row],[Von]],Kombiniert[Date],"&lt;="&amp;Kombiniert[[#This Row],[Date]])</f>
        <v>#DIV/0!</v>
      </c>
      <c r="S1456" s="8">
        <f>AVERAGEIFS(Kombiniert[Sonstige],Kombiniert[Date],"&gt;="&amp;Kombiniert[[#This Row],[Von]],Kombiniert[Date],"&lt;="&amp;Kombiniert[[#This Row],[Date]])</f>
        <v>0.03</v>
      </c>
      <c r="T1456" s="4">
        <f>SUMIFS(Kombiniert[Befragte],Kombiniert[Date],"&gt;="&amp;Kombiniert[[#This Row],[Von]],Kombiniert[Date],"&lt;="&amp;Kombiniert[[#This Row],[Date]])</f>
        <v>2018</v>
      </c>
      <c r="U1456" s="2">
        <f>1/SUMIFS(Kombiniert[[#This Row],[CDU/CSU (14d)]:[AfD (14d)]],Kombiniert[[#This Row],[CDU/CSU (14d)]:[AfD (14d)]],"&gt;="&amp;0.05)</f>
        <v>1.0752688172043008</v>
      </c>
      <c r="V1456" s="2">
        <f>1/(SUMIFS(Kombiniert[[#This Row],[CDU/CSU (14d)]:[AfD (14d)]],Kombiniert[[#This Row],[CDU/CSU (14d)]:[AfD (14d)]],"&gt;="&amp;0.05)-Kombiniert[[#This Row],[FDP (14d)]])</f>
        <v>1.1363636363636362</v>
      </c>
    </row>
    <row r="1457" spans="1:22" x14ac:dyDescent="0.35">
      <c r="A1457" s="1">
        <v>41358</v>
      </c>
      <c r="B1457" s="2">
        <v>0.39</v>
      </c>
      <c r="C1457" s="2">
        <v>0.27</v>
      </c>
      <c r="D1457" s="2">
        <v>0.14000000000000001</v>
      </c>
      <c r="E1457" s="2">
        <v>0.05</v>
      </c>
      <c r="F1457" s="2">
        <v>0.08</v>
      </c>
      <c r="G1457" s="2"/>
      <c r="H1457" s="2">
        <v>0.03</v>
      </c>
      <c r="I1457" s="2">
        <v>2006</v>
      </c>
      <c r="J1457" s="2" t="s">
        <v>1008</v>
      </c>
      <c r="K1457" t="s">
        <v>939</v>
      </c>
      <c r="L1457" s="1">
        <f>Kombiniert[[#This Row],[Date]]-13</f>
        <v>41345</v>
      </c>
      <c r="M1457" s="8">
        <f>AVERAGEIFS(Kombiniert[CDU/CSU],Kombiniert[Date],"&gt;="&amp;Kombiniert[[#This Row],[Von]],Kombiniert[Date],"&lt;="&amp;Kombiniert[[#This Row],[Date]])</f>
        <v>0.39666666666666667</v>
      </c>
      <c r="N1457" s="3">
        <f>AVERAGEIFS(Kombiniert[SPD],Kombiniert[Date],"&gt;="&amp;Kombiniert[[#This Row],[Von]],Kombiniert[Date],"&lt;="&amp;Kombiniert[[#This Row],[Date]])</f>
        <v>0.27</v>
      </c>
      <c r="O1457" s="8">
        <f>AVERAGEIFS(Kombiniert[GRÜNE],Kombiniert[Date],"&gt;="&amp;Kombiniert[[#This Row],[Von]],Kombiniert[Date],"&lt;="&amp;Kombiniert[[#This Row],[Date]])</f>
        <v>0.15000000000000002</v>
      </c>
      <c r="P1457" s="8">
        <f>AVERAGEIFS(Kombiniert[FDP],Kombiniert[Date],"&gt;="&amp;Kombiniert[[#This Row],[Von]],Kombiniert[Date],"&lt;="&amp;Kombiniert[[#This Row],[Date]])</f>
        <v>5.000000000000001E-2</v>
      </c>
      <c r="Q1457" s="8">
        <f>AVERAGEIFS(Kombiniert[LINKE],Kombiniert[Date],"&gt;="&amp;Kombiniert[[#This Row],[Von]],Kombiniert[Date],"&lt;="&amp;Kombiniert[[#This Row],[Date]])</f>
        <v>7.0000000000000007E-2</v>
      </c>
      <c r="R1457" s="8" t="e">
        <f>AVERAGEIFS(Kombiniert[AfD],Kombiniert[Date],"&gt;="&amp;Kombiniert[[#This Row],[Von]],Kombiniert[Date],"&lt;="&amp;Kombiniert[[#This Row],[Date]])</f>
        <v>#DIV/0!</v>
      </c>
      <c r="S1457" s="8">
        <f>AVERAGEIFS(Kombiniert[Sonstige],Kombiniert[Date],"&gt;="&amp;Kombiniert[[#This Row],[Von]],Kombiniert[Date],"&lt;="&amp;Kombiniert[[#This Row],[Date]])</f>
        <v>2.6666666666666668E-2</v>
      </c>
      <c r="T1457" s="4">
        <f>SUMIFS(Kombiniert[Befragte],Kombiniert[Date],"&gt;="&amp;Kombiniert[[#This Row],[Von]],Kombiniert[Date],"&lt;="&amp;Kombiniert[[#This Row],[Date]])</f>
        <v>6039</v>
      </c>
      <c r="U1457" s="2">
        <f>1/SUMIFS(Kombiniert[[#This Row],[CDU/CSU (14d)]:[AfD (14d)]],Kombiniert[[#This Row],[CDU/CSU (14d)]:[AfD (14d)]],"&gt;="&amp;0.05)</f>
        <v>1.0676156583629892</v>
      </c>
      <c r="V1457" s="2">
        <f>1/(SUMIFS(Kombiniert[[#This Row],[CDU/CSU (14d)]:[AfD (14d)]],Kombiniert[[#This Row],[CDU/CSU (14d)]:[AfD (14d)]],"&gt;="&amp;0.05)-Kombiniert[[#This Row],[FDP (14d)]])</f>
        <v>1.1278195488721805</v>
      </c>
    </row>
    <row r="1458" spans="1:22" x14ac:dyDescent="0.35">
      <c r="A1458" s="1">
        <v>41355</v>
      </c>
      <c r="B1458" s="2">
        <v>0.4</v>
      </c>
      <c r="C1458" s="2">
        <v>0.27</v>
      </c>
      <c r="D1458" s="2">
        <v>0.15</v>
      </c>
      <c r="E1458" s="2">
        <v>0.05</v>
      </c>
      <c r="F1458" s="2">
        <v>7.0000000000000007E-2</v>
      </c>
      <c r="G1458" s="2"/>
      <c r="H1458" s="2">
        <v>0.03</v>
      </c>
      <c r="I1458" s="2">
        <v>2011</v>
      </c>
      <c r="J1458" s="2" t="s">
        <v>1009</v>
      </c>
      <c r="K1458" t="s">
        <v>939</v>
      </c>
      <c r="L1458" s="1">
        <f>Kombiniert[[#This Row],[Date]]-13</f>
        <v>41342</v>
      </c>
      <c r="M1458" s="8">
        <f>AVERAGEIFS(Kombiniert[CDU/CSU],Kombiniert[Date],"&gt;="&amp;Kombiniert[[#This Row],[Von]],Kombiniert[Date],"&lt;="&amp;Kombiniert[[#This Row],[Date]])</f>
        <v>0.4</v>
      </c>
      <c r="N1458" s="3">
        <f>AVERAGEIFS(Kombiniert[SPD],Kombiniert[Date],"&gt;="&amp;Kombiniert[[#This Row],[Von]],Kombiniert[Date],"&lt;="&amp;Kombiniert[[#This Row],[Date]])</f>
        <v>0.27</v>
      </c>
      <c r="O1458" s="8">
        <f>AVERAGEIFS(Kombiniert[GRÜNE],Kombiniert[Date],"&gt;="&amp;Kombiniert[[#This Row],[Von]],Kombiniert[Date],"&lt;="&amp;Kombiniert[[#This Row],[Date]])</f>
        <v>0.155</v>
      </c>
      <c r="P1458" s="8">
        <f>AVERAGEIFS(Kombiniert[FDP],Kombiniert[Date],"&gt;="&amp;Kombiniert[[#This Row],[Von]],Kombiniert[Date],"&lt;="&amp;Kombiniert[[#This Row],[Date]])</f>
        <v>0.05</v>
      </c>
      <c r="Q1458" s="8">
        <f>AVERAGEIFS(Kombiniert[LINKE],Kombiniert[Date],"&gt;="&amp;Kombiniert[[#This Row],[Von]],Kombiniert[Date],"&lt;="&amp;Kombiniert[[#This Row],[Date]])</f>
        <v>6.5000000000000002E-2</v>
      </c>
      <c r="R1458" s="8" t="e">
        <f>AVERAGEIFS(Kombiniert[AfD],Kombiniert[Date],"&gt;="&amp;Kombiniert[[#This Row],[Von]],Kombiniert[Date],"&lt;="&amp;Kombiniert[[#This Row],[Date]])</f>
        <v>#DIV/0!</v>
      </c>
      <c r="S1458" s="8">
        <f>AVERAGEIFS(Kombiniert[Sonstige],Kombiniert[Date],"&gt;="&amp;Kombiniert[[#This Row],[Von]],Kombiniert[Date],"&lt;="&amp;Kombiniert[[#This Row],[Date]])</f>
        <v>2.5000000000000001E-2</v>
      </c>
      <c r="T1458" s="4">
        <f>SUMIFS(Kombiniert[Befragte],Kombiniert[Date],"&gt;="&amp;Kombiniert[[#This Row],[Von]],Kombiniert[Date],"&lt;="&amp;Kombiniert[[#This Row],[Date]])</f>
        <v>4033</v>
      </c>
      <c r="U1458" s="2">
        <f>1/SUMIFS(Kombiniert[[#This Row],[CDU/CSU (14d)]:[AfD (14d)]],Kombiniert[[#This Row],[CDU/CSU (14d)]:[AfD (14d)]],"&gt;="&amp;0.05)</f>
        <v>1.0638297872340423</v>
      </c>
      <c r="V1458" s="2">
        <f>1/(SUMIFS(Kombiniert[[#This Row],[CDU/CSU (14d)]:[AfD (14d)]],Kombiniert[[#This Row],[CDU/CSU (14d)]:[AfD (14d)]],"&gt;="&amp;0.05)-Kombiniert[[#This Row],[FDP (14d)]])</f>
        <v>1.1235955056179774</v>
      </c>
    </row>
    <row r="1459" spans="1:22" x14ac:dyDescent="0.35">
      <c r="A1459" s="1">
        <v>41345</v>
      </c>
      <c r="B1459" s="2">
        <v>0.4</v>
      </c>
      <c r="C1459" s="2">
        <v>0.27</v>
      </c>
      <c r="D1459" s="2">
        <v>0.16</v>
      </c>
      <c r="E1459" s="2">
        <v>0.05</v>
      </c>
      <c r="F1459" s="2">
        <v>0.06</v>
      </c>
      <c r="G1459" s="2"/>
      <c r="H1459" s="2">
        <v>0.02</v>
      </c>
      <c r="I1459" s="2">
        <v>2022</v>
      </c>
      <c r="J1459" s="2" t="s">
        <v>1010</v>
      </c>
      <c r="K1459" t="s">
        <v>939</v>
      </c>
      <c r="L1459" s="1">
        <f>Kombiniert[[#This Row],[Date]]-13</f>
        <v>41332</v>
      </c>
      <c r="M1459" s="8">
        <f>AVERAGEIFS(Kombiniert[CDU/CSU],Kombiniert[Date],"&gt;="&amp;Kombiniert[[#This Row],[Von]],Kombiniert[Date],"&lt;="&amp;Kombiniert[[#This Row],[Date]])</f>
        <v>0.40500000000000003</v>
      </c>
      <c r="N1459" s="3">
        <f>AVERAGEIFS(Kombiniert[SPD],Kombiniert[Date],"&gt;="&amp;Kombiniert[[#This Row],[Von]],Kombiniert[Date],"&lt;="&amp;Kombiniert[[#This Row],[Date]])</f>
        <v>0.26500000000000001</v>
      </c>
      <c r="O1459" s="8">
        <f>AVERAGEIFS(Kombiniert[GRÜNE],Kombiniert[Date],"&gt;="&amp;Kombiniert[[#This Row],[Von]],Kombiniert[Date],"&lt;="&amp;Kombiniert[[#This Row],[Date]])</f>
        <v>0.155</v>
      </c>
      <c r="P1459" s="8">
        <f>AVERAGEIFS(Kombiniert[FDP],Kombiniert[Date],"&gt;="&amp;Kombiniert[[#This Row],[Von]],Kombiniert[Date],"&lt;="&amp;Kombiniert[[#This Row],[Date]])</f>
        <v>0.05</v>
      </c>
      <c r="Q1459" s="8">
        <f>AVERAGEIFS(Kombiniert[LINKE],Kombiniert[Date],"&gt;="&amp;Kombiniert[[#This Row],[Von]],Kombiniert[Date],"&lt;="&amp;Kombiniert[[#This Row],[Date]])</f>
        <v>6.5000000000000002E-2</v>
      </c>
      <c r="R1459" s="8" t="e">
        <f>AVERAGEIFS(Kombiniert[AfD],Kombiniert[Date],"&gt;="&amp;Kombiniert[[#This Row],[Von]],Kombiniert[Date],"&lt;="&amp;Kombiniert[[#This Row],[Date]])</f>
        <v>#DIV/0!</v>
      </c>
      <c r="S1459" s="8">
        <f>AVERAGEIFS(Kombiniert[Sonstige],Kombiniert[Date],"&gt;="&amp;Kombiniert[[#This Row],[Von]],Kombiniert[Date],"&lt;="&amp;Kombiniert[[#This Row],[Date]])</f>
        <v>0.02</v>
      </c>
      <c r="T1459" s="4">
        <f>SUMIFS(Kombiniert[Befragte],Kombiniert[Date],"&gt;="&amp;Kombiniert[[#This Row],[Von]],Kombiniert[Date],"&lt;="&amp;Kombiniert[[#This Row],[Date]])</f>
        <v>4028</v>
      </c>
      <c r="U1459" s="2">
        <f>1/SUMIFS(Kombiniert[[#This Row],[CDU/CSU (14d)]:[AfD (14d)]],Kombiniert[[#This Row],[CDU/CSU (14d)]:[AfD (14d)]],"&gt;="&amp;0.05)</f>
        <v>1.0638297872340423</v>
      </c>
      <c r="V1459" s="2">
        <f>1/(SUMIFS(Kombiniert[[#This Row],[CDU/CSU (14d)]:[AfD (14d)]],Kombiniert[[#This Row],[CDU/CSU (14d)]:[AfD (14d)]],"&gt;="&amp;0.05)-Kombiniert[[#This Row],[FDP (14d)]])</f>
        <v>1.1235955056179774</v>
      </c>
    </row>
    <row r="1460" spans="1:22" x14ac:dyDescent="0.35">
      <c r="A1460" s="1">
        <v>41337</v>
      </c>
      <c r="B1460" s="2">
        <v>0.41</v>
      </c>
      <c r="C1460" s="2">
        <v>0.26</v>
      </c>
      <c r="D1460" s="2">
        <v>0.15</v>
      </c>
      <c r="E1460" s="2">
        <v>0.05</v>
      </c>
      <c r="F1460" s="2">
        <v>7.0000000000000007E-2</v>
      </c>
      <c r="G1460" s="2"/>
      <c r="H1460" s="2">
        <v>0.02</v>
      </c>
      <c r="I1460" s="2">
        <v>2006</v>
      </c>
      <c r="J1460" s="2" t="s">
        <v>1225</v>
      </c>
      <c r="K1460" t="s">
        <v>939</v>
      </c>
      <c r="L1460" s="1">
        <f>Kombiniert[[#This Row],[Date]]-13</f>
        <v>41324</v>
      </c>
      <c r="M1460" s="8">
        <f>AVERAGEIFS(Kombiniert[CDU/CSU],Kombiniert[Date],"&gt;="&amp;Kombiniert[[#This Row],[Von]],Kombiniert[Date],"&lt;="&amp;Kombiniert[[#This Row],[Date]])</f>
        <v>0.40333333333333332</v>
      </c>
      <c r="N1460" s="3">
        <f>AVERAGEIFS(Kombiniert[SPD],Kombiniert[Date],"&gt;="&amp;Kombiniert[[#This Row],[Von]],Kombiniert[Date],"&lt;="&amp;Kombiniert[[#This Row],[Date]])</f>
        <v>0.27666666666666667</v>
      </c>
      <c r="O1460" s="8">
        <f>AVERAGEIFS(Kombiniert[GRÜNE],Kombiniert[Date],"&gt;="&amp;Kombiniert[[#This Row],[Von]],Kombiniert[Date],"&lt;="&amp;Kombiniert[[#This Row],[Date]])</f>
        <v>0.15</v>
      </c>
      <c r="P1460" s="8">
        <f>AVERAGEIFS(Kombiniert[FDP],Kombiniert[Date],"&gt;="&amp;Kombiniert[[#This Row],[Von]],Kombiniert[Date],"&lt;="&amp;Kombiniert[[#This Row],[Date]])</f>
        <v>5.000000000000001E-2</v>
      </c>
      <c r="Q1460" s="8">
        <f>AVERAGEIFS(Kombiniert[LINKE],Kombiniert[Date],"&gt;="&amp;Kombiniert[[#This Row],[Von]],Kombiniert[Date],"&lt;="&amp;Kombiniert[[#This Row],[Date]])</f>
        <v>6.6666666666666666E-2</v>
      </c>
      <c r="R1460" s="8" t="e">
        <f>AVERAGEIFS(Kombiniert[AfD],Kombiniert[Date],"&gt;="&amp;Kombiniert[[#This Row],[Von]],Kombiniert[Date],"&lt;="&amp;Kombiniert[[#This Row],[Date]])</f>
        <v>#DIV/0!</v>
      </c>
      <c r="S1460" s="8">
        <f>AVERAGEIFS(Kombiniert[Sonstige],Kombiniert[Date],"&gt;="&amp;Kombiniert[[#This Row],[Von]],Kombiniert[Date],"&lt;="&amp;Kombiniert[[#This Row],[Date]])</f>
        <v>0.02</v>
      </c>
      <c r="T1460" s="4">
        <f>SUMIFS(Kombiniert[Befragte],Kombiniert[Date],"&gt;="&amp;Kombiniert[[#This Row],[Von]],Kombiniert[Date],"&lt;="&amp;Kombiniert[[#This Row],[Date]])</f>
        <v>6057</v>
      </c>
      <c r="U1460" s="2">
        <f>1/SUMIFS(Kombiniert[[#This Row],[CDU/CSU (14d)]:[AfD (14d)]],Kombiniert[[#This Row],[CDU/CSU (14d)]:[AfD (14d)]],"&gt;="&amp;0.05)</f>
        <v>1.056338028169014</v>
      </c>
      <c r="V1460" s="2">
        <f>1/(SUMIFS(Kombiniert[[#This Row],[CDU/CSU (14d)]:[AfD (14d)]],Kombiniert[[#This Row],[CDU/CSU (14d)]:[AfD (14d)]],"&gt;="&amp;0.05)-Kombiniert[[#This Row],[FDP (14d)]])</f>
        <v>1.1152416356877324</v>
      </c>
    </row>
    <row r="1461" spans="1:22" x14ac:dyDescent="0.35">
      <c r="A1461" s="1">
        <v>41331</v>
      </c>
      <c r="B1461" s="2">
        <v>0.4</v>
      </c>
      <c r="C1461" s="2">
        <v>0.28000000000000003</v>
      </c>
      <c r="D1461" s="2">
        <v>0.15</v>
      </c>
      <c r="E1461" s="2">
        <v>0.05</v>
      </c>
      <c r="F1461" s="2">
        <v>7.0000000000000007E-2</v>
      </c>
      <c r="G1461" s="2"/>
      <c r="H1461" s="2">
        <v>0.02</v>
      </c>
      <c r="I1461" s="2">
        <v>2028</v>
      </c>
      <c r="J1461" s="2" t="s">
        <v>1012</v>
      </c>
      <c r="K1461" t="s">
        <v>939</v>
      </c>
      <c r="L1461" s="1">
        <f>Kombiniert[[#This Row],[Date]]-13</f>
        <v>41318</v>
      </c>
      <c r="M1461" s="8">
        <f>AVERAGEIFS(Kombiniert[CDU/CSU],Kombiniert[Date],"&gt;="&amp;Kombiniert[[#This Row],[Von]],Kombiniert[Date],"&lt;="&amp;Kombiniert[[#This Row],[Date]])</f>
        <v>0.4</v>
      </c>
      <c r="N1461" s="3">
        <f>AVERAGEIFS(Kombiniert[SPD],Kombiniert[Date],"&gt;="&amp;Kombiniert[[#This Row],[Von]],Kombiniert[Date],"&lt;="&amp;Kombiniert[[#This Row],[Date]])</f>
        <v>0.28500000000000003</v>
      </c>
      <c r="O1461" s="8">
        <f>AVERAGEIFS(Kombiniert[GRÜNE],Kombiniert[Date],"&gt;="&amp;Kombiniert[[#This Row],[Von]],Kombiniert[Date],"&lt;="&amp;Kombiniert[[#This Row],[Date]])</f>
        <v>0.15</v>
      </c>
      <c r="P1461" s="8">
        <f>AVERAGEIFS(Kombiniert[FDP],Kombiniert[Date],"&gt;="&amp;Kombiniert[[#This Row],[Von]],Kombiniert[Date],"&lt;="&amp;Kombiniert[[#This Row],[Date]])</f>
        <v>0.05</v>
      </c>
      <c r="Q1461" s="8">
        <f>AVERAGEIFS(Kombiniert[LINKE],Kombiniert[Date],"&gt;="&amp;Kombiniert[[#This Row],[Von]],Kombiniert[Date],"&lt;="&amp;Kombiniert[[#This Row],[Date]])</f>
        <v>6.5000000000000002E-2</v>
      </c>
      <c r="R1461" s="8" t="e">
        <f>AVERAGEIFS(Kombiniert[AfD],Kombiniert[Date],"&gt;="&amp;Kombiniert[[#This Row],[Von]],Kombiniert[Date],"&lt;="&amp;Kombiniert[[#This Row],[Date]])</f>
        <v>#DIV/0!</v>
      </c>
      <c r="S1461" s="8">
        <f>AVERAGEIFS(Kombiniert[Sonstige],Kombiniert[Date],"&gt;="&amp;Kombiniert[[#This Row],[Von]],Kombiniert[Date],"&lt;="&amp;Kombiniert[[#This Row],[Date]])</f>
        <v>0.02</v>
      </c>
      <c r="T1461" s="4">
        <f>SUMIFS(Kombiniert[Befragte],Kombiniert[Date],"&gt;="&amp;Kombiniert[[#This Row],[Von]],Kombiniert[Date],"&lt;="&amp;Kombiniert[[#This Row],[Date]])</f>
        <v>4051</v>
      </c>
      <c r="U1461" s="2">
        <f>1/SUMIFS(Kombiniert[[#This Row],[CDU/CSU (14d)]:[AfD (14d)]],Kombiniert[[#This Row],[CDU/CSU (14d)]:[AfD (14d)]],"&gt;="&amp;0.05)</f>
        <v>1.0526315789473681</v>
      </c>
      <c r="V1461" s="2">
        <f>1/(SUMIFS(Kombiniert[[#This Row],[CDU/CSU (14d)]:[AfD (14d)]],Kombiniert[[#This Row],[CDU/CSU (14d)]:[AfD (14d)]],"&gt;="&amp;0.05)-Kombiniert[[#This Row],[FDP (14d)]])</f>
        <v>1.1111111111111109</v>
      </c>
    </row>
    <row r="1462" spans="1:22" x14ac:dyDescent="0.35">
      <c r="A1462" s="1">
        <v>41324</v>
      </c>
      <c r="B1462" s="2">
        <v>0.4</v>
      </c>
      <c r="C1462" s="2">
        <v>0.28999999999999998</v>
      </c>
      <c r="D1462" s="2">
        <v>0.15</v>
      </c>
      <c r="E1462" s="2">
        <v>0.05</v>
      </c>
      <c r="F1462" s="2">
        <v>0.06</v>
      </c>
      <c r="G1462" s="2"/>
      <c r="H1462" s="2">
        <v>0.02</v>
      </c>
      <c r="I1462" s="2">
        <v>2023</v>
      </c>
      <c r="J1462" s="2" t="s">
        <v>1013</v>
      </c>
      <c r="K1462" t="s">
        <v>939</v>
      </c>
      <c r="L1462" s="1">
        <f>Kombiniert[[#This Row],[Date]]-13</f>
        <v>41311</v>
      </c>
      <c r="M1462" s="8">
        <f>AVERAGEIFS(Kombiniert[CDU/CSU],Kombiniert[Date],"&gt;="&amp;Kombiniert[[#This Row],[Von]],Kombiniert[Date],"&lt;="&amp;Kombiniert[[#This Row],[Date]])</f>
        <v>0.39500000000000002</v>
      </c>
      <c r="N1462" s="3">
        <f>AVERAGEIFS(Kombiniert[SPD],Kombiniert[Date],"&gt;="&amp;Kombiniert[[#This Row],[Von]],Kombiniert[Date],"&lt;="&amp;Kombiniert[[#This Row],[Date]])</f>
        <v>0.28999999999999998</v>
      </c>
      <c r="O1462" s="8">
        <f>AVERAGEIFS(Kombiniert[GRÜNE],Kombiniert[Date],"&gt;="&amp;Kombiniert[[#This Row],[Von]],Kombiniert[Date],"&lt;="&amp;Kombiniert[[#This Row],[Date]])</f>
        <v>0.15</v>
      </c>
      <c r="P1462" s="8">
        <f>AVERAGEIFS(Kombiniert[FDP],Kombiniert[Date],"&gt;="&amp;Kombiniert[[#This Row],[Von]],Kombiniert[Date],"&lt;="&amp;Kombiniert[[#This Row],[Date]])</f>
        <v>4.4999999999999998E-2</v>
      </c>
      <c r="Q1462" s="8">
        <f>AVERAGEIFS(Kombiniert[LINKE],Kombiniert[Date],"&gt;="&amp;Kombiniert[[#This Row],[Von]],Kombiniert[Date],"&lt;="&amp;Kombiniert[[#This Row],[Date]])</f>
        <v>0.06</v>
      </c>
      <c r="R1462" s="8" t="e">
        <f>AVERAGEIFS(Kombiniert[AfD],Kombiniert[Date],"&gt;="&amp;Kombiniert[[#This Row],[Von]],Kombiniert[Date],"&lt;="&amp;Kombiniert[[#This Row],[Date]])</f>
        <v>#DIV/0!</v>
      </c>
      <c r="S1462" s="8">
        <f>AVERAGEIFS(Kombiniert[Sonstige],Kombiniert[Date],"&gt;="&amp;Kombiniert[[#This Row],[Von]],Kombiniert[Date],"&lt;="&amp;Kombiniert[[#This Row],[Date]])</f>
        <v>2.5000000000000001E-2</v>
      </c>
      <c r="T1462" s="4">
        <f>SUMIFS(Kombiniert[Befragte],Kombiniert[Date],"&gt;="&amp;Kombiniert[[#This Row],[Von]],Kombiniert[Date],"&lt;="&amp;Kombiniert[[#This Row],[Date]])</f>
        <v>4034</v>
      </c>
      <c r="U1462" s="2">
        <f>1/SUMIFS(Kombiniert[[#This Row],[CDU/CSU (14d)]:[AfD (14d)]],Kombiniert[[#This Row],[CDU/CSU (14d)]:[AfD (14d)]],"&gt;="&amp;0.05)</f>
        <v>1.1173184357541899</v>
      </c>
      <c r="V1462" s="2">
        <f>1/(SUMIFS(Kombiniert[[#This Row],[CDU/CSU (14d)]:[AfD (14d)]],Kombiniert[[#This Row],[CDU/CSU (14d)]:[AfD (14d)]],"&gt;="&amp;0.05)-Kombiniert[[#This Row],[FDP (14d)]])</f>
        <v>1.1764705882352942</v>
      </c>
    </row>
    <row r="1463" spans="1:22" x14ac:dyDescent="0.35">
      <c r="A1463" s="1">
        <v>41317</v>
      </c>
      <c r="B1463" s="2">
        <v>0.39</v>
      </c>
      <c r="C1463" s="2">
        <v>0.28999999999999998</v>
      </c>
      <c r="D1463" s="2">
        <v>0.15</v>
      </c>
      <c r="E1463" s="2">
        <v>0.04</v>
      </c>
      <c r="F1463" s="2">
        <v>0.06</v>
      </c>
      <c r="G1463" s="2"/>
      <c r="H1463" s="2">
        <v>0.03</v>
      </c>
      <c r="I1463" s="2">
        <v>2011</v>
      </c>
      <c r="J1463" s="2" t="s">
        <v>1014</v>
      </c>
      <c r="K1463" t="s">
        <v>939</v>
      </c>
      <c r="L1463" s="1">
        <f>Kombiniert[[#This Row],[Date]]-13</f>
        <v>41304</v>
      </c>
      <c r="M1463" s="8">
        <f>AVERAGEIFS(Kombiniert[CDU/CSU],Kombiniert[Date],"&gt;="&amp;Kombiniert[[#This Row],[Von]],Kombiniert[Date],"&lt;="&amp;Kombiniert[[#This Row],[Date]])</f>
        <v>0.39500000000000002</v>
      </c>
      <c r="N1463" s="3">
        <f>AVERAGEIFS(Kombiniert[SPD],Kombiniert[Date],"&gt;="&amp;Kombiniert[[#This Row],[Von]],Kombiniert[Date],"&lt;="&amp;Kombiniert[[#This Row],[Date]])</f>
        <v>0.28999999999999998</v>
      </c>
      <c r="O1463" s="8">
        <f>AVERAGEIFS(Kombiniert[GRÜNE],Kombiniert[Date],"&gt;="&amp;Kombiniert[[#This Row],[Von]],Kombiniert[Date],"&lt;="&amp;Kombiniert[[#This Row],[Date]])</f>
        <v>0.15</v>
      </c>
      <c r="P1463" s="8">
        <f>AVERAGEIFS(Kombiniert[FDP],Kombiniert[Date],"&gt;="&amp;Kombiniert[[#This Row],[Von]],Kombiniert[Date],"&lt;="&amp;Kombiniert[[#This Row],[Date]])</f>
        <v>0.04</v>
      </c>
      <c r="Q1463" s="8">
        <f>AVERAGEIFS(Kombiniert[LINKE],Kombiniert[Date],"&gt;="&amp;Kombiniert[[#This Row],[Von]],Kombiniert[Date],"&lt;="&amp;Kombiniert[[#This Row],[Date]])</f>
        <v>0.06</v>
      </c>
      <c r="R1463" s="8" t="e">
        <f>AVERAGEIFS(Kombiniert[AfD],Kombiniert[Date],"&gt;="&amp;Kombiniert[[#This Row],[Von]],Kombiniert[Date],"&lt;="&amp;Kombiniert[[#This Row],[Date]])</f>
        <v>#DIV/0!</v>
      </c>
      <c r="S1463" s="8">
        <f>AVERAGEIFS(Kombiniert[Sonstige],Kombiniert[Date],"&gt;="&amp;Kombiniert[[#This Row],[Von]],Kombiniert[Date],"&lt;="&amp;Kombiniert[[#This Row],[Date]])</f>
        <v>2.5000000000000001E-2</v>
      </c>
      <c r="T1463" s="4">
        <f>SUMIFS(Kombiniert[Befragte],Kombiniert[Date],"&gt;="&amp;Kombiniert[[#This Row],[Von]],Kombiniert[Date],"&lt;="&amp;Kombiniert[[#This Row],[Date]])</f>
        <v>4028</v>
      </c>
      <c r="U1463" s="2">
        <f>1/SUMIFS(Kombiniert[[#This Row],[CDU/CSU (14d)]:[AfD (14d)]],Kombiniert[[#This Row],[CDU/CSU (14d)]:[AfD (14d)]],"&gt;="&amp;0.05)</f>
        <v>1.1173184357541899</v>
      </c>
      <c r="V1463" s="2">
        <f>1/(SUMIFS(Kombiniert[[#This Row],[CDU/CSU (14d)]:[AfD (14d)]],Kombiniert[[#This Row],[CDU/CSU (14d)]:[AfD (14d)]],"&gt;="&amp;0.05)-Kombiniert[[#This Row],[FDP (14d)]])</f>
        <v>1.1695906432748537</v>
      </c>
    </row>
    <row r="1464" spans="1:22" x14ac:dyDescent="0.35">
      <c r="A1464" s="1">
        <v>41309</v>
      </c>
      <c r="B1464" s="2">
        <v>0.4</v>
      </c>
      <c r="C1464" s="2">
        <v>0.28999999999999998</v>
      </c>
      <c r="D1464" s="2">
        <v>0.15</v>
      </c>
      <c r="E1464" s="2">
        <v>0.04</v>
      </c>
      <c r="F1464" s="2">
        <v>0.06</v>
      </c>
      <c r="G1464" s="2"/>
      <c r="H1464" s="2">
        <v>0.02</v>
      </c>
      <c r="I1464" s="2">
        <v>2017</v>
      </c>
      <c r="J1464" s="2" t="s">
        <v>1015</v>
      </c>
      <c r="K1464" t="s">
        <v>939</v>
      </c>
      <c r="L1464" s="1">
        <f>Kombiniert[[#This Row],[Date]]-13</f>
        <v>41296</v>
      </c>
      <c r="M1464" s="8">
        <f>AVERAGEIFS(Kombiniert[CDU/CSU],Kombiniert[Date],"&gt;="&amp;Kombiniert[[#This Row],[Von]],Kombiniert[Date],"&lt;="&amp;Kombiniert[[#This Row],[Date]])</f>
        <v>0.40333333333333332</v>
      </c>
      <c r="N1464" s="3">
        <f>AVERAGEIFS(Kombiniert[SPD],Kombiniert[Date],"&gt;="&amp;Kombiniert[[#This Row],[Von]],Kombiniert[Date],"&lt;="&amp;Kombiniert[[#This Row],[Date]])</f>
        <v>0.28000000000000003</v>
      </c>
      <c r="O1464" s="8">
        <f>AVERAGEIFS(Kombiniert[GRÜNE],Kombiniert[Date],"&gt;="&amp;Kombiniert[[#This Row],[Von]],Kombiniert[Date],"&lt;="&amp;Kombiniert[[#This Row],[Date]])</f>
        <v>0.14666666666666667</v>
      </c>
      <c r="P1464" s="8">
        <f>AVERAGEIFS(Kombiniert[FDP],Kombiniert[Date],"&gt;="&amp;Kombiniert[[#This Row],[Von]],Kombiniert[Date],"&lt;="&amp;Kombiniert[[#This Row],[Date]])</f>
        <v>4.3333333333333335E-2</v>
      </c>
      <c r="Q1464" s="8">
        <f>AVERAGEIFS(Kombiniert[LINKE],Kombiniert[Date],"&gt;="&amp;Kombiniert[[#This Row],[Von]],Kombiniert[Date],"&lt;="&amp;Kombiniert[[#This Row],[Date]])</f>
        <v>6.3333333333333339E-2</v>
      </c>
      <c r="R1464" s="8" t="e">
        <f>AVERAGEIFS(Kombiniert[AfD],Kombiniert[Date],"&gt;="&amp;Kombiniert[[#This Row],[Von]],Kombiniert[Date],"&lt;="&amp;Kombiniert[[#This Row],[Date]])</f>
        <v>#DIV/0!</v>
      </c>
      <c r="S1464" s="8">
        <f>AVERAGEIFS(Kombiniert[Sonstige],Kombiniert[Date],"&gt;="&amp;Kombiniert[[#This Row],[Von]],Kombiniert[Date],"&lt;="&amp;Kombiniert[[#This Row],[Date]])</f>
        <v>2.3333333333333334E-2</v>
      </c>
      <c r="T1464" s="4">
        <f>SUMIFS(Kombiniert[Befragte],Kombiniert[Date],"&gt;="&amp;Kombiniert[[#This Row],[Von]],Kombiniert[Date],"&lt;="&amp;Kombiniert[[#This Row],[Date]])</f>
        <v>6026</v>
      </c>
      <c r="U1464" s="2">
        <f>1/SUMIFS(Kombiniert[[#This Row],[CDU/CSU (14d)]:[AfD (14d)]],Kombiniert[[#This Row],[CDU/CSU (14d)]:[AfD (14d)]],"&gt;="&amp;0.05)</f>
        <v>1.1194029850746268</v>
      </c>
      <c r="V1464" s="2">
        <f>1/(SUMIFS(Kombiniert[[#This Row],[CDU/CSU (14d)]:[AfD (14d)]],Kombiniert[[#This Row],[CDU/CSU (14d)]:[AfD (14d)]],"&gt;="&amp;0.05)-Kombiniert[[#This Row],[FDP (14d)]])</f>
        <v>1.1764705882352939</v>
      </c>
    </row>
    <row r="1465" spans="1:22" x14ac:dyDescent="0.35">
      <c r="A1465" s="1">
        <v>41303</v>
      </c>
      <c r="B1465" s="2">
        <v>0.4</v>
      </c>
      <c r="C1465" s="2">
        <v>0.28000000000000003</v>
      </c>
      <c r="D1465" s="2">
        <v>0.15</v>
      </c>
      <c r="E1465" s="2">
        <v>0.05</v>
      </c>
      <c r="F1465" s="2">
        <v>0.06</v>
      </c>
      <c r="G1465" s="2"/>
      <c r="H1465" s="2">
        <v>0.02</v>
      </c>
      <c r="I1465" s="2">
        <v>2012</v>
      </c>
      <c r="J1465" s="2" t="s">
        <v>1016</v>
      </c>
      <c r="K1465" t="s">
        <v>939</v>
      </c>
      <c r="L1465" s="1">
        <f>Kombiniert[[#This Row],[Date]]-13</f>
        <v>41290</v>
      </c>
      <c r="M1465" s="8">
        <f>AVERAGEIFS(Kombiniert[CDU/CSU],Kombiniert[Date],"&gt;="&amp;Kombiniert[[#This Row],[Von]],Kombiniert[Date],"&lt;="&amp;Kombiniert[[#This Row],[Date]])</f>
        <v>0.40500000000000003</v>
      </c>
      <c r="N1465" s="3">
        <f>AVERAGEIFS(Kombiniert[SPD],Kombiniert[Date],"&gt;="&amp;Kombiniert[[#This Row],[Von]],Kombiniert[Date],"&lt;="&amp;Kombiniert[[#This Row],[Date]])</f>
        <v>0.27500000000000002</v>
      </c>
      <c r="O1465" s="8">
        <f>AVERAGEIFS(Kombiniert[GRÜNE],Kombiniert[Date],"&gt;="&amp;Kombiniert[[#This Row],[Von]],Kombiniert[Date],"&lt;="&amp;Kombiniert[[#This Row],[Date]])</f>
        <v>0.14500000000000002</v>
      </c>
      <c r="P1465" s="8">
        <f>AVERAGEIFS(Kombiniert[FDP],Kombiniert[Date],"&gt;="&amp;Kombiniert[[#This Row],[Von]],Kombiniert[Date],"&lt;="&amp;Kombiniert[[#This Row],[Date]])</f>
        <v>4.4999999999999998E-2</v>
      </c>
      <c r="Q1465" s="8">
        <f>AVERAGEIFS(Kombiniert[LINKE],Kombiniert[Date],"&gt;="&amp;Kombiniert[[#This Row],[Von]],Kombiniert[Date],"&lt;="&amp;Kombiniert[[#This Row],[Date]])</f>
        <v>6.5000000000000002E-2</v>
      </c>
      <c r="R1465" s="8" t="e">
        <f>AVERAGEIFS(Kombiniert[AfD],Kombiniert[Date],"&gt;="&amp;Kombiniert[[#This Row],[Von]],Kombiniert[Date],"&lt;="&amp;Kombiniert[[#This Row],[Date]])</f>
        <v>#DIV/0!</v>
      </c>
      <c r="S1465" s="8">
        <f>AVERAGEIFS(Kombiniert[Sonstige],Kombiniert[Date],"&gt;="&amp;Kombiniert[[#This Row],[Von]],Kombiniert[Date],"&lt;="&amp;Kombiniert[[#This Row],[Date]])</f>
        <v>2.5000000000000001E-2</v>
      </c>
      <c r="T1465" s="4">
        <f>SUMIFS(Kombiniert[Befragte],Kombiniert[Date],"&gt;="&amp;Kombiniert[[#This Row],[Von]],Kombiniert[Date],"&lt;="&amp;Kombiniert[[#This Row],[Date]])</f>
        <v>4009</v>
      </c>
      <c r="U1465" s="2">
        <f>1/SUMIFS(Kombiniert[[#This Row],[CDU/CSU (14d)]:[AfD (14d)]],Kombiniert[[#This Row],[CDU/CSU (14d)]:[AfD (14d)]],"&gt;="&amp;0.05)</f>
        <v>1.1235955056179774</v>
      </c>
      <c r="V1465" s="2">
        <f>1/(SUMIFS(Kombiniert[[#This Row],[CDU/CSU (14d)]:[AfD (14d)]],Kombiniert[[#This Row],[CDU/CSU (14d)]:[AfD (14d)]],"&gt;="&amp;0.05)-Kombiniert[[#This Row],[FDP (14d)]])</f>
        <v>1.1834319526627217</v>
      </c>
    </row>
    <row r="1466" spans="1:22" x14ac:dyDescent="0.35">
      <c r="A1466" s="1">
        <v>41296</v>
      </c>
      <c r="B1466" s="2">
        <v>0.41</v>
      </c>
      <c r="C1466" s="2">
        <v>0.27</v>
      </c>
      <c r="D1466" s="2">
        <v>0.14000000000000001</v>
      </c>
      <c r="E1466" s="2">
        <v>0.04</v>
      </c>
      <c r="F1466" s="2">
        <v>7.0000000000000007E-2</v>
      </c>
      <c r="G1466" s="2"/>
      <c r="H1466" s="2">
        <v>0.03</v>
      </c>
      <c r="I1466" s="2">
        <v>1997</v>
      </c>
      <c r="J1466" s="2" t="s">
        <v>1017</v>
      </c>
      <c r="K1466" t="s">
        <v>939</v>
      </c>
      <c r="L1466" s="1">
        <f>Kombiniert[[#This Row],[Date]]-13</f>
        <v>41283</v>
      </c>
      <c r="M1466" s="8">
        <f>AVERAGEIFS(Kombiniert[CDU/CSU],Kombiniert[Date],"&gt;="&amp;Kombiniert[[#This Row],[Von]],Kombiniert[Date],"&lt;="&amp;Kombiniert[[#This Row],[Date]])</f>
        <v>0.4</v>
      </c>
      <c r="N1466" s="3">
        <f>AVERAGEIFS(Kombiniert[SPD],Kombiniert[Date],"&gt;="&amp;Kombiniert[[#This Row],[Von]],Kombiniert[Date],"&lt;="&amp;Kombiniert[[#This Row],[Date]])</f>
        <v>0.27500000000000002</v>
      </c>
      <c r="O1466" s="8">
        <f>AVERAGEIFS(Kombiniert[GRÜNE],Kombiniert[Date],"&gt;="&amp;Kombiniert[[#This Row],[Von]],Kombiniert[Date],"&lt;="&amp;Kombiniert[[#This Row],[Date]])</f>
        <v>0.14500000000000002</v>
      </c>
      <c r="P1466" s="8">
        <f>AVERAGEIFS(Kombiniert[FDP],Kombiniert[Date],"&gt;="&amp;Kombiniert[[#This Row],[Von]],Kombiniert[Date],"&lt;="&amp;Kombiniert[[#This Row],[Date]])</f>
        <v>0.04</v>
      </c>
      <c r="Q1466" s="8">
        <f>AVERAGEIFS(Kombiniert[LINKE],Kombiniert[Date],"&gt;="&amp;Kombiniert[[#This Row],[Von]],Kombiniert[Date],"&lt;="&amp;Kombiniert[[#This Row],[Date]])</f>
        <v>7.0000000000000007E-2</v>
      </c>
      <c r="R1466" s="8" t="e">
        <f>AVERAGEIFS(Kombiniert[AfD],Kombiniert[Date],"&gt;="&amp;Kombiniert[[#This Row],[Von]],Kombiniert[Date],"&lt;="&amp;Kombiniert[[#This Row],[Date]])</f>
        <v>#DIV/0!</v>
      </c>
      <c r="S1466" s="8">
        <f>AVERAGEIFS(Kombiniert[Sonstige],Kombiniert[Date],"&gt;="&amp;Kombiniert[[#This Row],[Von]],Kombiniert[Date],"&lt;="&amp;Kombiniert[[#This Row],[Date]])</f>
        <v>2.5000000000000001E-2</v>
      </c>
      <c r="T1466" s="4">
        <f>SUMIFS(Kombiniert[Befragte],Kombiniert[Date],"&gt;="&amp;Kombiniert[[#This Row],[Von]],Kombiniert[Date],"&lt;="&amp;Kombiniert[[#This Row],[Date]])</f>
        <v>4020</v>
      </c>
      <c r="U1466" s="2">
        <f>1/SUMIFS(Kombiniert[[#This Row],[CDU/CSU (14d)]:[AfD (14d)]],Kombiniert[[#This Row],[CDU/CSU (14d)]:[AfD (14d)]],"&gt;="&amp;0.05)</f>
        <v>1.1235955056179774</v>
      </c>
      <c r="V1466" s="2">
        <f>1/(SUMIFS(Kombiniert[[#This Row],[CDU/CSU (14d)]:[AfD (14d)]],Kombiniert[[#This Row],[CDU/CSU (14d)]:[AfD (14d)]],"&gt;="&amp;0.05)-Kombiniert[[#This Row],[FDP (14d)]])</f>
        <v>1.1764705882352939</v>
      </c>
    </row>
    <row r="1467" spans="1:22" x14ac:dyDescent="0.35">
      <c r="A1467" s="1">
        <v>41289</v>
      </c>
      <c r="B1467" s="2">
        <v>0.39</v>
      </c>
      <c r="C1467" s="2">
        <v>0.28000000000000003</v>
      </c>
      <c r="D1467" s="2">
        <v>0.15</v>
      </c>
      <c r="E1467" s="2">
        <v>0.04</v>
      </c>
      <c r="F1467" s="2">
        <v>7.0000000000000007E-2</v>
      </c>
      <c r="G1467" s="2"/>
      <c r="H1467" s="2">
        <v>0.02</v>
      </c>
      <c r="I1467" s="2">
        <v>2023</v>
      </c>
      <c r="J1467" s="2" t="s">
        <v>1018</v>
      </c>
      <c r="K1467" t="s">
        <v>939</v>
      </c>
      <c r="L1467" s="1">
        <f>Kombiniert[[#This Row],[Date]]-13</f>
        <v>41276</v>
      </c>
      <c r="M1467" s="8">
        <f>AVERAGEIFS(Kombiniert[CDU/CSU],Kombiniert[Date],"&gt;="&amp;Kombiniert[[#This Row],[Von]],Kombiniert[Date],"&lt;="&amp;Kombiniert[[#This Row],[Date]])</f>
        <v>0.39</v>
      </c>
      <c r="N1467" s="3">
        <f>AVERAGEIFS(Kombiniert[SPD],Kombiniert[Date],"&gt;="&amp;Kombiniert[[#This Row],[Von]],Kombiniert[Date],"&lt;="&amp;Kombiniert[[#This Row],[Date]])</f>
        <v>0.28000000000000003</v>
      </c>
      <c r="O1467" s="8">
        <f>AVERAGEIFS(Kombiniert[GRÜNE],Kombiniert[Date],"&gt;="&amp;Kombiniert[[#This Row],[Von]],Kombiniert[Date],"&lt;="&amp;Kombiniert[[#This Row],[Date]])</f>
        <v>0.14500000000000002</v>
      </c>
      <c r="P1467" s="8">
        <f>AVERAGEIFS(Kombiniert[FDP],Kombiniert[Date],"&gt;="&amp;Kombiniert[[#This Row],[Von]],Kombiniert[Date],"&lt;="&amp;Kombiniert[[#This Row],[Date]])</f>
        <v>0.04</v>
      </c>
      <c r="Q1467" s="8">
        <f>AVERAGEIFS(Kombiniert[LINKE],Kombiniert[Date],"&gt;="&amp;Kombiniert[[#This Row],[Von]],Kombiniert[Date],"&lt;="&amp;Kombiniert[[#This Row],[Date]])</f>
        <v>7.0000000000000007E-2</v>
      </c>
      <c r="R1467" s="8" t="e">
        <f>AVERAGEIFS(Kombiniert[AfD],Kombiniert[Date],"&gt;="&amp;Kombiniert[[#This Row],[Von]],Kombiniert[Date],"&lt;="&amp;Kombiniert[[#This Row],[Date]])</f>
        <v>#DIV/0!</v>
      </c>
      <c r="S1467" s="8">
        <f>AVERAGEIFS(Kombiniert[Sonstige],Kombiniert[Date],"&gt;="&amp;Kombiniert[[#This Row],[Von]],Kombiniert[Date],"&lt;="&amp;Kombiniert[[#This Row],[Date]])</f>
        <v>2.5000000000000001E-2</v>
      </c>
      <c r="T1467" s="4">
        <f>SUMIFS(Kombiniert[Befragte],Kombiniert[Date],"&gt;="&amp;Kombiniert[[#This Row],[Von]],Kombiniert[Date],"&lt;="&amp;Kombiniert[[#This Row],[Date]])</f>
        <v>4049</v>
      </c>
      <c r="U1467" s="2">
        <f>1/SUMIFS(Kombiniert[[#This Row],[CDU/CSU (14d)]:[AfD (14d)]],Kombiniert[[#This Row],[CDU/CSU (14d)]:[AfD (14d)]],"&gt;="&amp;0.05)</f>
        <v>1.1299435028248588</v>
      </c>
      <c r="V1467" s="2">
        <f>1/(SUMIFS(Kombiniert[[#This Row],[CDU/CSU (14d)]:[AfD (14d)]],Kombiniert[[#This Row],[CDU/CSU (14d)]:[AfD (14d)]],"&gt;="&amp;0.05)-Kombiniert[[#This Row],[FDP (14d)]])</f>
        <v>1.1834319526627219</v>
      </c>
    </row>
    <row r="1468" spans="1:22" x14ac:dyDescent="0.35">
      <c r="A1468" s="1">
        <v>41281</v>
      </c>
      <c r="B1468" s="2">
        <v>0.39</v>
      </c>
      <c r="C1468" s="2">
        <v>0.28000000000000003</v>
      </c>
      <c r="D1468" s="2">
        <v>0.14000000000000001</v>
      </c>
      <c r="E1468" s="2">
        <v>0.04</v>
      </c>
      <c r="F1468" s="2">
        <v>7.0000000000000007E-2</v>
      </c>
      <c r="G1468" s="2"/>
      <c r="H1468" s="2">
        <v>0.03</v>
      </c>
      <c r="I1468" s="2">
        <v>2026</v>
      </c>
      <c r="J1468" s="2" t="s">
        <v>1226</v>
      </c>
      <c r="K1468" t="s">
        <v>939</v>
      </c>
      <c r="L1468" s="1">
        <f>Kombiniert[[#This Row],[Date]]-13</f>
        <v>41268</v>
      </c>
      <c r="M1468" s="8">
        <f>AVERAGEIFS(Kombiniert[CDU/CSU],Kombiniert[Date],"&gt;="&amp;Kombiniert[[#This Row],[Von]],Kombiniert[Date],"&lt;="&amp;Kombiniert[[#This Row],[Date]])</f>
        <v>0.39</v>
      </c>
      <c r="N1468" s="3">
        <f>AVERAGEIFS(Kombiniert[SPD],Kombiniert[Date],"&gt;="&amp;Kombiniert[[#This Row],[Von]],Kombiniert[Date],"&lt;="&amp;Kombiniert[[#This Row],[Date]])</f>
        <v>0.28000000000000003</v>
      </c>
      <c r="O1468" s="8">
        <f>AVERAGEIFS(Kombiniert[GRÜNE],Kombiniert[Date],"&gt;="&amp;Kombiniert[[#This Row],[Von]],Kombiniert[Date],"&lt;="&amp;Kombiniert[[#This Row],[Date]])</f>
        <v>0.14000000000000001</v>
      </c>
      <c r="P1468" s="8">
        <f>AVERAGEIFS(Kombiniert[FDP],Kombiniert[Date],"&gt;="&amp;Kombiniert[[#This Row],[Von]],Kombiniert[Date],"&lt;="&amp;Kombiniert[[#This Row],[Date]])</f>
        <v>0.04</v>
      </c>
      <c r="Q1468" s="8">
        <f>AVERAGEIFS(Kombiniert[LINKE],Kombiniert[Date],"&gt;="&amp;Kombiniert[[#This Row],[Von]],Kombiniert[Date],"&lt;="&amp;Kombiniert[[#This Row],[Date]])</f>
        <v>7.0000000000000007E-2</v>
      </c>
      <c r="R1468" s="8" t="e">
        <f>AVERAGEIFS(Kombiniert[AfD],Kombiniert[Date],"&gt;="&amp;Kombiniert[[#This Row],[Von]],Kombiniert[Date],"&lt;="&amp;Kombiniert[[#This Row],[Date]])</f>
        <v>#DIV/0!</v>
      </c>
      <c r="S1468" s="8">
        <f>AVERAGEIFS(Kombiniert[Sonstige],Kombiniert[Date],"&gt;="&amp;Kombiniert[[#This Row],[Von]],Kombiniert[Date],"&lt;="&amp;Kombiniert[[#This Row],[Date]])</f>
        <v>0.03</v>
      </c>
      <c r="T1468" s="4">
        <f>SUMIFS(Kombiniert[Befragte],Kombiniert[Date],"&gt;="&amp;Kombiniert[[#This Row],[Von]],Kombiniert[Date],"&lt;="&amp;Kombiniert[[#This Row],[Date]])</f>
        <v>2026</v>
      </c>
      <c r="U1468" s="2">
        <f>1/SUMIFS(Kombiniert[[#This Row],[CDU/CSU (14d)]:[AfD (14d)]],Kombiniert[[#This Row],[CDU/CSU (14d)]:[AfD (14d)]],"&gt;="&amp;0.05)</f>
        <v>1.1363636363636362</v>
      </c>
      <c r="V1468" s="2">
        <f>1/(SUMIFS(Kombiniert[[#This Row],[CDU/CSU (14d)]:[AfD (14d)]],Kombiniert[[#This Row],[CDU/CSU (14d)]:[AfD (14d)]],"&gt;="&amp;0.05)-Kombiniert[[#This Row],[FDP (14d)]])</f>
        <v>1.1904761904761905</v>
      </c>
    </row>
    <row r="1469" spans="1:22" x14ac:dyDescent="0.35">
      <c r="A1469" s="1">
        <v>41261</v>
      </c>
      <c r="B1469" s="2">
        <v>0.36</v>
      </c>
      <c r="C1469" s="2">
        <v>0.28999999999999998</v>
      </c>
      <c r="D1469" s="2">
        <v>0.13</v>
      </c>
      <c r="E1469" s="2">
        <v>0.05</v>
      </c>
      <c r="F1469" s="2">
        <v>7.0000000000000007E-2</v>
      </c>
      <c r="G1469" s="2"/>
      <c r="H1469" s="2">
        <v>0.04</v>
      </c>
      <c r="I1469" s="2">
        <v>2012</v>
      </c>
      <c r="J1469" s="2" t="s">
        <v>1020</v>
      </c>
      <c r="K1469" t="s">
        <v>939</v>
      </c>
      <c r="L1469" s="1">
        <f>Kombiniert[[#This Row],[Date]]-13</f>
        <v>41248</v>
      </c>
      <c r="M1469" s="8">
        <f>AVERAGEIFS(Kombiniert[CDU/CSU],Kombiniert[Date],"&gt;="&amp;Kombiniert[[#This Row],[Von]],Kombiniert[Date],"&lt;="&amp;Kombiniert[[#This Row],[Date]])</f>
        <v>0.36499999999999999</v>
      </c>
      <c r="N1469" s="3">
        <f>AVERAGEIFS(Kombiniert[SPD],Kombiniert[Date],"&gt;="&amp;Kombiniert[[#This Row],[Von]],Kombiniert[Date],"&lt;="&amp;Kombiniert[[#This Row],[Date]])</f>
        <v>0.28999999999999998</v>
      </c>
      <c r="O1469" s="8">
        <f>AVERAGEIFS(Kombiniert[GRÜNE],Kombiniert[Date],"&gt;="&amp;Kombiniert[[#This Row],[Von]],Kombiniert[Date],"&lt;="&amp;Kombiniert[[#This Row],[Date]])</f>
        <v>0.13500000000000001</v>
      </c>
      <c r="P1469" s="8">
        <f>AVERAGEIFS(Kombiniert[FDP],Kombiniert[Date],"&gt;="&amp;Kombiniert[[#This Row],[Von]],Kombiniert[Date],"&lt;="&amp;Kombiniert[[#This Row],[Date]])</f>
        <v>4.4999999999999998E-2</v>
      </c>
      <c r="Q1469" s="8">
        <f>AVERAGEIFS(Kombiniert[LINKE],Kombiniert[Date],"&gt;="&amp;Kombiniert[[#This Row],[Von]],Kombiniert[Date],"&lt;="&amp;Kombiniert[[#This Row],[Date]])</f>
        <v>7.0000000000000007E-2</v>
      </c>
      <c r="R1469" s="8" t="e">
        <f>AVERAGEIFS(Kombiniert[AfD],Kombiniert[Date],"&gt;="&amp;Kombiniert[[#This Row],[Von]],Kombiniert[Date],"&lt;="&amp;Kombiniert[[#This Row],[Date]])</f>
        <v>#DIV/0!</v>
      </c>
      <c r="S1469" s="8">
        <f>AVERAGEIFS(Kombiniert[Sonstige],Kombiniert[Date],"&gt;="&amp;Kombiniert[[#This Row],[Von]],Kombiniert[Date],"&lt;="&amp;Kombiniert[[#This Row],[Date]])</f>
        <v>0.04</v>
      </c>
      <c r="T1469" s="4">
        <f>SUMIFS(Kombiniert[Befragte],Kombiniert[Date],"&gt;="&amp;Kombiniert[[#This Row],[Von]],Kombiniert[Date],"&lt;="&amp;Kombiniert[[#This Row],[Date]])</f>
        <v>4032</v>
      </c>
      <c r="U1469" s="2">
        <f>1/SUMIFS(Kombiniert[[#This Row],[CDU/CSU (14d)]:[AfD (14d)]],Kombiniert[[#This Row],[CDU/CSU (14d)]:[AfD (14d)]],"&gt;="&amp;0.05)</f>
        <v>1.1627906976744184</v>
      </c>
      <c r="V1469" s="2">
        <f>1/(SUMIFS(Kombiniert[[#This Row],[CDU/CSU (14d)]:[AfD (14d)]],Kombiniert[[#This Row],[CDU/CSU (14d)]:[AfD (14d)]],"&gt;="&amp;0.05)-Kombiniert[[#This Row],[FDP (14d)]])</f>
        <v>1.2269938650306749</v>
      </c>
    </row>
    <row r="1470" spans="1:22" x14ac:dyDescent="0.35">
      <c r="A1470" s="1">
        <v>41254</v>
      </c>
      <c r="B1470" s="2">
        <v>0.37</v>
      </c>
      <c r="C1470" s="2">
        <v>0.28999999999999998</v>
      </c>
      <c r="D1470" s="2">
        <v>0.14000000000000001</v>
      </c>
      <c r="E1470" s="2">
        <v>0.04</v>
      </c>
      <c r="F1470" s="2">
        <v>7.0000000000000007E-2</v>
      </c>
      <c r="G1470" s="2"/>
      <c r="H1470" s="2">
        <v>0.04</v>
      </c>
      <c r="I1470" s="2">
        <v>2020</v>
      </c>
      <c r="J1470" s="2" t="s">
        <v>1227</v>
      </c>
      <c r="K1470" t="s">
        <v>939</v>
      </c>
      <c r="L1470" s="1">
        <f>Kombiniert[[#This Row],[Date]]-13</f>
        <v>41241</v>
      </c>
      <c r="M1470" s="8">
        <f>AVERAGEIFS(Kombiniert[CDU/CSU],Kombiniert[Date],"&gt;="&amp;Kombiniert[[#This Row],[Von]],Kombiniert[Date],"&lt;="&amp;Kombiniert[[#This Row],[Date]])</f>
        <v>0.36</v>
      </c>
      <c r="N1470" s="3">
        <f>AVERAGEIFS(Kombiniert[SPD],Kombiniert[Date],"&gt;="&amp;Kombiniert[[#This Row],[Von]],Kombiniert[Date],"&lt;="&amp;Kombiniert[[#This Row],[Date]])</f>
        <v>0.28999999999999998</v>
      </c>
      <c r="O1470" s="8">
        <f>AVERAGEIFS(Kombiniert[GRÜNE],Kombiniert[Date],"&gt;="&amp;Kombiniert[[#This Row],[Von]],Kombiniert[Date],"&lt;="&amp;Kombiniert[[#This Row],[Date]])</f>
        <v>0.14500000000000002</v>
      </c>
      <c r="P1470" s="8">
        <f>AVERAGEIFS(Kombiniert[FDP],Kombiniert[Date],"&gt;="&amp;Kombiniert[[#This Row],[Von]],Kombiniert[Date],"&lt;="&amp;Kombiniert[[#This Row],[Date]])</f>
        <v>4.4999999999999998E-2</v>
      </c>
      <c r="Q1470" s="8">
        <f>AVERAGEIFS(Kombiniert[LINKE],Kombiniert[Date],"&gt;="&amp;Kombiniert[[#This Row],[Von]],Kombiniert[Date],"&lt;="&amp;Kombiniert[[#This Row],[Date]])</f>
        <v>7.0000000000000007E-2</v>
      </c>
      <c r="R1470" s="8" t="e">
        <f>AVERAGEIFS(Kombiniert[AfD],Kombiniert[Date],"&gt;="&amp;Kombiniert[[#This Row],[Von]],Kombiniert[Date],"&lt;="&amp;Kombiniert[[#This Row],[Date]])</f>
        <v>#DIV/0!</v>
      </c>
      <c r="S1470" s="8">
        <f>AVERAGEIFS(Kombiniert[Sonstige],Kombiniert[Date],"&gt;="&amp;Kombiniert[[#This Row],[Von]],Kombiniert[Date],"&lt;="&amp;Kombiniert[[#This Row],[Date]])</f>
        <v>3.5000000000000003E-2</v>
      </c>
      <c r="T1470" s="4">
        <f>SUMIFS(Kombiniert[Befragte],Kombiniert[Date],"&gt;="&amp;Kombiniert[[#This Row],[Von]],Kombiniert[Date],"&lt;="&amp;Kombiniert[[#This Row],[Date]])</f>
        <v>4042</v>
      </c>
      <c r="U1470" s="2">
        <f>1/SUMIFS(Kombiniert[[#This Row],[CDU/CSU (14d)]:[AfD (14d)]],Kombiniert[[#This Row],[CDU/CSU (14d)]:[AfD (14d)]],"&gt;="&amp;0.05)</f>
        <v>1.1560693641618498</v>
      </c>
      <c r="V1470" s="2">
        <f>1/(SUMIFS(Kombiniert[[#This Row],[CDU/CSU (14d)]:[AfD (14d)]],Kombiniert[[#This Row],[CDU/CSU (14d)]:[AfD (14d)]],"&gt;="&amp;0.05)-Kombiniert[[#This Row],[FDP (14d)]])</f>
        <v>1.2195121951219512</v>
      </c>
    </row>
    <row r="1471" spans="1:22" x14ac:dyDescent="0.35">
      <c r="A1471" s="1">
        <v>41247</v>
      </c>
      <c r="B1471" s="2">
        <v>0.35</v>
      </c>
      <c r="C1471" s="2">
        <v>0.28999999999999998</v>
      </c>
      <c r="D1471" s="2">
        <v>0.15</v>
      </c>
      <c r="E1471" s="2">
        <v>0.05</v>
      </c>
      <c r="F1471" s="2">
        <v>7.0000000000000007E-2</v>
      </c>
      <c r="G1471" s="2"/>
      <c r="H1471" s="2">
        <v>0.03</v>
      </c>
      <c r="I1471" s="2">
        <v>2022</v>
      </c>
      <c r="J1471" s="2" t="s">
        <v>1228</v>
      </c>
      <c r="K1471" t="s">
        <v>939</v>
      </c>
      <c r="L1471" s="1">
        <f>Kombiniert[[#This Row],[Date]]-13</f>
        <v>41234</v>
      </c>
      <c r="M1471" s="8">
        <f>AVERAGEIFS(Kombiniert[CDU/CSU],Kombiniert[Date],"&gt;="&amp;Kombiniert[[#This Row],[Von]],Kombiniert[Date],"&lt;="&amp;Kombiniert[[#This Row],[Date]])</f>
        <v>0.35499999999999998</v>
      </c>
      <c r="N1471" s="3">
        <f>AVERAGEIFS(Kombiniert[SPD],Kombiniert[Date],"&gt;="&amp;Kombiniert[[#This Row],[Von]],Kombiniert[Date],"&lt;="&amp;Kombiniert[[#This Row],[Date]])</f>
        <v>0.28999999999999998</v>
      </c>
      <c r="O1471" s="8">
        <f>AVERAGEIFS(Kombiniert[GRÜNE],Kombiniert[Date],"&gt;="&amp;Kombiniert[[#This Row],[Von]],Kombiniert[Date],"&lt;="&amp;Kombiniert[[#This Row],[Date]])</f>
        <v>0.15</v>
      </c>
      <c r="P1471" s="8">
        <f>AVERAGEIFS(Kombiniert[FDP],Kombiniert[Date],"&gt;="&amp;Kombiniert[[#This Row],[Von]],Kombiniert[Date],"&lt;="&amp;Kombiniert[[#This Row],[Date]])</f>
        <v>4.4999999999999998E-2</v>
      </c>
      <c r="Q1471" s="8">
        <f>AVERAGEIFS(Kombiniert[LINKE],Kombiniert[Date],"&gt;="&amp;Kombiniert[[#This Row],[Von]],Kombiniert[Date],"&lt;="&amp;Kombiniert[[#This Row],[Date]])</f>
        <v>7.0000000000000007E-2</v>
      </c>
      <c r="R1471" s="8" t="e">
        <f>AVERAGEIFS(Kombiniert[AfD],Kombiniert[Date],"&gt;="&amp;Kombiniert[[#This Row],[Von]],Kombiniert[Date],"&lt;="&amp;Kombiniert[[#This Row],[Date]])</f>
        <v>#DIV/0!</v>
      </c>
      <c r="S1471" s="8">
        <f>AVERAGEIFS(Kombiniert[Sonstige],Kombiniert[Date],"&gt;="&amp;Kombiniert[[#This Row],[Von]],Kombiniert[Date],"&lt;="&amp;Kombiniert[[#This Row],[Date]])</f>
        <v>0.03</v>
      </c>
      <c r="T1471" s="4">
        <f>SUMIFS(Kombiniert[Befragte],Kombiniert[Date],"&gt;="&amp;Kombiniert[[#This Row],[Von]],Kombiniert[Date],"&lt;="&amp;Kombiniert[[#This Row],[Date]])</f>
        <v>4063</v>
      </c>
      <c r="U1471" s="2">
        <f>1/SUMIFS(Kombiniert[[#This Row],[CDU/CSU (14d)]:[AfD (14d)]],Kombiniert[[#This Row],[CDU/CSU (14d)]:[AfD (14d)]],"&gt;="&amp;0.05)</f>
        <v>1.1560693641618498</v>
      </c>
      <c r="V1471" s="2">
        <f>1/(SUMIFS(Kombiniert[[#This Row],[CDU/CSU (14d)]:[AfD (14d)]],Kombiniert[[#This Row],[CDU/CSU (14d)]:[AfD (14d)]],"&gt;="&amp;0.05)-Kombiniert[[#This Row],[FDP (14d)]])</f>
        <v>1.2195121951219512</v>
      </c>
    </row>
    <row r="1472" spans="1:22" x14ac:dyDescent="0.35">
      <c r="A1472" s="1">
        <v>41240</v>
      </c>
      <c r="B1472" s="2">
        <v>0.36</v>
      </c>
      <c r="C1472" s="2">
        <v>0.28999999999999998</v>
      </c>
      <c r="D1472" s="2">
        <v>0.15</v>
      </c>
      <c r="E1472" s="2">
        <v>0.04</v>
      </c>
      <c r="F1472" s="2">
        <v>7.0000000000000007E-2</v>
      </c>
      <c r="G1472" s="2"/>
      <c r="H1472" s="2">
        <v>0.03</v>
      </c>
      <c r="I1472" s="2">
        <v>2041</v>
      </c>
      <c r="J1472" s="2" t="s">
        <v>1023</v>
      </c>
      <c r="K1472" t="s">
        <v>939</v>
      </c>
      <c r="L1472" s="1">
        <f>Kombiniert[[#This Row],[Date]]-13</f>
        <v>41227</v>
      </c>
      <c r="M1472" s="8">
        <f>AVERAGEIFS(Kombiniert[CDU/CSU],Kombiniert[Date],"&gt;="&amp;Kombiniert[[#This Row],[Von]],Kombiniert[Date],"&lt;="&amp;Kombiniert[[#This Row],[Date]])</f>
        <v>0.37</v>
      </c>
      <c r="N1472" s="3">
        <f>AVERAGEIFS(Kombiniert[SPD],Kombiniert[Date],"&gt;="&amp;Kombiniert[[#This Row],[Von]],Kombiniert[Date],"&lt;="&amp;Kombiniert[[#This Row],[Date]])</f>
        <v>0.28999999999999998</v>
      </c>
      <c r="O1472" s="8">
        <f>AVERAGEIFS(Kombiniert[GRÜNE],Kombiniert[Date],"&gt;="&amp;Kombiniert[[#This Row],[Von]],Kombiniert[Date],"&lt;="&amp;Kombiniert[[#This Row],[Date]])</f>
        <v>0.14500000000000002</v>
      </c>
      <c r="P1472" s="8">
        <f>AVERAGEIFS(Kombiniert[FDP],Kombiniert[Date],"&gt;="&amp;Kombiniert[[#This Row],[Von]],Kombiniert[Date],"&lt;="&amp;Kombiniert[[#This Row],[Date]])</f>
        <v>0.04</v>
      </c>
      <c r="Q1472" s="8">
        <f>AVERAGEIFS(Kombiniert[LINKE],Kombiniert[Date],"&gt;="&amp;Kombiniert[[#This Row],[Von]],Kombiniert[Date],"&lt;="&amp;Kombiniert[[#This Row],[Date]])</f>
        <v>7.0000000000000007E-2</v>
      </c>
      <c r="R1472" s="8" t="e">
        <f>AVERAGEIFS(Kombiniert[AfD],Kombiniert[Date],"&gt;="&amp;Kombiniert[[#This Row],[Von]],Kombiniert[Date],"&lt;="&amp;Kombiniert[[#This Row],[Date]])</f>
        <v>#DIV/0!</v>
      </c>
      <c r="S1472" s="8">
        <f>AVERAGEIFS(Kombiniert[Sonstige],Kombiniert[Date],"&gt;="&amp;Kombiniert[[#This Row],[Von]],Kombiniert[Date],"&lt;="&amp;Kombiniert[[#This Row],[Date]])</f>
        <v>2.5000000000000001E-2</v>
      </c>
      <c r="T1472" s="4">
        <f>SUMIFS(Kombiniert[Befragte],Kombiniert[Date],"&gt;="&amp;Kombiniert[[#This Row],[Von]],Kombiniert[Date],"&lt;="&amp;Kombiniert[[#This Row],[Date]])</f>
        <v>4060</v>
      </c>
      <c r="U1472" s="2">
        <f>1/SUMIFS(Kombiniert[[#This Row],[CDU/CSU (14d)]:[AfD (14d)]],Kombiniert[[#This Row],[CDU/CSU (14d)]:[AfD (14d)]],"&gt;="&amp;0.05)</f>
        <v>1.1428571428571428</v>
      </c>
      <c r="V1472" s="2">
        <f>1/(SUMIFS(Kombiniert[[#This Row],[CDU/CSU (14d)]:[AfD (14d)]],Kombiniert[[#This Row],[CDU/CSU (14d)]:[AfD (14d)]],"&gt;="&amp;0.05)-Kombiniert[[#This Row],[FDP (14d)]])</f>
        <v>1.1976047904191618</v>
      </c>
    </row>
    <row r="1473" spans="1:22" x14ac:dyDescent="0.35">
      <c r="A1473" s="1">
        <v>41232</v>
      </c>
      <c r="B1473" s="2">
        <v>0.38</v>
      </c>
      <c r="C1473" s="2">
        <v>0.28999999999999998</v>
      </c>
      <c r="D1473" s="2">
        <v>0.14000000000000001</v>
      </c>
      <c r="E1473" s="2">
        <v>0.04</v>
      </c>
      <c r="F1473" s="2">
        <v>7.0000000000000007E-2</v>
      </c>
      <c r="G1473" s="2"/>
      <c r="H1473" s="2">
        <v>0.02</v>
      </c>
      <c r="I1473" s="2">
        <v>2019</v>
      </c>
      <c r="J1473" s="2" t="s">
        <v>898</v>
      </c>
      <c r="K1473" t="s">
        <v>939</v>
      </c>
      <c r="L1473" s="1">
        <f>Kombiniert[[#This Row],[Date]]-13</f>
        <v>41219</v>
      </c>
      <c r="M1473" s="8">
        <f>AVERAGEIFS(Kombiniert[CDU/CSU],Kombiniert[Date],"&gt;="&amp;Kombiniert[[#This Row],[Von]],Kombiniert[Date],"&lt;="&amp;Kombiniert[[#This Row],[Date]])</f>
        <v>0.38000000000000006</v>
      </c>
      <c r="N1473" s="3">
        <f>AVERAGEIFS(Kombiniert[SPD],Kombiniert[Date],"&gt;="&amp;Kombiniert[[#This Row],[Von]],Kombiniert[Date],"&lt;="&amp;Kombiniert[[#This Row],[Date]])</f>
        <v>0.29666666666666663</v>
      </c>
      <c r="O1473" s="8">
        <f>AVERAGEIFS(Kombiniert[GRÜNE],Kombiniert[Date],"&gt;="&amp;Kombiniert[[#This Row],[Von]],Kombiniert[Date],"&lt;="&amp;Kombiniert[[#This Row],[Date]])</f>
        <v>0.14000000000000001</v>
      </c>
      <c r="P1473" s="8">
        <f>AVERAGEIFS(Kombiniert[FDP],Kombiniert[Date],"&gt;="&amp;Kombiniert[[#This Row],[Von]],Kombiniert[Date],"&lt;="&amp;Kombiniert[[#This Row],[Date]])</f>
        <v>4.3333333333333335E-2</v>
      </c>
      <c r="Q1473" s="8">
        <f>AVERAGEIFS(Kombiniert[LINKE],Kombiniert[Date],"&gt;="&amp;Kombiniert[[#This Row],[Von]],Kombiniert[Date],"&lt;="&amp;Kombiniert[[#This Row],[Date]])</f>
        <v>6.3333333333333339E-2</v>
      </c>
      <c r="R1473" s="8" t="e">
        <f>AVERAGEIFS(Kombiniert[AfD],Kombiniert[Date],"&gt;="&amp;Kombiniert[[#This Row],[Von]],Kombiniert[Date],"&lt;="&amp;Kombiniert[[#This Row],[Date]])</f>
        <v>#DIV/0!</v>
      </c>
      <c r="S1473" s="8">
        <f>AVERAGEIFS(Kombiniert[Sonstige],Kombiniert[Date],"&gt;="&amp;Kombiniert[[#This Row],[Von]],Kombiniert[Date],"&lt;="&amp;Kombiniert[[#This Row],[Date]])</f>
        <v>2.3333333333333334E-2</v>
      </c>
      <c r="T1473" s="4">
        <f>SUMIFS(Kombiniert[Befragte],Kombiniert[Date],"&gt;="&amp;Kombiniert[[#This Row],[Von]],Kombiniert[Date],"&lt;="&amp;Kombiniert[[#This Row],[Date]])</f>
        <v>6045</v>
      </c>
      <c r="U1473" s="2">
        <f>1/SUMIFS(Kombiniert[[#This Row],[CDU/CSU (14d)]:[AfD (14d)]],Kombiniert[[#This Row],[CDU/CSU (14d)]:[AfD (14d)]],"&gt;="&amp;0.05)</f>
        <v>1.1363636363636362</v>
      </c>
      <c r="V1473" s="2">
        <f>1/(SUMIFS(Kombiniert[[#This Row],[CDU/CSU (14d)]:[AfD (14d)]],Kombiniert[[#This Row],[CDU/CSU (14d)]:[AfD (14d)]],"&gt;="&amp;0.05)-Kombiniert[[#This Row],[FDP (14d)]])</f>
        <v>1.1952191235059759</v>
      </c>
    </row>
    <row r="1474" spans="1:22" x14ac:dyDescent="0.35">
      <c r="A1474" s="1">
        <v>41226</v>
      </c>
      <c r="B1474" s="2">
        <v>0.38</v>
      </c>
      <c r="C1474" s="2">
        <v>0.3</v>
      </c>
      <c r="D1474" s="2">
        <v>0.14000000000000001</v>
      </c>
      <c r="E1474" s="2">
        <v>0.05</v>
      </c>
      <c r="F1474" s="2">
        <v>0.06</v>
      </c>
      <c r="G1474" s="2"/>
      <c r="H1474" s="2">
        <v>0.02</v>
      </c>
      <c r="I1474" s="2">
        <v>2023</v>
      </c>
      <c r="J1474" s="2" t="s">
        <v>1024</v>
      </c>
      <c r="K1474" t="s">
        <v>939</v>
      </c>
      <c r="L1474" s="1">
        <f>Kombiniert[[#This Row],[Date]]-13</f>
        <v>41213</v>
      </c>
      <c r="M1474" s="8">
        <f>AVERAGEIFS(Kombiniert[CDU/CSU],Kombiniert[Date],"&gt;="&amp;Kombiniert[[#This Row],[Von]],Kombiniert[Date],"&lt;="&amp;Kombiniert[[#This Row],[Date]])</f>
        <v>0.38</v>
      </c>
      <c r="N1474" s="3">
        <f>AVERAGEIFS(Kombiniert[SPD],Kombiniert[Date],"&gt;="&amp;Kombiniert[[#This Row],[Von]],Kombiniert[Date],"&lt;="&amp;Kombiniert[[#This Row],[Date]])</f>
        <v>0.3</v>
      </c>
      <c r="O1474" s="8">
        <f>AVERAGEIFS(Kombiniert[GRÜNE],Kombiniert[Date],"&gt;="&amp;Kombiniert[[#This Row],[Von]],Kombiniert[Date],"&lt;="&amp;Kombiniert[[#This Row],[Date]])</f>
        <v>0.14000000000000001</v>
      </c>
      <c r="P1474" s="8">
        <f>AVERAGEIFS(Kombiniert[FDP],Kombiniert[Date],"&gt;="&amp;Kombiniert[[#This Row],[Von]],Kombiniert[Date],"&lt;="&amp;Kombiniert[[#This Row],[Date]])</f>
        <v>4.4999999999999998E-2</v>
      </c>
      <c r="Q1474" s="8">
        <f>AVERAGEIFS(Kombiniert[LINKE],Kombiniert[Date],"&gt;="&amp;Kombiniert[[#This Row],[Von]],Kombiniert[Date],"&lt;="&amp;Kombiniert[[#This Row],[Date]])</f>
        <v>0.06</v>
      </c>
      <c r="R1474" s="8" t="e">
        <f>AVERAGEIFS(Kombiniert[AfD],Kombiniert[Date],"&gt;="&amp;Kombiniert[[#This Row],[Von]],Kombiniert[Date],"&lt;="&amp;Kombiniert[[#This Row],[Date]])</f>
        <v>#DIV/0!</v>
      </c>
      <c r="S1474" s="8">
        <f>AVERAGEIFS(Kombiniert[Sonstige],Kombiniert[Date],"&gt;="&amp;Kombiniert[[#This Row],[Von]],Kombiniert[Date],"&lt;="&amp;Kombiniert[[#This Row],[Date]])</f>
        <v>2.5000000000000001E-2</v>
      </c>
      <c r="T1474" s="4">
        <f>SUMIFS(Kombiniert[Befragte],Kombiniert[Date],"&gt;="&amp;Kombiniert[[#This Row],[Von]],Kombiniert[Date],"&lt;="&amp;Kombiniert[[#This Row],[Date]])</f>
        <v>4026</v>
      </c>
      <c r="U1474" s="2">
        <f>1/SUMIFS(Kombiniert[[#This Row],[CDU/CSU (14d)]:[AfD (14d)]],Kombiniert[[#This Row],[CDU/CSU (14d)]:[AfD (14d)]],"&gt;="&amp;0.05)</f>
        <v>1.1363636363636365</v>
      </c>
      <c r="V1474" s="2">
        <f>1/(SUMIFS(Kombiniert[[#This Row],[CDU/CSU (14d)]:[AfD (14d)]],Kombiniert[[#This Row],[CDU/CSU (14d)]:[AfD (14d)]],"&gt;="&amp;0.05)-Kombiniert[[#This Row],[FDP (14d)]])</f>
        <v>1.1976047904191618</v>
      </c>
    </row>
    <row r="1475" spans="1:22" x14ac:dyDescent="0.35">
      <c r="A1475" s="1">
        <v>41219</v>
      </c>
      <c r="B1475" s="2">
        <v>0.38</v>
      </c>
      <c r="C1475" s="2">
        <v>0.3</v>
      </c>
      <c r="D1475" s="2">
        <v>0.14000000000000001</v>
      </c>
      <c r="E1475" s="2">
        <v>0.04</v>
      </c>
      <c r="F1475" s="2">
        <v>0.06</v>
      </c>
      <c r="G1475" s="2"/>
      <c r="H1475" s="2">
        <v>0.03</v>
      </c>
      <c r="I1475" s="2">
        <v>2003</v>
      </c>
      <c r="J1475" s="2" t="s">
        <v>1025</v>
      </c>
      <c r="K1475" t="s">
        <v>939</v>
      </c>
      <c r="L1475" s="1">
        <f>Kombiniert[[#This Row],[Date]]-13</f>
        <v>41206</v>
      </c>
      <c r="M1475" s="8">
        <f>AVERAGEIFS(Kombiniert[CDU/CSU],Kombiniert[Date],"&gt;="&amp;Kombiniert[[#This Row],[Von]],Kombiniert[Date],"&lt;="&amp;Kombiniert[[#This Row],[Date]])</f>
        <v>0.375</v>
      </c>
      <c r="N1475" s="3">
        <f>AVERAGEIFS(Kombiniert[SPD],Kombiniert[Date],"&gt;="&amp;Kombiniert[[#This Row],[Von]],Kombiniert[Date],"&lt;="&amp;Kombiniert[[#This Row],[Date]])</f>
        <v>0.3</v>
      </c>
      <c r="O1475" s="8">
        <f>AVERAGEIFS(Kombiniert[GRÜNE],Kombiniert[Date],"&gt;="&amp;Kombiniert[[#This Row],[Von]],Kombiniert[Date],"&lt;="&amp;Kombiniert[[#This Row],[Date]])</f>
        <v>0.13500000000000001</v>
      </c>
      <c r="P1475" s="8">
        <f>AVERAGEIFS(Kombiniert[FDP],Kombiniert[Date],"&gt;="&amp;Kombiniert[[#This Row],[Von]],Kombiniert[Date],"&lt;="&amp;Kombiniert[[#This Row],[Date]])</f>
        <v>0.04</v>
      </c>
      <c r="Q1475" s="8">
        <f>AVERAGEIFS(Kombiniert[LINKE],Kombiniert[Date],"&gt;="&amp;Kombiniert[[#This Row],[Von]],Kombiniert[Date],"&lt;="&amp;Kombiniert[[#This Row],[Date]])</f>
        <v>6.5000000000000002E-2</v>
      </c>
      <c r="R1475" s="8" t="e">
        <f>AVERAGEIFS(Kombiniert[AfD],Kombiniert[Date],"&gt;="&amp;Kombiniert[[#This Row],[Von]],Kombiniert[Date],"&lt;="&amp;Kombiniert[[#This Row],[Date]])</f>
        <v>#DIV/0!</v>
      </c>
      <c r="S1475" s="8">
        <f>AVERAGEIFS(Kombiniert[Sonstige],Kombiniert[Date],"&gt;="&amp;Kombiniert[[#This Row],[Von]],Kombiniert[Date],"&lt;="&amp;Kombiniert[[#This Row],[Date]])</f>
        <v>0.03</v>
      </c>
      <c r="T1475" s="4">
        <f>SUMIFS(Kombiniert[Befragte],Kombiniert[Date],"&gt;="&amp;Kombiniert[[#This Row],[Von]],Kombiniert[Date],"&lt;="&amp;Kombiniert[[#This Row],[Date]])</f>
        <v>4037</v>
      </c>
      <c r="U1475" s="2">
        <f>1/SUMIFS(Kombiniert[[#This Row],[CDU/CSU (14d)]:[AfD (14d)]],Kombiniert[[#This Row],[CDU/CSU (14d)]:[AfD (14d)]],"&gt;="&amp;0.05)</f>
        <v>1.1428571428571428</v>
      </c>
      <c r="V1475" s="2">
        <f>1/(SUMIFS(Kombiniert[[#This Row],[CDU/CSU (14d)]:[AfD (14d)]],Kombiniert[[#This Row],[CDU/CSU (14d)]:[AfD (14d)]],"&gt;="&amp;0.05)-Kombiniert[[#This Row],[FDP (14d)]])</f>
        <v>1.1976047904191618</v>
      </c>
    </row>
    <row r="1476" spans="1:22" x14ac:dyDescent="0.35">
      <c r="A1476" s="1">
        <v>41212</v>
      </c>
      <c r="B1476" s="2">
        <v>0.37</v>
      </c>
      <c r="C1476" s="2">
        <v>0.3</v>
      </c>
      <c r="D1476" s="2">
        <v>0.13</v>
      </c>
      <c r="E1476" s="2">
        <v>0.04</v>
      </c>
      <c r="F1476" s="2">
        <v>7.0000000000000007E-2</v>
      </c>
      <c r="G1476" s="2"/>
      <c r="H1476" s="2">
        <v>0.03</v>
      </c>
      <c r="I1476" s="2">
        <v>2034</v>
      </c>
      <c r="J1476" s="2" t="s">
        <v>1026</v>
      </c>
      <c r="K1476" t="s">
        <v>939</v>
      </c>
      <c r="L1476" s="1">
        <f>Kombiniert[[#This Row],[Date]]-13</f>
        <v>41199</v>
      </c>
      <c r="M1476" s="8">
        <f>AVERAGEIFS(Kombiniert[CDU/CSU],Kombiniert[Date],"&gt;="&amp;Kombiniert[[#This Row],[Von]],Kombiniert[Date],"&lt;="&amp;Kombiniert[[#This Row],[Date]])</f>
        <v>0.36</v>
      </c>
      <c r="N1476" s="3">
        <f>AVERAGEIFS(Kombiniert[SPD],Kombiniert[Date],"&gt;="&amp;Kombiniert[[#This Row],[Von]],Kombiniert[Date],"&lt;="&amp;Kombiniert[[#This Row],[Date]])</f>
        <v>0.31</v>
      </c>
      <c r="O1476" s="8">
        <f>AVERAGEIFS(Kombiniert[GRÜNE],Kombiniert[Date],"&gt;="&amp;Kombiniert[[#This Row],[Von]],Kombiniert[Date],"&lt;="&amp;Kombiniert[[#This Row],[Date]])</f>
        <v>0.13</v>
      </c>
      <c r="P1476" s="8">
        <f>AVERAGEIFS(Kombiniert[FDP],Kombiniert[Date],"&gt;="&amp;Kombiniert[[#This Row],[Von]],Kombiniert[Date],"&lt;="&amp;Kombiniert[[#This Row],[Date]])</f>
        <v>0.04</v>
      </c>
      <c r="Q1476" s="8">
        <f>AVERAGEIFS(Kombiniert[LINKE],Kombiniert[Date],"&gt;="&amp;Kombiniert[[#This Row],[Von]],Kombiniert[Date],"&lt;="&amp;Kombiniert[[#This Row],[Date]])</f>
        <v>7.0000000000000007E-2</v>
      </c>
      <c r="R1476" s="8" t="e">
        <f>AVERAGEIFS(Kombiniert[AfD],Kombiniert[Date],"&gt;="&amp;Kombiniert[[#This Row],[Von]],Kombiniert[Date],"&lt;="&amp;Kombiniert[[#This Row],[Date]])</f>
        <v>#DIV/0!</v>
      </c>
      <c r="S1476" s="8">
        <f>AVERAGEIFS(Kombiniert[Sonstige],Kombiniert[Date],"&gt;="&amp;Kombiniert[[#This Row],[Von]],Kombiniert[Date],"&lt;="&amp;Kombiniert[[#This Row],[Date]])</f>
        <v>0.03</v>
      </c>
      <c r="T1476" s="4">
        <f>SUMIFS(Kombiniert[Befragte],Kombiniert[Date],"&gt;="&amp;Kombiniert[[#This Row],[Von]],Kombiniert[Date],"&lt;="&amp;Kombiniert[[#This Row],[Date]])</f>
        <v>4053</v>
      </c>
      <c r="U1476" s="2">
        <f>1/SUMIFS(Kombiniert[[#This Row],[CDU/CSU (14d)]:[AfD (14d)]],Kombiniert[[#This Row],[CDU/CSU (14d)]:[AfD (14d)]],"&gt;="&amp;0.05)</f>
        <v>1.149425287356322</v>
      </c>
      <c r="V1476" s="2">
        <f>1/(SUMIFS(Kombiniert[[#This Row],[CDU/CSU (14d)]:[AfD (14d)]],Kombiniert[[#This Row],[CDU/CSU (14d)]:[AfD (14d)]],"&gt;="&amp;0.05)-Kombiniert[[#This Row],[FDP (14d)]])</f>
        <v>1.2048192771084341</v>
      </c>
    </row>
    <row r="1477" spans="1:22" x14ac:dyDescent="0.35">
      <c r="A1477" s="1">
        <v>41205</v>
      </c>
      <c r="B1477" s="2">
        <v>0.35</v>
      </c>
      <c r="C1477" s="2">
        <v>0.32</v>
      </c>
      <c r="D1477" s="2">
        <v>0.13</v>
      </c>
      <c r="E1477" s="2">
        <v>0.04</v>
      </c>
      <c r="F1477" s="2">
        <v>7.0000000000000007E-2</v>
      </c>
      <c r="G1477" s="2"/>
      <c r="H1477" s="2">
        <v>0.03</v>
      </c>
      <c r="I1477" s="2">
        <v>2019</v>
      </c>
      <c r="J1477" s="2" t="s">
        <v>1027</v>
      </c>
      <c r="K1477" t="s">
        <v>939</v>
      </c>
      <c r="L1477" s="1">
        <f>Kombiniert[[#This Row],[Date]]-13</f>
        <v>41192</v>
      </c>
      <c r="M1477" s="8">
        <f>AVERAGEIFS(Kombiniert[CDU/CSU],Kombiniert[Date],"&gt;="&amp;Kombiniert[[#This Row],[Von]],Kombiniert[Date],"&lt;="&amp;Kombiniert[[#This Row],[Date]])</f>
        <v>0.35499999999999998</v>
      </c>
      <c r="N1477" s="3">
        <f>AVERAGEIFS(Kombiniert[SPD],Kombiniert[Date],"&gt;="&amp;Kombiniert[[#This Row],[Von]],Kombiniert[Date],"&lt;="&amp;Kombiniert[[#This Row],[Date]])</f>
        <v>0.315</v>
      </c>
      <c r="O1477" s="8">
        <f>AVERAGEIFS(Kombiniert[GRÜNE],Kombiniert[Date],"&gt;="&amp;Kombiniert[[#This Row],[Von]],Kombiniert[Date],"&lt;="&amp;Kombiniert[[#This Row],[Date]])</f>
        <v>0.125</v>
      </c>
      <c r="P1477" s="8">
        <f>AVERAGEIFS(Kombiniert[FDP],Kombiniert[Date],"&gt;="&amp;Kombiniert[[#This Row],[Von]],Kombiniert[Date],"&lt;="&amp;Kombiniert[[#This Row],[Date]])</f>
        <v>0.04</v>
      </c>
      <c r="Q1477" s="8">
        <f>AVERAGEIFS(Kombiniert[LINKE],Kombiniert[Date],"&gt;="&amp;Kombiniert[[#This Row],[Von]],Kombiniert[Date],"&lt;="&amp;Kombiniert[[#This Row],[Date]])</f>
        <v>7.0000000000000007E-2</v>
      </c>
      <c r="R1477" s="8" t="e">
        <f>AVERAGEIFS(Kombiniert[AfD],Kombiniert[Date],"&gt;="&amp;Kombiniert[[#This Row],[Von]],Kombiniert[Date],"&lt;="&amp;Kombiniert[[#This Row],[Date]])</f>
        <v>#DIV/0!</v>
      </c>
      <c r="S1477" s="8">
        <f>AVERAGEIFS(Kombiniert[Sonstige],Kombiniert[Date],"&gt;="&amp;Kombiniert[[#This Row],[Von]],Kombiniert[Date],"&lt;="&amp;Kombiniert[[#This Row],[Date]])</f>
        <v>3.5000000000000003E-2</v>
      </c>
      <c r="T1477" s="4">
        <f>SUMIFS(Kombiniert[Befragte],Kombiniert[Date],"&gt;="&amp;Kombiniert[[#This Row],[Von]],Kombiniert[Date],"&lt;="&amp;Kombiniert[[#This Row],[Date]])</f>
        <v>4032</v>
      </c>
      <c r="U1477" s="2">
        <f>1/SUMIFS(Kombiniert[[#This Row],[CDU/CSU (14d)]:[AfD (14d)]],Kombiniert[[#This Row],[CDU/CSU (14d)]:[AfD (14d)]],"&gt;="&amp;0.05)</f>
        <v>1.1560693641618498</v>
      </c>
      <c r="V1477" s="2">
        <f>1/(SUMIFS(Kombiniert[[#This Row],[CDU/CSU (14d)]:[AfD (14d)]],Kombiniert[[#This Row],[CDU/CSU (14d)]:[AfD (14d)]],"&gt;="&amp;0.05)-Kombiniert[[#This Row],[FDP (14d)]])</f>
        <v>1.2121212121212122</v>
      </c>
    </row>
    <row r="1478" spans="1:22" x14ac:dyDescent="0.35">
      <c r="A1478" s="1">
        <v>41197</v>
      </c>
      <c r="B1478" s="2">
        <v>0.36</v>
      </c>
      <c r="C1478" s="2">
        <v>0.31</v>
      </c>
      <c r="D1478" s="2">
        <v>0.12</v>
      </c>
      <c r="E1478" s="2">
        <v>0.04</v>
      </c>
      <c r="F1478" s="2">
        <v>7.0000000000000007E-2</v>
      </c>
      <c r="G1478" s="2"/>
      <c r="H1478" s="2">
        <v>0.04</v>
      </c>
      <c r="I1478" s="2">
        <v>2013</v>
      </c>
      <c r="J1478" s="2" t="s">
        <v>1028</v>
      </c>
      <c r="K1478" t="s">
        <v>939</v>
      </c>
      <c r="L1478" s="1">
        <f>Kombiniert[[#This Row],[Date]]-13</f>
        <v>41184</v>
      </c>
      <c r="M1478" s="8">
        <f>AVERAGEIFS(Kombiniert[CDU/CSU],Kombiniert[Date],"&gt;="&amp;Kombiniert[[#This Row],[Von]],Kombiniert[Date],"&lt;="&amp;Kombiniert[[#This Row],[Date]])</f>
        <v>0.36000000000000004</v>
      </c>
      <c r="N1478" s="3">
        <f>AVERAGEIFS(Kombiniert[SPD],Kombiniert[Date],"&gt;="&amp;Kombiniert[[#This Row],[Von]],Kombiniert[Date],"&lt;="&amp;Kombiniert[[#This Row],[Date]])</f>
        <v>0.3</v>
      </c>
      <c r="O1478" s="8">
        <f>AVERAGEIFS(Kombiniert[GRÜNE],Kombiniert[Date],"&gt;="&amp;Kombiniert[[#This Row],[Von]],Kombiniert[Date],"&lt;="&amp;Kombiniert[[#This Row],[Date]])</f>
        <v>0.12</v>
      </c>
      <c r="P1478" s="8">
        <f>AVERAGEIFS(Kombiniert[FDP],Kombiniert[Date],"&gt;="&amp;Kombiniert[[#This Row],[Von]],Kombiniert[Date],"&lt;="&amp;Kombiniert[[#This Row],[Date]])</f>
        <v>4.3333333333333335E-2</v>
      </c>
      <c r="Q1478" s="8">
        <f>AVERAGEIFS(Kombiniert[LINKE],Kombiniert[Date],"&gt;="&amp;Kombiniert[[#This Row],[Von]],Kombiniert[Date],"&lt;="&amp;Kombiniert[[#This Row],[Date]])</f>
        <v>7.0000000000000007E-2</v>
      </c>
      <c r="R1478" s="8" t="e">
        <f>AVERAGEIFS(Kombiniert[AfD],Kombiniert[Date],"&gt;="&amp;Kombiniert[[#This Row],[Von]],Kombiniert[Date],"&lt;="&amp;Kombiniert[[#This Row],[Date]])</f>
        <v>#DIV/0!</v>
      </c>
      <c r="S1478" s="8">
        <f>AVERAGEIFS(Kombiniert[Sonstige],Kombiniert[Date],"&gt;="&amp;Kombiniert[[#This Row],[Von]],Kombiniert[Date],"&lt;="&amp;Kombiniert[[#This Row],[Date]])</f>
        <v>0.04</v>
      </c>
      <c r="T1478" s="4">
        <f>SUMIFS(Kombiniert[Befragte],Kombiniert[Date],"&gt;="&amp;Kombiniert[[#This Row],[Von]],Kombiniert[Date],"&lt;="&amp;Kombiniert[[#This Row],[Date]])</f>
        <v>6027</v>
      </c>
      <c r="U1478" s="2">
        <f>1/SUMIFS(Kombiniert[[#This Row],[CDU/CSU (14d)]:[AfD (14d)]],Kombiniert[[#This Row],[CDU/CSU (14d)]:[AfD (14d)]],"&gt;="&amp;0.05)</f>
        <v>1.1764705882352939</v>
      </c>
      <c r="V1478" s="2">
        <f>1/(SUMIFS(Kombiniert[[#This Row],[CDU/CSU (14d)]:[AfD (14d)]],Kombiniert[[#This Row],[CDU/CSU (14d)]:[AfD (14d)]],"&gt;="&amp;0.05)-Kombiniert[[#This Row],[FDP (14d)]])</f>
        <v>1.2396694214876032</v>
      </c>
    </row>
    <row r="1479" spans="1:22" x14ac:dyDescent="0.35">
      <c r="A1479" s="1">
        <v>41191</v>
      </c>
      <c r="B1479" s="2">
        <v>0.36</v>
      </c>
      <c r="C1479" s="2">
        <v>0.3</v>
      </c>
      <c r="D1479" s="2">
        <v>0.11</v>
      </c>
      <c r="E1479" s="2">
        <v>0.05</v>
      </c>
      <c r="F1479" s="2">
        <v>7.0000000000000007E-2</v>
      </c>
      <c r="G1479" s="2"/>
      <c r="H1479" s="2">
        <v>0.04</v>
      </c>
      <c r="I1479" s="2">
        <v>2006</v>
      </c>
      <c r="J1479" s="2" t="s">
        <v>1029</v>
      </c>
      <c r="K1479" t="s">
        <v>939</v>
      </c>
      <c r="L1479" s="1">
        <f>Kombiniert[[#This Row],[Date]]-13</f>
        <v>41178</v>
      </c>
      <c r="M1479" s="8">
        <f>AVERAGEIFS(Kombiniert[CDU/CSU],Kombiniert[Date],"&gt;="&amp;Kombiniert[[#This Row],[Von]],Kombiniert[Date],"&lt;="&amp;Kombiniert[[#This Row],[Date]])</f>
        <v>0.36</v>
      </c>
      <c r="N1479" s="3">
        <f>AVERAGEIFS(Kombiniert[SPD],Kombiniert[Date],"&gt;="&amp;Kombiniert[[#This Row],[Von]],Kombiniert[Date],"&lt;="&amp;Kombiniert[[#This Row],[Date]])</f>
        <v>0.29499999999999998</v>
      </c>
      <c r="O1479" s="8">
        <f>AVERAGEIFS(Kombiniert[GRÜNE],Kombiniert[Date],"&gt;="&amp;Kombiniert[[#This Row],[Von]],Kombiniert[Date],"&lt;="&amp;Kombiniert[[#This Row],[Date]])</f>
        <v>0.12</v>
      </c>
      <c r="P1479" s="8">
        <f>AVERAGEIFS(Kombiniert[FDP],Kombiniert[Date],"&gt;="&amp;Kombiniert[[#This Row],[Von]],Kombiniert[Date],"&lt;="&amp;Kombiniert[[#This Row],[Date]])</f>
        <v>4.4999999999999998E-2</v>
      </c>
      <c r="Q1479" s="8">
        <f>AVERAGEIFS(Kombiniert[LINKE],Kombiniert[Date],"&gt;="&amp;Kombiniert[[#This Row],[Von]],Kombiniert[Date],"&lt;="&amp;Kombiniert[[#This Row],[Date]])</f>
        <v>7.0000000000000007E-2</v>
      </c>
      <c r="R1479" s="8" t="e">
        <f>AVERAGEIFS(Kombiniert[AfD],Kombiniert[Date],"&gt;="&amp;Kombiniert[[#This Row],[Von]],Kombiniert[Date],"&lt;="&amp;Kombiniert[[#This Row],[Date]])</f>
        <v>#DIV/0!</v>
      </c>
      <c r="S1479" s="8">
        <f>AVERAGEIFS(Kombiniert[Sonstige],Kombiniert[Date],"&gt;="&amp;Kombiniert[[#This Row],[Von]],Kombiniert[Date],"&lt;="&amp;Kombiniert[[#This Row],[Date]])</f>
        <v>0.04</v>
      </c>
      <c r="T1479" s="4">
        <f>SUMIFS(Kombiniert[Befragte],Kombiniert[Date],"&gt;="&amp;Kombiniert[[#This Row],[Von]],Kombiniert[Date],"&lt;="&amp;Kombiniert[[#This Row],[Date]])</f>
        <v>4014</v>
      </c>
      <c r="U1479" s="2">
        <f>1/SUMIFS(Kombiniert[[#This Row],[CDU/CSU (14d)]:[AfD (14d)]],Kombiniert[[#This Row],[CDU/CSU (14d)]:[AfD (14d)]],"&gt;="&amp;0.05)</f>
        <v>1.1834319526627219</v>
      </c>
      <c r="V1479" s="2">
        <f>1/(SUMIFS(Kombiniert[[#This Row],[CDU/CSU (14d)]:[AfD (14d)]],Kombiniert[[#This Row],[CDU/CSU (14d)]:[AfD (14d)]],"&gt;="&amp;0.05)-Kombiniert[[#This Row],[FDP (14d)]])</f>
        <v>1.25</v>
      </c>
    </row>
    <row r="1480" spans="1:22" x14ac:dyDescent="0.35">
      <c r="A1480" s="1">
        <v>41184</v>
      </c>
      <c r="B1480" s="2">
        <v>0.36</v>
      </c>
      <c r="C1480" s="2">
        <v>0.28999999999999998</v>
      </c>
      <c r="D1480" s="2">
        <v>0.13</v>
      </c>
      <c r="E1480" s="2">
        <v>0.04</v>
      </c>
      <c r="F1480" s="2">
        <v>7.0000000000000007E-2</v>
      </c>
      <c r="G1480" s="2"/>
      <c r="H1480" s="2">
        <v>0.04</v>
      </c>
      <c r="I1480" s="2">
        <v>2008</v>
      </c>
      <c r="J1480" s="2" t="s">
        <v>1030</v>
      </c>
      <c r="K1480" t="s">
        <v>939</v>
      </c>
      <c r="L1480" s="1">
        <f>Kombiniert[[#This Row],[Date]]-13</f>
        <v>41171</v>
      </c>
      <c r="M1480" s="8">
        <f>AVERAGEIFS(Kombiniert[CDU/CSU],Kombiniert[Date],"&gt;="&amp;Kombiniert[[#This Row],[Von]],Kombiniert[Date],"&lt;="&amp;Kombiniert[[#This Row],[Date]])</f>
        <v>0.36000000000000004</v>
      </c>
      <c r="N1480" s="3">
        <f>AVERAGEIFS(Kombiniert[SPD],Kombiniert[Date],"&gt;="&amp;Kombiniert[[#This Row],[Von]],Kombiniert[Date],"&lt;="&amp;Kombiniert[[#This Row],[Date]])</f>
        <v>0.29333333333333328</v>
      </c>
      <c r="O1480" s="8">
        <f>AVERAGEIFS(Kombiniert[GRÜNE],Kombiniert[Date],"&gt;="&amp;Kombiniert[[#This Row],[Von]],Kombiniert[Date],"&lt;="&amp;Kombiniert[[#This Row],[Date]])</f>
        <v>0.13333333333333333</v>
      </c>
      <c r="P1480" s="8">
        <f>AVERAGEIFS(Kombiniert[FDP],Kombiniert[Date],"&gt;="&amp;Kombiniert[[#This Row],[Von]],Kombiniert[Date],"&lt;="&amp;Kombiniert[[#This Row],[Date]])</f>
        <v>4.3333333333333335E-2</v>
      </c>
      <c r="Q1480" s="8">
        <f>AVERAGEIFS(Kombiniert[LINKE],Kombiniert[Date],"&gt;="&amp;Kombiniert[[#This Row],[Von]],Kombiniert[Date],"&lt;="&amp;Kombiniert[[#This Row],[Date]])</f>
        <v>6.6666666666666666E-2</v>
      </c>
      <c r="R1480" s="8" t="e">
        <f>AVERAGEIFS(Kombiniert[AfD],Kombiniert[Date],"&gt;="&amp;Kombiniert[[#This Row],[Von]],Kombiniert[Date],"&lt;="&amp;Kombiniert[[#This Row],[Date]])</f>
        <v>#DIV/0!</v>
      </c>
      <c r="S1480" s="8">
        <f>AVERAGEIFS(Kombiniert[Sonstige],Kombiniert[Date],"&gt;="&amp;Kombiniert[[#This Row],[Von]],Kombiniert[Date],"&lt;="&amp;Kombiniert[[#This Row],[Date]])</f>
        <v>3.6666666666666674E-2</v>
      </c>
      <c r="T1480" s="4">
        <f>SUMIFS(Kombiniert[Befragte],Kombiniert[Date],"&gt;="&amp;Kombiniert[[#This Row],[Von]],Kombiniert[Date],"&lt;="&amp;Kombiniert[[#This Row],[Date]])</f>
        <v>6077</v>
      </c>
      <c r="U1480" s="2">
        <f>1/SUMIFS(Kombiniert[[#This Row],[CDU/CSU (14d)]:[AfD (14d)]],Kombiniert[[#This Row],[CDU/CSU (14d)]:[AfD (14d)]],"&gt;="&amp;0.05)</f>
        <v>1.171875</v>
      </c>
      <c r="V1480" s="2">
        <f>1/(SUMIFS(Kombiniert[[#This Row],[CDU/CSU (14d)]:[AfD (14d)]],Kombiniert[[#This Row],[CDU/CSU (14d)]:[AfD (14d)]],"&gt;="&amp;0.05)-Kombiniert[[#This Row],[FDP (14d)]])</f>
        <v>1.2345679012345681</v>
      </c>
    </row>
    <row r="1481" spans="1:22" x14ac:dyDescent="0.35">
      <c r="A1481" s="1">
        <v>41177</v>
      </c>
      <c r="B1481" s="2">
        <v>0.36</v>
      </c>
      <c r="C1481" s="2">
        <v>0.3</v>
      </c>
      <c r="D1481" s="2">
        <v>0.14000000000000001</v>
      </c>
      <c r="E1481" s="2">
        <v>0.05</v>
      </c>
      <c r="F1481" s="2">
        <v>0.06</v>
      </c>
      <c r="G1481" s="2"/>
      <c r="H1481" s="2">
        <v>0.03</v>
      </c>
      <c r="I1481" s="2">
        <v>2030</v>
      </c>
      <c r="J1481" s="2" t="s">
        <v>1031</v>
      </c>
      <c r="K1481" t="s">
        <v>939</v>
      </c>
      <c r="L1481" s="1">
        <f>Kombiniert[[#This Row],[Date]]-13</f>
        <v>41164</v>
      </c>
      <c r="M1481" s="8">
        <f>AVERAGEIFS(Kombiniert[CDU/CSU],Kombiniert[Date],"&gt;="&amp;Kombiniert[[#This Row],[Von]],Kombiniert[Date],"&lt;="&amp;Kombiniert[[#This Row],[Date]])</f>
        <v>0.36</v>
      </c>
      <c r="N1481" s="3">
        <f>AVERAGEIFS(Kombiniert[SPD],Kombiniert[Date],"&gt;="&amp;Kombiniert[[#This Row],[Von]],Kombiniert[Date],"&lt;="&amp;Kombiniert[[#This Row],[Date]])</f>
        <v>0.29499999999999998</v>
      </c>
      <c r="O1481" s="8">
        <f>AVERAGEIFS(Kombiniert[GRÜNE],Kombiniert[Date],"&gt;="&amp;Kombiniert[[#This Row],[Von]],Kombiniert[Date],"&lt;="&amp;Kombiniert[[#This Row],[Date]])</f>
        <v>0.13500000000000001</v>
      </c>
      <c r="P1481" s="8">
        <f>AVERAGEIFS(Kombiniert[FDP],Kombiniert[Date],"&gt;="&amp;Kombiniert[[#This Row],[Von]],Kombiniert[Date],"&lt;="&amp;Kombiniert[[#This Row],[Date]])</f>
        <v>4.4999999999999998E-2</v>
      </c>
      <c r="Q1481" s="8">
        <f>AVERAGEIFS(Kombiniert[LINKE],Kombiniert[Date],"&gt;="&amp;Kombiniert[[#This Row],[Von]],Kombiniert[Date],"&lt;="&amp;Kombiniert[[#This Row],[Date]])</f>
        <v>6.5000000000000002E-2</v>
      </c>
      <c r="R1481" s="8" t="e">
        <f>AVERAGEIFS(Kombiniert[AfD],Kombiniert[Date],"&gt;="&amp;Kombiniert[[#This Row],[Von]],Kombiniert[Date],"&lt;="&amp;Kombiniert[[#This Row],[Date]])</f>
        <v>#DIV/0!</v>
      </c>
      <c r="S1481" s="8">
        <f>AVERAGEIFS(Kombiniert[Sonstige],Kombiniert[Date],"&gt;="&amp;Kombiniert[[#This Row],[Von]],Kombiniert[Date],"&lt;="&amp;Kombiniert[[#This Row],[Date]])</f>
        <v>3.5000000000000003E-2</v>
      </c>
      <c r="T1481" s="4">
        <f>SUMIFS(Kombiniert[Befragte],Kombiniert[Date],"&gt;="&amp;Kombiniert[[#This Row],[Von]],Kombiniert[Date],"&lt;="&amp;Kombiniert[[#This Row],[Date]])</f>
        <v>4069</v>
      </c>
      <c r="U1481" s="2">
        <f>1/SUMIFS(Kombiniert[[#This Row],[CDU/CSU (14d)]:[AfD (14d)]],Kombiniert[[#This Row],[CDU/CSU (14d)]:[AfD (14d)]],"&gt;="&amp;0.05)</f>
        <v>1.1695906432748537</v>
      </c>
      <c r="V1481" s="2">
        <f>1/(SUMIFS(Kombiniert[[#This Row],[CDU/CSU (14d)]:[AfD (14d)]],Kombiniert[[#This Row],[CDU/CSU (14d)]:[AfD (14d)]],"&gt;="&amp;0.05)-Kombiniert[[#This Row],[FDP (14d)]])</f>
        <v>1.2345679012345681</v>
      </c>
    </row>
    <row r="1482" spans="1:22" x14ac:dyDescent="0.35">
      <c r="A1482" s="1">
        <v>41172</v>
      </c>
      <c r="B1482" s="2">
        <v>0.36</v>
      </c>
      <c r="C1482" s="2">
        <v>0.28999999999999998</v>
      </c>
      <c r="D1482" s="2">
        <v>0.13</v>
      </c>
      <c r="E1482" s="2">
        <v>0.04</v>
      </c>
      <c r="F1482" s="2">
        <v>7.0000000000000007E-2</v>
      </c>
      <c r="G1482" s="2"/>
      <c r="H1482" s="2">
        <v>0.04</v>
      </c>
      <c r="I1482" s="2">
        <v>2039</v>
      </c>
      <c r="J1482" s="2" t="s">
        <v>1033</v>
      </c>
      <c r="K1482" t="s">
        <v>939</v>
      </c>
      <c r="L1482" s="1">
        <f>Kombiniert[[#This Row],[Date]]-13</f>
        <v>41159</v>
      </c>
      <c r="M1482" s="8">
        <f>AVERAGEIFS(Kombiniert[CDU/CSU],Kombiniert[Date],"&gt;="&amp;Kombiniert[[#This Row],[Von]],Kombiniert[Date],"&lt;="&amp;Kombiniert[[#This Row],[Date]])</f>
        <v>0.36499999999999999</v>
      </c>
      <c r="N1482" s="3">
        <f>AVERAGEIFS(Kombiniert[SPD],Kombiniert[Date],"&gt;="&amp;Kombiniert[[#This Row],[Von]],Kombiniert[Date],"&lt;="&amp;Kombiniert[[#This Row],[Date]])</f>
        <v>0.28500000000000003</v>
      </c>
      <c r="O1482" s="8">
        <f>AVERAGEIFS(Kombiniert[GRÜNE],Kombiniert[Date],"&gt;="&amp;Kombiniert[[#This Row],[Von]],Kombiniert[Date],"&lt;="&amp;Kombiniert[[#This Row],[Date]])</f>
        <v>0.13500000000000001</v>
      </c>
      <c r="P1482" s="8">
        <f>AVERAGEIFS(Kombiniert[FDP],Kombiniert[Date],"&gt;="&amp;Kombiniert[[#This Row],[Von]],Kombiniert[Date],"&lt;="&amp;Kombiniert[[#This Row],[Date]])</f>
        <v>0.04</v>
      </c>
      <c r="Q1482" s="8">
        <f>AVERAGEIFS(Kombiniert[LINKE],Kombiniert[Date],"&gt;="&amp;Kombiniert[[#This Row],[Von]],Kombiniert[Date],"&lt;="&amp;Kombiniert[[#This Row],[Date]])</f>
        <v>6.5000000000000002E-2</v>
      </c>
      <c r="R1482" s="8" t="e">
        <f>AVERAGEIFS(Kombiniert[AfD],Kombiniert[Date],"&gt;="&amp;Kombiniert[[#This Row],[Von]],Kombiniert[Date],"&lt;="&amp;Kombiniert[[#This Row],[Date]])</f>
        <v>#DIV/0!</v>
      </c>
      <c r="S1482" s="8">
        <f>AVERAGEIFS(Kombiniert[Sonstige],Kombiniert[Date],"&gt;="&amp;Kombiniert[[#This Row],[Von]],Kombiniert[Date],"&lt;="&amp;Kombiniert[[#This Row],[Date]])</f>
        <v>3.5000000000000003E-2</v>
      </c>
      <c r="T1482" s="4">
        <f>SUMIFS(Kombiniert[Befragte],Kombiniert[Date],"&gt;="&amp;Kombiniert[[#This Row],[Von]],Kombiniert[Date],"&lt;="&amp;Kombiniert[[#This Row],[Date]])</f>
        <v>4068</v>
      </c>
      <c r="U1482" s="2">
        <f>1/SUMIFS(Kombiniert[[#This Row],[CDU/CSU (14d)]:[AfD (14d)]],Kombiniert[[#This Row],[CDU/CSU (14d)]:[AfD (14d)]],"&gt;="&amp;0.05)</f>
        <v>1.1764705882352939</v>
      </c>
      <c r="V1482" s="2">
        <f>1/(SUMIFS(Kombiniert[[#This Row],[CDU/CSU (14d)]:[AfD (14d)]],Kombiniert[[#This Row],[CDU/CSU (14d)]:[AfD (14d)]],"&gt;="&amp;0.05)-Kombiniert[[#This Row],[FDP (14d)]])</f>
        <v>1.2345679012345678</v>
      </c>
    </row>
    <row r="1483" spans="1:22" x14ac:dyDescent="0.35">
      <c r="A1483" s="1">
        <v>41163</v>
      </c>
      <c r="B1483" s="2">
        <v>0.37</v>
      </c>
      <c r="C1483" s="2">
        <v>0.28000000000000003</v>
      </c>
      <c r="D1483" s="2">
        <v>0.14000000000000001</v>
      </c>
      <c r="E1483" s="2">
        <v>0.04</v>
      </c>
      <c r="F1483" s="2">
        <v>0.06</v>
      </c>
      <c r="G1483" s="2"/>
      <c r="H1483" s="2">
        <v>0.03</v>
      </c>
      <c r="I1483" s="2">
        <v>2029</v>
      </c>
      <c r="J1483" s="2" t="s">
        <v>1034</v>
      </c>
      <c r="K1483" t="s">
        <v>939</v>
      </c>
      <c r="L1483" s="1">
        <f>Kombiniert[[#This Row],[Date]]-13</f>
        <v>41150</v>
      </c>
      <c r="M1483" s="8">
        <f>AVERAGEIFS(Kombiniert[CDU/CSU],Kombiniert[Date],"&gt;="&amp;Kombiniert[[#This Row],[Von]],Kombiniert[Date],"&lt;="&amp;Kombiniert[[#This Row],[Date]])</f>
        <v>0.36499999999999999</v>
      </c>
      <c r="N1483" s="3">
        <f>AVERAGEIFS(Kombiniert[SPD],Kombiniert[Date],"&gt;="&amp;Kombiniert[[#This Row],[Von]],Kombiniert[Date],"&lt;="&amp;Kombiniert[[#This Row],[Date]])</f>
        <v>0.28500000000000003</v>
      </c>
      <c r="O1483" s="8">
        <f>AVERAGEIFS(Kombiniert[GRÜNE],Kombiniert[Date],"&gt;="&amp;Kombiniert[[#This Row],[Von]],Kombiniert[Date],"&lt;="&amp;Kombiniert[[#This Row],[Date]])</f>
        <v>0.14000000000000001</v>
      </c>
      <c r="P1483" s="8">
        <f>AVERAGEIFS(Kombiniert[FDP],Kombiniert[Date],"&gt;="&amp;Kombiniert[[#This Row],[Von]],Kombiniert[Date],"&lt;="&amp;Kombiniert[[#This Row],[Date]])</f>
        <v>0.04</v>
      </c>
      <c r="Q1483" s="8">
        <f>AVERAGEIFS(Kombiniert[LINKE],Kombiniert[Date],"&gt;="&amp;Kombiniert[[#This Row],[Von]],Kombiniert[Date],"&lt;="&amp;Kombiniert[[#This Row],[Date]])</f>
        <v>0.06</v>
      </c>
      <c r="R1483" s="8" t="e">
        <f>AVERAGEIFS(Kombiniert[AfD],Kombiniert[Date],"&gt;="&amp;Kombiniert[[#This Row],[Von]],Kombiniert[Date],"&lt;="&amp;Kombiniert[[#This Row],[Date]])</f>
        <v>#DIV/0!</v>
      </c>
      <c r="S1483" s="8">
        <f>AVERAGEIFS(Kombiniert[Sonstige],Kombiniert[Date],"&gt;="&amp;Kombiniert[[#This Row],[Von]],Kombiniert[Date],"&lt;="&amp;Kombiniert[[#This Row],[Date]])</f>
        <v>0.03</v>
      </c>
      <c r="T1483" s="4">
        <f>SUMIFS(Kombiniert[Befragte],Kombiniert[Date],"&gt;="&amp;Kombiniert[[#This Row],[Von]],Kombiniert[Date],"&lt;="&amp;Kombiniert[[#This Row],[Date]])</f>
        <v>4043</v>
      </c>
      <c r="U1483" s="2">
        <f>1/SUMIFS(Kombiniert[[#This Row],[CDU/CSU (14d)]:[AfD (14d)]],Kombiniert[[#This Row],[CDU/CSU (14d)]:[AfD (14d)]],"&gt;="&amp;0.05)</f>
        <v>1.1764705882352939</v>
      </c>
      <c r="V1483" s="2">
        <f>1/(SUMIFS(Kombiniert[[#This Row],[CDU/CSU (14d)]:[AfD (14d)]],Kombiniert[[#This Row],[CDU/CSU (14d)]:[AfD (14d)]],"&gt;="&amp;0.05)-Kombiniert[[#This Row],[FDP (14d)]])</f>
        <v>1.2345679012345678</v>
      </c>
    </row>
    <row r="1484" spans="1:22" x14ac:dyDescent="0.35">
      <c r="A1484" s="1">
        <v>41156</v>
      </c>
      <c r="B1484" s="2">
        <v>0.36</v>
      </c>
      <c r="C1484" s="2">
        <v>0.28999999999999998</v>
      </c>
      <c r="D1484" s="2">
        <v>0.14000000000000001</v>
      </c>
      <c r="E1484" s="2">
        <v>0.04</v>
      </c>
      <c r="F1484" s="2">
        <v>0.06</v>
      </c>
      <c r="G1484" s="2"/>
      <c r="H1484" s="2">
        <v>0.03</v>
      </c>
      <c r="I1484" s="2">
        <v>2014</v>
      </c>
      <c r="J1484" s="2" t="s">
        <v>1035</v>
      </c>
      <c r="K1484" t="s">
        <v>939</v>
      </c>
      <c r="L1484" s="1">
        <f>Kombiniert[[#This Row],[Date]]-13</f>
        <v>41143</v>
      </c>
      <c r="M1484" s="8">
        <f>AVERAGEIFS(Kombiniert[CDU/CSU],Kombiniert[Date],"&gt;="&amp;Kombiniert[[#This Row],[Von]],Kombiniert[Date],"&lt;="&amp;Kombiniert[[#This Row],[Date]])</f>
        <v>0.35499999999999998</v>
      </c>
      <c r="N1484" s="3">
        <f>AVERAGEIFS(Kombiniert[SPD],Kombiniert[Date],"&gt;="&amp;Kombiniert[[#This Row],[Von]],Kombiniert[Date],"&lt;="&amp;Kombiniert[[#This Row],[Date]])</f>
        <v>0.28999999999999998</v>
      </c>
      <c r="O1484" s="8">
        <f>AVERAGEIFS(Kombiniert[GRÜNE],Kombiniert[Date],"&gt;="&amp;Kombiniert[[#This Row],[Von]],Kombiniert[Date],"&lt;="&amp;Kombiniert[[#This Row],[Date]])</f>
        <v>0.14500000000000002</v>
      </c>
      <c r="P1484" s="8">
        <f>AVERAGEIFS(Kombiniert[FDP],Kombiniert[Date],"&gt;="&amp;Kombiniert[[#This Row],[Von]],Kombiniert[Date],"&lt;="&amp;Kombiniert[[#This Row],[Date]])</f>
        <v>0.04</v>
      </c>
      <c r="Q1484" s="8">
        <f>AVERAGEIFS(Kombiniert[LINKE],Kombiniert[Date],"&gt;="&amp;Kombiniert[[#This Row],[Von]],Kombiniert[Date],"&lt;="&amp;Kombiniert[[#This Row],[Date]])</f>
        <v>0.06</v>
      </c>
      <c r="R1484" s="8" t="e">
        <f>AVERAGEIFS(Kombiniert[AfD],Kombiniert[Date],"&gt;="&amp;Kombiniert[[#This Row],[Von]],Kombiniert[Date],"&lt;="&amp;Kombiniert[[#This Row],[Date]])</f>
        <v>#DIV/0!</v>
      </c>
      <c r="S1484" s="8">
        <f>AVERAGEIFS(Kombiniert[Sonstige],Kombiniert[Date],"&gt;="&amp;Kombiniert[[#This Row],[Von]],Kombiniert[Date],"&lt;="&amp;Kombiniert[[#This Row],[Date]])</f>
        <v>0.03</v>
      </c>
      <c r="T1484" s="4">
        <f>SUMIFS(Kombiniert[Befragte],Kombiniert[Date],"&gt;="&amp;Kombiniert[[#This Row],[Von]],Kombiniert[Date],"&lt;="&amp;Kombiniert[[#This Row],[Date]])</f>
        <v>4034</v>
      </c>
      <c r="U1484" s="2">
        <f>1/SUMIFS(Kombiniert[[#This Row],[CDU/CSU (14d)]:[AfD (14d)]],Kombiniert[[#This Row],[CDU/CSU (14d)]:[AfD (14d)]],"&gt;="&amp;0.05)</f>
        <v>1.1764705882352939</v>
      </c>
      <c r="V1484" s="2">
        <f>1/(SUMIFS(Kombiniert[[#This Row],[CDU/CSU (14d)]:[AfD (14d)]],Kombiniert[[#This Row],[CDU/CSU (14d)]:[AfD (14d)]],"&gt;="&amp;0.05)-Kombiniert[[#This Row],[FDP (14d)]])</f>
        <v>1.2345679012345678</v>
      </c>
    </row>
    <row r="1485" spans="1:22" x14ac:dyDescent="0.35">
      <c r="A1485" s="1">
        <v>41149</v>
      </c>
      <c r="B1485" s="2">
        <v>0.35</v>
      </c>
      <c r="C1485" s="2">
        <v>0.28999999999999998</v>
      </c>
      <c r="D1485" s="2">
        <v>0.15</v>
      </c>
      <c r="E1485" s="2">
        <v>0.04</v>
      </c>
      <c r="F1485" s="2">
        <v>0.06</v>
      </c>
      <c r="G1485" s="2"/>
      <c r="H1485" s="2">
        <v>0.03</v>
      </c>
      <c r="I1485" s="2">
        <v>2020</v>
      </c>
      <c r="J1485" s="2" t="s">
        <v>1036</v>
      </c>
      <c r="K1485" t="s">
        <v>939</v>
      </c>
      <c r="L1485" s="1">
        <f>Kombiniert[[#This Row],[Date]]-13</f>
        <v>41136</v>
      </c>
      <c r="M1485" s="8">
        <f>AVERAGEIFS(Kombiniert[CDU/CSU],Kombiniert[Date],"&gt;="&amp;Kombiniert[[#This Row],[Von]],Kombiniert[Date],"&lt;="&amp;Kombiniert[[#This Row],[Date]])</f>
        <v>0.35499999999999998</v>
      </c>
      <c r="N1485" s="3">
        <f>AVERAGEIFS(Kombiniert[SPD],Kombiniert[Date],"&gt;="&amp;Kombiniert[[#This Row],[Von]],Kombiniert[Date],"&lt;="&amp;Kombiniert[[#This Row],[Date]])</f>
        <v>0.28500000000000003</v>
      </c>
      <c r="O1485" s="8">
        <f>AVERAGEIFS(Kombiniert[GRÜNE],Kombiniert[Date],"&gt;="&amp;Kombiniert[[#This Row],[Von]],Kombiniert[Date],"&lt;="&amp;Kombiniert[[#This Row],[Date]])</f>
        <v>0.15</v>
      </c>
      <c r="P1485" s="8">
        <f>AVERAGEIFS(Kombiniert[FDP],Kombiniert[Date],"&gt;="&amp;Kombiniert[[#This Row],[Von]],Kombiniert[Date],"&lt;="&amp;Kombiniert[[#This Row],[Date]])</f>
        <v>0.04</v>
      </c>
      <c r="Q1485" s="8">
        <f>AVERAGEIFS(Kombiniert[LINKE],Kombiniert[Date],"&gt;="&amp;Kombiniert[[#This Row],[Von]],Kombiniert[Date],"&lt;="&amp;Kombiniert[[#This Row],[Date]])</f>
        <v>0.06</v>
      </c>
      <c r="R1485" s="8" t="e">
        <f>AVERAGEIFS(Kombiniert[AfD],Kombiniert[Date],"&gt;="&amp;Kombiniert[[#This Row],[Von]],Kombiniert[Date],"&lt;="&amp;Kombiniert[[#This Row],[Date]])</f>
        <v>#DIV/0!</v>
      </c>
      <c r="S1485" s="8">
        <f>AVERAGEIFS(Kombiniert[Sonstige],Kombiniert[Date],"&gt;="&amp;Kombiniert[[#This Row],[Von]],Kombiniert[Date],"&lt;="&amp;Kombiniert[[#This Row],[Date]])</f>
        <v>0.03</v>
      </c>
      <c r="T1485" s="4">
        <f>SUMIFS(Kombiniert[Befragte],Kombiniert[Date],"&gt;="&amp;Kombiniert[[#This Row],[Von]],Kombiniert[Date],"&lt;="&amp;Kombiniert[[#This Row],[Date]])</f>
        <v>4054</v>
      </c>
      <c r="U1485" s="2">
        <f>1/SUMIFS(Kombiniert[[#This Row],[CDU/CSU (14d)]:[AfD (14d)]],Kombiniert[[#This Row],[CDU/CSU (14d)]:[AfD (14d)]],"&gt;="&amp;0.05)</f>
        <v>1.1764705882352939</v>
      </c>
      <c r="V1485" s="2">
        <f>1/(SUMIFS(Kombiniert[[#This Row],[CDU/CSU (14d)]:[AfD (14d)]],Kombiniert[[#This Row],[CDU/CSU (14d)]:[AfD (14d)]],"&gt;="&amp;0.05)-Kombiniert[[#This Row],[FDP (14d)]])</f>
        <v>1.2345679012345678</v>
      </c>
    </row>
    <row r="1486" spans="1:22" x14ac:dyDescent="0.35">
      <c r="A1486" s="1">
        <v>41142</v>
      </c>
      <c r="B1486" s="2">
        <v>0.36</v>
      </c>
      <c r="C1486" s="2">
        <v>0.28000000000000003</v>
      </c>
      <c r="D1486" s="2">
        <v>0.15</v>
      </c>
      <c r="E1486" s="2">
        <v>0.04</v>
      </c>
      <c r="F1486" s="2">
        <v>0.06</v>
      </c>
      <c r="G1486" s="2"/>
      <c r="H1486" s="2">
        <v>0.03</v>
      </c>
      <c r="I1486" s="2">
        <v>2034</v>
      </c>
      <c r="J1486" s="2" t="s">
        <v>1229</v>
      </c>
      <c r="K1486" t="s">
        <v>939</v>
      </c>
      <c r="L1486" s="1">
        <f>Kombiniert[[#This Row],[Date]]-13</f>
        <v>41129</v>
      </c>
      <c r="M1486" s="8">
        <f>AVERAGEIFS(Kombiniert[CDU/CSU],Kombiniert[Date],"&gt;="&amp;Kombiniert[[#This Row],[Von]],Kombiniert[Date],"&lt;="&amp;Kombiniert[[#This Row],[Date]])</f>
        <v>0.35499999999999998</v>
      </c>
      <c r="N1486" s="3">
        <f>AVERAGEIFS(Kombiniert[SPD],Kombiniert[Date],"&gt;="&amp;Kombiniert[[#This Row],[Von]],Kombiniert[Date],"&lt;="&amp;Kombiniert[[#This Row],[Date]])</f>
        <v>0.29000000000000004</v>
      </c>
      <c r="O1486" s="8">
        <f>AVERAGEIFS(Kombiniert[GRÜNE],Kombiniert[Date],"&gt;="&amp;Kombiniert[[#This Row],[Von]],Kombiniert[Date],"&lt;="&amp;Kombiniert[[#This Row],[Date]])</f>
        <v>0.14500000000000002</v>
      </c>
      <c r="P1486" s="8">
        <f>AVERAGEIFS(Kombiniert[FDP],Kombiniert[Date],"&gt;="&amp;Kombiniert[[#This Row],[Von]],Kombiniert[Date],"&lt;="&amp;Kombiniert[[#This Row],[Date]])</f>
        <v>0.04</v>
      </c>
      <c r="Q1486" s="8">
        <f>AVERAGEIFS(Kombiniert[LINKE],Kombiniert[Date],"&gt;="&amp;Kombiniert[[#This Row],[Von]],Kombiniert[Date],"&lt;="&amp;Kombiniert[[#This Row],[Date]])</f>
        <v>0.06</v>
      </c>
      <c r="R1486" s="8" t="e">
        <f>AVERAGEIFS(Kombiniert[AfD],Kombiniert[Date],"&gt;="&amp;Kombiniert[[#This Row],[Von]],Kombiniert[Date],"&lt;="&amp;Kombiniert[[#This Row],[Date]])</f>
        <v>#DIV/0!</v>
      </c>
      <c r="S1486" s="8">
        <f>AVERAGEIFS(Kombiniert[Sonstige],Kombiniert[Date],"&gt;="&amp;Kombiniert[[#This Row],[Von]],Kombiniert[Date],"&lt;="&amp;Kombiniert[[#This Row],[Date]])</f>
        <v>0.03</v>
      </c>
      <c r="T1486" s="4">
        <f>SUMIFS(Kombiniert[Befragte],Kombiniert[Date],"&gt;="&amp;Kombiniert[[#This Row],[Von]],Kombiniert[Date],"&lt;="&amp;Kombiniert[[#This Row],[Date]])</f>
        <v>4065</v>
      </c>
      <c r="U1486" s="2">
        <f>1/SUMIFS(Kombiniert[[#This Row],[CDU/CSU (14d)]:[AfD (14d)]],Kombiniert[[#This Row],[CDU/CSU (14d)]:[AfD (14d)]],"&gt;="&amp;0.05)</f>
        <v>1.1764705882352939</v>
      </c>
      <c r="V1486" s="2">
        <f>1/(SUMIFS(Kombiniert[[#This Row],[CDU/CSU (14d)]:[AfD (14d)]],Kombiniert[[#This Row],[CDU/CSU (14d)]:[AfD (14d)]],"&gt;="&amp;0.05)-Kombiniert[[#This Row],[FDP (14d)]])</f>
        <v>1.2345679012345678</v>
      </c>
    </row>
    <row r="1487" spans="1:22" x14ac:dyDescent="0.35">
      <c r="A1487" s="1">
        <v>41135</v>
      </c>
      <c r="B1487" s="2">
        <v>0.35</v>
      </c>
      <c r="C1487" s="2">
        <v>0.3</v>
      </c>
      <c r="D1487" s="2">
        <v>0.14000000000000001</v>
      </c>
      <c r="E1487" s="2">
        <v>0.04</v>
      </c>
      <c r="F1487" s="2">
        <v>0.06</v>
      </c>
      <c r="G1487" s="2"/>
      <c r="H1487" s="2">
        <v>0.03</v>
      </c>
      <c r="I1487" s="2">
        <v>2031</v>
      </c>
      <c r="J1487" s="2" t="s">
        <v>1038</v>
      </c>
      <c r="K1487" t="s">
        <v>939</v>
      </c>
      <c r="L1487" s="1">
        <f>Kombiniert[[#This Row],[Date]]-13</f>
        <v>41122</v>
      </c>
      <c r="M1487" s="8">
        <f>AVERAGEIFS(Kombiniert[CDU/CSU],Kombiniert[Date],"&gt;="&amp;Kombiniert[[#This Row],[Von]],Kombiniert[Date],"&lt;="&amp;Kombiniert[[#This Row],[Date]])</f>
        <v>0.35333333333333333</v>
      </c>
      <c r="N1487" s="3">
        <f>AVERAGEIFS(Kombiniert[SPD],Kombiniert[Date],"&gt;="&amp;Kombiniert[[#This Row],[Von]],Kombiniert[Date],"&lt;="&amp;Kombiniert[[#This Row],[Date]])</f>
        <v>0.30333333333333329</v>
      </c>
      <c r="O1487" s="8">
        <f>AVERAGEIFS(Kombiniert[GRÜNE],Kombiniert[Date],"&gt;="&amp;Kombiniert[[#This Row],[Von]],Kombiniert[Date],"&lt;="&amp;Kombiniert[[#This Row],[Date]])</f>
        <v>0.14000000000000001</v>
      </c>
      <c r="P1487" s="8">
        <f>AVERAGEIFS(Kombiniert[FDP],Kombiniert[Date],"&gt;="&amp;Kombiniert[[#This Row],[Von]],Kombiniert[Date],"&lt;="&amp;Kombiniert[[#This Row],[Date]])</f>
        <v>4.3333333333333335E-2</v>
      </c>
      <c r="Q1487" s="8">
        <f>AVERAGEIFS(Kombiniert[LINKE],Kombiniert[Date],"&gt;="&amp;Kombiniert[[#This Row],[Von]],Kombiniert[Date],"&lt;="&amp;Kombiniert[[#This Row],[Date]])</f>
        <v>0.06</v>
      </c>
      <c r="R1487" s="8" t="e">
        <f>AVERAGEIFS(Kombiniert[AfD],Kombiniert[Date],"&gt;="&amp;Kombiniert[[#This Row],[Von]],Kombiniert[Date],"&lt;="&amp;Kombiniert[[#This Row],[Date]])</f>
        <v>#DIV/0!</v>
      </c>
      <c r="S1487" s="8">
        <f>AVERAGEIFS(Kombiniert[Sonstige],Kombiniert[Date],"&gt;="&amp;Kombiniert[[#This Row],[Von]],Kombiniert[Date],"&lt;="&amp;Kombiniert[[#This Row],[Date]])</f>
        <v>2.3333333333333334E-2</v>
      </c>
      <c r="T1487" s="4">
        <f>SUMIFS(Kombiniert[Befragte],Kombiniert[Date],"&gt;="&amp;Kombiniert[[#This Row],[Von]],Kombiniert[Date],"&lt;="&amp;Kombiniert[[#This Row],[Date]])</f>
        <v>6097</v>
      </c>
      <c r="U1487" s="2">
        <f>1/SUMIFS(Kombiniert[[#This Row],[CDU/CSU (14d)]:[AfD (14d)]],Kombiniert[[#This Row],[CDU/CSU (14d)]:[AfD (14d)]],"&gt;="&amp;0.05)</f>
        <v>1.1673151750972763</v>
      </c>
      <c r="V1487" s="2">
        <f>1/(SUMIFS(Kombiniert[[#This Row],[CDU/CSU (14d)]:[AfD (14d)]],Kombiniert[[#This Row],[CDU/CSU (14d)]:[AfD (14d)]],"&gt;="&amp;0.05)-Kombiniert[[#This Row],[FDP (14d)]])</f>
        <v>1.2295081967213115</v>
      </c>
    </row>
    <row r="1488" spans="1:22" x14ac:dyDescent="0.35">
      <c r="A1488" s="1">
        <v>41128</v>
      </c>
      <c r="B1488" s="2">
        <v>0.36</v>
      </c>
      <c r="C1488" s="2">
        <v>0.3</v>
      </c>
      <c r="D1488" s="2">
        <v>0.13</v>
      </c>
      <c r="E1488" s="2">
        <v>0.05</v>
      </c>
      <c r="F1488" s="2">
        <v>0.06</v>
      </c>
      <c r="G1488" s="2"/>
      <c r="H1488" s="2">
        <v>0.02</v>
      </c>
      <c r="I1488" s="2">
        <v>2046</v>
      </c>
      <c r="J1488" s="2" t="s">
        <v>1039</v>
      </c>
      <c r="K1488" t="s">
        <v>939</v>
      </c>
      <c r="L1488" s="1">
        <f>Kombiniert[[#This Row],[Date]]-13</f>
        <v>41115</v>
      </c>
      <c r="M1488" s="8">
        <f>AVERAGEIFS(Kombiniert[CDU/CSU],Kombiniert[Date],"&gt;="&amp;Kombiniert[[#This Row],[Von]],Kombiniert[Date],"&lt;="&amp;Kombiniert[[#This Row],[Date]])</f>
        <v>0.35499999999999998</v>
      </c>
      <c r="N1488" s="3">
        <f>AVERAGEIFS(Kombiniert[SPD],Kombiniert[Date],"&gt;="&amp;Kombiniert[[#This Row],[Von]],Kombiniert[Date],"&lt;="&amp;Kombiniert[[#This Row],[Date]])</f>
        <v>0.30499999999999999</v>
      </c>
      <c r="O1488" s="8">
        <f>AVERAGEIFS(Kombiniert[GRÜNE],Kombiniert[Date],"&gt;="&amp;Kombiniert[[#This Row],[Von]],Kombiniert[Date],"&lt;="&amp;Kombiniert[[#This Row],[Date]])</f>
        <v>0.14000000000000001</v>
      </c>
      <c r="P1488" s="8">
        <f>AVERAGEIFS(Kombiniert[FDP],Kombiniert[Date],"&gt;="&amp;Kombiniert[[#This Row],[Von]],Kombiniert[Date],"&lt;="&amp;Kombiniert[[#This Row],[Date]])</f>
        <v>4.4999999999999998E-2</v>
      </c>
      <c r="Q1488" s="8">
        <f>AVERAGEIFS(Kombiniert[LINKE],Kombiniert[Date],"&gt;="&amp;Kombiniert[[#This Row],[Von]],Kombiniert[Date],"&lt;="&amp;Kombiniert[[#This Row],[Date]])</f>
        <v>0.06</v>
      </c>
      <c r="R1488" s="8" t="e">
        <f>AVERAGEIFS(Kombiniert[AfD],Kombiniert[Date],"&gt;="&amp;Kombiniert[[#This Row],[Von]],Kombiniert[Date],"&lt;="&amp;Kombiniert[[#This Row],[Date]])</f>
        <v>#DIV/0!</v>
      </c>
      <c r="S1488" s="8">
        <f>AVERAGEIFS(Kombiniert[Sonstige],Kombiniert[Date],"&gt;="&amp;Kombiniert[[#This Row],[Von]],Kombiniert[Date],"&lt;="&amp;Kombiniert[[#This Row],[Date]])</f>
        <v>0.02</v>
      </c>
      <c r="T1488" s="4">
        <f>SUMIFS(Kombiniert[Befragte],Kombiniert[Date],"&gt;="&amp;Kombiniert[[#This Row],[Von]],Kombiniert[Date],"&lt;="&amp;Kombiniert[[#This Row],[Date]])</f>
        <v>4066</v>
      </c>
      <c r="U1488" s="2">
        <f>1/SUMIFS(Kombiniert[[#This Row],[CDU/CSU (14d)]:[AfD (14d)]],Kombiniert[[#This Row],[CDU/CSU (14d)]:[AfD (14d)]],"&gt;="&amp;0.05)</f>
        <v>1.1627906976744187</v>
      </c>
      <c r="V1488" s="2">
        <f>1/(SUMIFS(Kombiniert[[#This Row],[CDU/CSU (14d)]:[AfD (14d)]],Kombiniert[[#This Row],[CDU/CSU (14d)]:[AfD (14d)]],"&gt;="&amp;0.05)-Kombiniert[[#This Row],[FDP (14d)]])</f>
        <v>1.2269938650306751</v>
      </c>
    </row>
    <row r="1489" spans="1:22" x14ac:dyDescent="0.35">
      <c r="A1489" s="1">
        <v>41123</v>
      </c>
      <c r="B1489" s="2">
        <v>0.35</v>
      </c>
      <c r="C1489" s="2">
        <v>0.31</v>
      </c>
      <c r="D1489" s="2">
        <v>0.15</v>
      </c>
      <c r="E1489" s="2">
        <v>0.04</v>
      </c>
      <c r="F1489" s="2">
        <v>0.06</v>
      </c>
      <c r="G1489" s="2"/>
      <c r="H1489" s="2">
        <v>0.02</v>
      </c>
      <c r="I1489" s="2">
        <v>2020</v>
      </c>
      <c r="J1489" s="2" t="s">
        <v>1040</v>
      </c>
      <c r="K1489" t="s">
        <v>939</v>
      </c>
      <c r="L1489" s="1">
        <f>Kombiniert[[#This Row],[Date]]-13</f>
        <v>41110</v>
      </c>
      <c r="M1489" s="8">
        <f>AVERAGEIFS(Kombiniert[CDU/CSU],Kombiniert[Date],"&gt;="&amp;Kombiniert[[#This Row],[Von]],Kombiniert[Date],"&lt;="&amp;Kombiniert[[#This Row],[Date]])</f>
        <v>0.35</v>
      </c>
      <c r="N1489" s="3">
        <f>AVERAGEIFS(Kombiniert[SPD],Kombiniert[Date],"&gt;="&amp;Kombiniert[[#This Row],[Von]],Kombiniert[Date],"&lt;="&amp;Kombiniert[[#This Row],[Date]])</f>
        <v>0.30499999999999999</v>
      </c>
      <c r="O1489" s="8">
        <f>AVERAGEIFS(Kombiniert[GRÜNE],Kombiniert[Date],"&gt;="&amp;Kombiniert[[#This Row],[Von]],Kombiniert[Date],"&lt;="&amp;Kombiniert[[#This Row],[Date]])</f>
        <v>0.15</v>
      </c>
      <c r="P1489" s="8">
        <f>AVERAGEIFS(Kombiniert[FDP],Kombiniert[Date],"&gt;="&amp;Kombiniert[[#This Row],[Von]],Kombiniert[Date],"&lt;="&amp;Kombiniert[[#This Row],[Date]])</f>
        <v>4.4999999999999998E-2</v>
      </c>
      <c r="Q1489" s="8">
        <f>AVERAGEIFS(Kombiniert[LINKE],Kombiniert[Date],"&gt;="&amp;Kombiniert[[#This Row],[Von]],Kombiniert[Date],"&lt;="&amp;Kombiniert[[#This Row],[Date]])</f>
        <v>0.06</v>
      </c>
      <c r="R1489" s="8" t="e">
        <f>AVERAGEIFS(Kombiniert[AfD],Kombiniert[Date],"&gt;="&amp;Kombiniert[[#This Row],[Von]],Kombiniert[Date],"&lt;="&amp;Kombiniert[[#This Row],[Date]])</f>
        <v>#DIV/0!</v>
      </c>
      <c r="S1489" s="8">
        <f>AVERAGEIFS(Kombiniert[Sonstige],Kombiniert[Date],"&gt;="&amp;Kombiniert[[#This Row],[Von]],Kombiniert[Date],"&lt;="&amp;Kombiniert[[#This Row],[Date]])</f>
        <v>0.02</v>
      </c>
      <c r="T1489" s="4">
        <f>SUMIFS(Kombiniert[Befragte],Kombiniert[Date],"&gt;="&amp;Kombiniert[[#This Row],[Von]],Kombiniert[Date],"&lt;="&amp;Kombiniert[[#This Row],[Date]])</f>
        <v>4057</v>
      </c>
      <c r="U1489" s="2">
        <f>1/SUMIFS(Kombiniert[[#This Row],[CDU/CSU (14d)]:[AfD (14d)]],Kombiniert[[#This Row],[CDU/CSU (14d)]:[AfD (14d)]],"&gt;="&amp;0.05)</f>
        <v>1.1560693641618498</v>
      </c>
      <c r="V1489" s="2">
        <f>1/(SUMIFS(Kombiniert[[#This Row],[CDU/CSU (14d)]:[AfD (14d)]],Kombiniert[[#This Row],[CDU/CSU (14d)]:[AfD (14d)]],"&gt;="&amp;0.05)-Kombiniert[[#This Row],[FDP (14d)]])</f>
        <v>1.2195121951219512</v>
      </c>
    </row>
    <row r="1490" spans="1:22" x14ac:dyDescent="0.35">
      <c r="A1490" s="1">
        <v>41114</v>
      </c>
      <c r="B1490" s="2">
        <v>0.35</v>
      </c>
      <c r="C1490" s="2">
        <v>0.3</v>
      </c>
      <c r="D1490" s="2">
        <v>0.15</v>
      </c>
      <c r="E1490" s="2">
        <v>0.05</v>
      </c>
      <c r="F1490" s="2">
        <v>0.06</v>
      </c>
      <c r="G1490" s="2"/>
      <c r="H1490" s="2">
        <v>0.02</v>
      </c>
      <c r="I1490" s="2">
        <v>2037</v>
      </c>
      <c r="J1490" s="2" t="s">
        <v>1041</v>
      </c>
      <c r="K1490" t="s">
        <v>939</v>
      </c>
      <c r="L1490" s="1">
        <f>Kombiniert[[#This Row],[Date]]-13</f>
        <v>41101</v>
      </c>
      <c r="M1490" s="8">
        <f>AVERAGEIFS(Kombiniert[CDU/CSU],Kombiniert[Date],"&gt;="&amp;Kombiniert[[#This Row],[Von]],Kombiniert[Date],"&lt;="&amp;Kombiniert[[#This Row],[Date]])</f>
        <v>0.35499999999999998</v>
      </c>
      <c r="N1490" s="3">
        <f>AVERAGEIFS(Kombiniert[SPD],Kombiniert[Date],"&gt;="&amp;Kombiniert[[#This Row],[Von]],Kombiniert[Date],"&lt;="&amp;Kombiniert[[#This Row],[Date]])</f>
        <v>0.29499999999999998</v>
      </c>
      <c r="O1490" s="8">
        <f>AVERAGEIFS(Kombiniert[GRÜNE],Kombiniert[Date],"&gt;="&amp;Kombiniert[[#This Row],[Von]],Kombiniert[Date],"&lt;="&amp;Kombiniert[[#This Row],[Date]])</f>
        <v>0.14500000000000002</v>
      </c>
      <c r="P1490" s="8">
        <f>AVERAGEIFS(Kombiniert[FDP],Kombiniert[Date],"&gt;="&amp;Kombiniert[[#This Row],[Von]],Kombiniert[Date],"&lt;="&amp;Kombiniert[[#This Row],[Date]])</f>
        <v>4.4999999999999998E-2</v>
      </c>
      <c r="Q1490" s="8">
        <f>AVERAGEIFS(Kombiniert[LINKE],Kombiniert[Date],"&gt;="&amp;Kombiniert[[#This Row],[Von]],Kombiniert[Date],"&lt;="&amp;Kombiniert[[#This Row],[Date]])</f>
        <v>0.06</v>
      </c>
      <c r="R1490" s="8" t="e">
        <f>AVERAGEIFS(Kombiniert[AfD],Kombiniert[Date],"&gt;="&amp;Kombiniert[[#This Row],[Von]],Kombiniert[Date],"&lt;="&amp;Kombiniert[[#This Row],[Date]])</f>
        <v>#DIV/0!</v>
      </c>
      <c r="S1490" s="8">
        <f>AVERAGEIFS(Kombiniert[Sonstige],Kombiniert[Date],"&gt;="&amp;Kombiniert[[#This Row],[Von]],Kombiniert[Date],"&lt;="&amp;Kombiniert[[#This Row],[Date]])</f>
        <v>0.02</v>
      </c>
      <c r="T1490" s="4">
        <f>SUMIFS(Kombiniert[Befragte],Kombiniert[Date],"&gt;="&amp;Kombiniert[[#This Row],[Von]],Kombiniert[Date],"&lt;="&amp;Kombiniert[[#This Row],[Date]])</f>
        <v>4057</v>
      </c>
      <c r="U1490" s="2">
        <f>1/SUMIFS(Kombiniert[[#This Row],[CDU/CSU (14d)]:[AfD (14d)]],Kombiniert[[#This Row],[CDU/CSU (14d)]:[AfD (14d)]],"&gt;="&amp;0.05)</f>
        <v>1.1695906432748537</v>
      </c>
      <c r="V1490" s="2">
        <f>1/(SUMIFS(Kombiniert[[#This Row],[CDU/CSU (14d)]:[AfD (14d)]],Kombiniert[[#This Row],[CDU/CSU (14d)]:[AfD (14d)]],"&gt;="&amp;0.05)-Kombiniert[[#This Row],[FDP (14d)]])</f>
        <v>1.2345679012345681</v>
      </c>
    </row>
    <row r="1491" spans="1:22" x14ac:dyDescent="0.35">
      <c r="A1491" s="1">
        <v>41107</v>
      </c>
      <c r="B1491" s="2">
        <v>0.36</v>
      </c>
      <c r="C1491" s="2">
        <v>0.28999999999999998</v>
      </c>
      <c r="D1491" s="2">
        <v>0.14000000000000001</v>
      </c>
      <c r="E1491" s="2">
        <v>0.04</v>
      </c>
      <c r="F1491" s="2">
        <v>0.06</v>
      </c>
      <c r="G1491" s="2"/>
      <c r="H1491" s="2">
        <v>0.02</v>
      </c>
      <c r="I1491" s="2">
        <v>2020</v>
      </c>
      <c r="J1491" s="2" t="s">
        <v>424</v>
      </c>
      <c r="K1491" t="s">
        <v>939</v>
      </c>
      <c r="L1491" s="1">
        <f>Kombiniert[[#This Row],[Date]]-13</f>
        <v>41094</v>
      </c>
      <c r="M1491" s="8">
        <f>AVERAGEIFS(Kombiniert[CDU/CSU],Kombiniert[Date],"&gt;="&amp;Kombiniert[[#This Row],[Von]],Kombiniert[Date],"&lt;="&amp;Kombiniert[[#This Row],[Date]])</f>
        <v>0.35499999999999998</v>
      </c>
      <c r="N1491" s="3">
        <f>AVERAGEIFS(Kombiniert[SPD],Kombiniert[Date],"&gt;="&amp;Kombiniert[[#This Row],[Von]],Kombiniert[Date],"&lt;="&amp;Kombiniert[[#This Row],[Date]])</f>
        <v>0.28500000000000003</v>
      </c>
      <c r="O1491" s="8">
        <f>AVERAGEIFS(Kombiniert[GRÜNE],Kombiniert[Date],"&gt;="&amp;Kombiniert[[#This Row],[Von]],Kombiniert[Date],"&lt;="&amp;Kombiniert[[#This Row],[Date]])</f>
        <v>0.14000000000000001</v>
      </c>
      <c r="P1491" s="8">
        <f>AVERAGEIFS(Kombiniert[FDP],Kombiniert[Date],"&gt;="&amp;Kombiniert[[#This Row],[Von]],Kombiniert[Date],"&lt;="&amp;Kombiniert[[#This Row],[Date]])</f>
        <v>0.04</v>
      </c>
      <c r="Q1491" s="8">
        <f>AVERAGEIFS(Kombiniert[LINKE],Kombiniert[Date],"&gt;="&amp;Kombiniert[[#This Row],[Von]],Kombiniert[Date],"&lt;="&amp;Kombiniert[[#This Row],[Date]])</f>
        <v>0.06</v>
      </c>
      <c r="R1491" s="8" t="e">
        <f>AVERAGEIFS(Kombiniert[AfD],Kombiniert[Date],"&gt;="&amp;Kombiniert[[#This Row],[Von]],Kombiniert[Date],"&lt;="&amp;Kombiniert[[#This Row],[Date]])</f>
        <v>#DIV/0!</v>
      </c>
      <c r="S1491" s="8">
        <f>AVERAGEIFS(Kombiniert[Sonstige],Kombiniert[Date],"&gt;="&amp;Kombiniert[[#This Row],[Von]],Kombiniert[Date],"&lt;="&amp;Kombiniert[[#This Row],[Date]])</f>
        <v>0.02</v>
      </c>
      <c r="T1491" s="4">
        <f>SUMIFS(Kombiniert[Befragte],Kombiniert[Date],"&gt;="&amp;Kombiniert[[#This Row],[Von]],Kombiniert[Date],"&lt;="&amp;Kombiniert[[#This Row],[Date]])</f>
        <v>4061</v>
      </c>
      <c r="U1491" s="2">
        <f>1/SUMIFS(Kombiniert[[#This Row],[CDU/CSU (14d)]:[AfD (14d)]],Kombiniert[[#This Row],[CDU/CSU (14d)]:[AfD (14d)]],"&gt;="&amp;0.05)</f>
        <v>1.1904761904761905</v>
      </c>
      <c r="V1491" s="2">
        <f>1/(SUMIFS(Kombiniert[[#This Row],[CDU/CSU (14d)]:[AfD (14d)]],Kombiniert[[#This Row],[CDU/CSU (14d)]:[AfD (14d)]],"&gt;="&amp;0.05)-Kombiniert[[#This Row],[FDP (14d)]])</f>
        <v>1.25</v>
      </c>
    </row>
    <row r="1492" spans="1:22" x14ac:dyDescent="0.35">
      <c r="A1492" s="1">
        <v>41100</v>
      </c>
      <c r="B1492" s="2">
        <v>0.35</v>
      </c>
      <c r="C1492" s="2">
        <v>0.28000000000000003</v>
      </c>
      <c r="D1492" s="2">
        <v>0.14000000000000001</v>
      </c>
      <c r="E1492" s="2">
        <v>0.04</v>
      </c>
      <c r="F1492" s="2">
        <v>0.06</v>
      </c>
      <c r="G1492" s="2"/>
      <c r="H1492" s="2"/>
      <c r="I1492" s="2">
        <v>2041</v>
      </c>
      <c r="J1492" s="2" t="s">
        <v>1042</v>
      </c>
      <c r="K1492" t="s">
        <v>939</v>
      </c>
      <c r="L1492" s="1">
        <f>Kombiniert[[#This Row],[Date]]-13</f>
        <v>41087</v>
      </c>
      <c r="M1492" s="8">
        <f>AVERAGEIFS(Kombiniert[CDU/CSU],Kombiniert[Date],"&gt;="&amp;Kombiniert[[#This Row],[Von]],Kombiniert[Date],"&lt;="&amp;Kombiniert[[#This Row],[Date]])</f>
        <v>0.35</v>
      </c>
      <c r="N1492" s="3">
        <f>AVERAGEIFS(Kombiniert[SPD],Kombiniert[Date],"&gt;="&amp;Kombiniert[[#This Row],[Von]],Kombiniert[Date],"&lt;="&amp;Kombiniert[[#This Row],[Date]])</f>
        <v>0.28500000000000003</v>
      </c>
      <c r="O1492" s="8">
        <f>AVERAGEIFS(Kombiniert[GRÜNE],Kombiniert[Date],"&gt;="&amp;Kombiniert[[#This Row],[Von]],Kombiniert[Date],"&lt;="&amp;Kombiniert[[#This Row],[Date]])</f>
        <v>0.14000000000000001</v>
      </c>
      <c r="P1492" s="8">
        <f>AVERAGEIFS(Kombiniert[FDP],Kombiniert[Date],"&gt;="&amp;Kombiniert[[#This Row],[Von]],Kombiniert[Date],"&lt;="&amp;Kombiniert[[#This Row],[Date]])</f>
        <v>0.04</v>
      </c>
      <c r="Q1492" s="8">
        <f>AVERAGEIFS(Kombiniert[LINKE],Kombiniert[Date],"&gt;="&amp;Kombiniert[[#This Row],[Von]],Kombiniert[Date],"&lt;="&amp;Kombiniert[[#This Row],[Date]])</f>
        <v>5.5E-2</v>
      </c>
      <c r="R1492" s="8" t="e">
        <f>AVERAGEIFS(Kombiniert[AfD],Kombiniert[Date],"&gt;="&amp;Kombiniert[[#This Row],[Von]],Kombiniert[Date],"&lt;="&amp;Kombiniert[[#This Row],[Date]])</f>
        <v>#DIV/0!</v>
      </c>
      <c r="S1492" s="8">
        <f>AVERAGEIFS(Kombiniert[Sonstige],Kombiniert[Date],"&gt;="&amp;Kombiniert[[#This Row],[Von]],Kombiniert[Date],"&lt;="&amp;Kombiniert[[#This Row],[Date]])</f>
        <v>0.03</v>
      </c>
      <c r="T1492" s="4">
        <f>SUMIFS(Kombiniert[Befragte],Kombiniert[Date],"&gt;="&amp;Kombiniert[[#This Row],[Von]],Kombiniert[Date],"&lt;="&amp;Kombiniert[[#This Row],[Date]])</f>
        <v>4062</v>
      </c>
      <c r="U1492" s="2">
        <f>1/SUMIFS(Kombiniert[[#This Row],[CDU/CSU (14d)]:[AfD (14d)]],Kombiniert[[#This Row],[CDU/CSU (14d)]:[AfD (14d)]],"&gt;="&amp;0.05)</f>
        <v>1.2048192771084336</v>
      </c>
      <c r="V1492" s="2">
        <f>1/(SUMIFS(Kombiniert[[#This Row],[CDU/CSU (14d)]:[AfD (14d)]],Kombiniert[[#This Row],[CDU/CSU (14d)]:[AfD (14d)]],"&gt;="&amp;0.05)-Kombiniert[[#This Row],[FDP (14d)]])</f>
        <v>1.2658227848101264</v>
      </c>
    </row>
    <row r="1493" spans="1:22" x14ac:dyDescent="0.35">
      <c r="A1493" s="1">
        <v>41093</v>
      </c>
      <c r="B1493" s="2">
        <v>0.35</v>
      </c>
      <c r="C1493" s="2">
        <v>0.28999999999999998</v>
      </c>
      <c r="D1493" s="2">
        <v>0.14000000000000001</v>
      </c>
      <c r="E1493" s="2">
        <v>0.04</v>
      </c>
      <c r="F1493" s="2">
        <v>0.05</v>
      </c>
      <c r="G1493" s="2"/>
      <c r="H1493" s="2">
        <v>0.03</v>
      </c>
      <c r="I1493" s="2">
        <v>2021</v>
      </c>
      <c r="J1493" s="2" t="s">
        <v>1043</v>
      </c>
      <c r="K1493" t="s">
        <v>939</v>
      </c>
      <c r="L1493" s="1">
        <f>Kombiniert[[#This Row],[Date]]-13</f>
        <v>41080</v>
      </c>
      <c r="M1493" s="8">
        <f>AVERAGEIFS(Kombiniert[CDU/CSU],Kombiniert[Date],"&gt;="&amp;Kombiniert[[#This Row],[Von]],Kombiniert[Date],"&lt;="&amp;Kombiniert[[#This Row],[Date]])</f>
        <v>0.34499999999999997</v>
      </c>
      <c r="N1493" s="3">
        <f>AVERAGEIFS(Kombiniert[SPD],Kombiniert[Date],"&gt;="&amp;Kombiniert[[#This Row],[Von]],Kombiniert[Date],"&lt;="&amp;Kombiniert[[#This Row],[Date]])</f>
        <v>0.3</v>
      </c>
      <c r="O1493" s="8">
        <f>AVERAGEIFS(Kombiniert[GRÜNE],Kombiniert[Date],"&gt;="&amp;Kombiniert[[#This Row],[Von]],Kombiniert[Date],"&lt;="&amp;Kombiniert[[#This Row],[Date]])</f>
        <v>0.14000000000000001</v>
      </c>
      <c r="P1493" s="8">
        <f>AVERAGEIFS(Kombiniert[FDP],Kombiniert[Date],"&gt;="&amp;Kombiniert[[#This Row],[Von]],Kombiniert[Date],"&lt;="&amp;Kombiniert[[#This Row],[Date]])</f>
        <v>4.4999999999999998E-2</v>
      </c>
      <c r="Q1493" s="8">
        <f>AVERAGEIFS(Kombiniert[LINKE],Kombiniert[Date],"&gt;="&amp;Kombiniert[[#This Row],[Von]],Kombiniert[Date],"&lt;="&amp;Kombiniert[[#This Row],[Date]])</f>
        <v>5.5E-2</v>
      </c>
      <c r="R1493" s="8" t="e">
        <f>AVERAGEIFS(Kombiniert[AfD],Kombiniert[Date],"&gt;="&amp;Kombiniert[[#This Row],[Von]],Kombiniert[Date],"&lt;="&amp;Kombiniert[[#This Row],[Date]])</f>
        <v>#DIV/0!</v>
      </c>
      <c r="S1493" s="8">
        <f>AVERAGEIFS(Kombiniert[Sonstige],Kombiniert[Date],"&gt;="&amp;Kombiniert[[#This Row],[Von]],Kombiniert[Date],"&lt;="&amp;Kombiniert[[#This Row],[Date]])</f>
        <v>3.5000000000000003E-2</v>
      </c>
      <c r="T1493" s="4">
        <f>SUMIFS(Kombiniert[Befragte],Kombiniert[Date],"&gt;="&amp;Kombiniert[[#This Row],[Von]],Kombiniert[Date],"&lt;="&amp;Kombiniert[[#This Row],[Date]])</f>
        <v>4008</v>
      </c>
      <c r="U1493" s="2">
        <f>1/SUMIFS(Kombiniert[[#This Row],[CDU/CSU (14d)]:[AfD (14d)]],Kombiniert[[#This Row],[CDU/CSU (14d)]:[AfD (14d)]],"&gt;="&amp;0.05)</f>
        <v>1.1904761904761905</v>
      </c>
      <c r="V1493" s="2">
        <f>1/(SUMIFS(Kombiniert[[#This Row],[CDU/CSU (14d)]:[AfD (14d)]],Kombiniert[[#This Row],[CDU/CSU (14d)]:[AfD (14d)]],"&gt;="&amp;0.05)-Kombiniert[[#This Row],[FDP (14d)]])</f>
        <v>1.2578616352201257</v>
      </c>
    </row>
    <row r="1494" spans="1:22" x14ac:dyDescent="0.35">
      <c r="A1494" s="1">
        <v>41085</v>
      </c>
      <c r="B1494" s="2">
        <v>0.34</v>
      </c>
      <c r="C1494" s="2">
        <v>0.31</v>
      </c>
      <c r="D1494" s="2">
        <v>0.14000000000000001</v>
      </c>
      <c r="E1494" s="2">
        <v>0.05</v>
      </c>
      <c r="F1494" s="2">
        <v>0.06</v>
      </c>
      <c r="G1494" s="2"/>
      <c r="H1494" s="2">
        <v>0.04</v>
      </c>
      <c r="I1494" s="2">
        <v>1987</v>
      </c>
      <c r="J1494" s="2" t="s">
        <v>1044</v>
      </c>
      <c r="K1494" t="s">
        <v>939</v>
      </c>
      <c r="L1494" s="1">
        <f>Kombiniert[[#This Row],[Date]]-13</f>
        <v>41072</v>
      </c>
      <c r="M1494" s="8">
        <f>AVERAGEIFS(Kombiniert[CDU/CSU],Kombiniert[Date],"&gt;="&amp;Kombiniert[[#This Row],[Von]],Kombiniert[Date],"&lt;="&amp;Kombiniert[[#This Row],[Date]])</f>
        <v>0.34666666666666668</v>
      </c>
      <c r="N1494" s="3">
        <f>AVERAGEIFS(Kombiniert[SPD],Kombiniert[Date],"&gt;="&amp;Kombiniert[[#This Row],[Von]],Kombiniert[Date],"&lt;="&amp;Kombiniert[[#This Row],[Date]])</f>
        <v>0.31</v>
      </c>
      <c r="O1494" s="8">
        <f>AVERAGEIFS(Kombiniert[GRÜNE],Kombiniert[Date],"&gt;="&amp;Kombiniert[[#This Row],[Von]],Kombiniert[Date],"&lt;="&amp;Kombiniert[[#This Row],[Date]])</f>
        <v>0.13666666666666669</v>
      </c>
      <c r="P1494" s="8">
        <f>AVERAGEIFS(Kombiniert[FDP],Kombiniert[Date],"&gt;="&amp;Kombiniert[[#This Row],[Von]],Kombiniert[Date],"&lt;="&amp;Kombiniert[[#This Row],[Date]])</f>
        <v>5.000000000000001E-2</v>
      </c>
      <c r="Q1494" s="8">
        <f>AVERAGEIFS(Kombiniert[LINKE],Kombiniert[Date],"&gt;="&amp;Kombiniert[[#This Row],[Von]],Kombiniert[Date],"&lt;="&amp;Kombiniert[[#This Row],[Date]])</f>
        <v>5.3333333333333337E-2</v>
      </c>
      <c r="R1494" s="8" t="e">
        <f>AVERAGEIFS(Kombiniert[AfD],Kombiniert[Date],"&gt;="&amp;Kombiniert[[#This Row],[Von]],Kombiniert[Date],"&lt;="&amp;Kombiniert[[#This Row],[Date]])</f>
        <v>#DIV/0!</v>
      </c>
      <c r="S1494" s="8">
        <f>AVERAGEIFS(Kombiniert[Sonstige],Kombiniert[Date],"&gt;="&amp;Kombiniert[[#This Row],[Von]],Kombiniert[Date],"&lt;="&amp;Kombiniert[[#This Row],[Date]])</f>
        <v>3.6666666666666674E-2</v>
      </c>
      <c r="T1494" s="4">
        <f>SUMIFS(Kombiniert[Befragte],Kombiniert[Date],"&gt;="&amp;Kombiniert[[#This Row],[Von]],Kombiniert[Date],"&lt;="&amp;Kombiniert[[#This Row],[Date]])</f>
        <v>6009</v>
      </c>
      <c r="U1494" s="2">
        <f>1/SUMIFS(Kombiniert[[#This Row],[CDU/CSU (14d)]:[AfD (14d)]],Kombiniert[[#This Row],[CDU/CSU (14d)]:[AfD (14d)]],"&gt;="&amp;0.05)</f>
        <v>1.1152416356877322</v>
      </c>
      <c r="V1494" s="2">
        <f>1/(SUMIFS(Kombiniert[[#This Row],[CDU/CSU (14d)]:[AfD (14d)]],Kombiniert[[#This Row],[CDU/CSU (14d)]:[AfD (14d)]],"&gt;="&amp;0.05)-Kombiniert[[#This Row],[FDP (14d)]])</f>
        <v>1.1811023622047243</v>
      </c>
    </row>
    <row r="1495" spans="1:22" x14ac:dyDescent="0.35">
      <c r="A1495" s="1">
        <v>41079</v>
      </c>
      <c r="B1495" s="2">
        <v>0.35</v>
      </c>
      <c r="C1495" s="2">
        <v>0.31</v>
      </c>
      <c r="D1495" s="2">
        <v>0.14000000000000001</v>
      </c>
      <c r="E1495" s="2">
        <v>0.05</v>
      </c>
      <c r="F1495" s="2">
        <v>0.05</v>
      </c>
      <c r="G1495" s="2"/>
      <c r="H1495" s="2">
        <v>0.03</v>
      </c>
      <c r="I1495" s="2">
        <v>2023</v>
      </c>
      <c r="J1495" s="2" t="s">
        <v>1045</v>
      </c>
      <c r="K1495" t="s">
        <v>939</v>
      </c>
      <c r="L1495" s="1">
        <f>Kombiniert[[#This Row],[Date]]-13</f>
        <v>41066</v>
      </c>
      <c r="M1495" s="8">
        <f>AVERAGEIFS(Kombiniert[CDU/CSU],Kombiniert[Date],"&gt;="&amp;Kombiniert[[#This Row],[Von]],Kombiniert[Date],"&lt;="&amp;Kombiniert[[#This Row],[Date]])</f>
        <v>0.35</v>
      </c>
      <c r="N1495" s="3">
        <f>AVERAGEIFS(Kombiniert[SPD],Kombiniert[Date],"&gt;="&amp;Kombiniert[[#This Row],[Von]],Kombiniert[Date],"&lt;="&amp;Kombiniert[[#This Row],[Date]])</f>
        <v>0.31</v>
      </c>
      <c r="O1495" s="8">
        <f>AVERAGEIFS(Kombiniert[GRÜNE],Kombiniert[Date],"&gt;="&amp;Kombiniert[[#This Row],[Von]],Kombiniert[Date],"&lt;="&amp;Kombiniert[[#This Row],[Date]])</f>
        <v>0.13500000000000001</v>
      </c>
      <c r="P1495" s="8">
        <f>AVERAGEIFS(Kombiniert[FDP],Kombiniert[Date],"&gt;="&amp;Kombiniert[[#This Row],[Von]],Kombiniert[Date],"&lt;="&amp;Kombiniert[[#This Row],[Date]])</f>
        <v>0.05</v>
      </c>
      <c r="Q1495" s="8">
        <f>AVERAGEIFS(Kombiniert[LINKE],Kombiniert[Date],"&gt;="&amp;Kombiniert[[#This Row],[Von]],Kombiniert[Date],"&lt;="&amp;Kombiniert[[#This Row],[Date]])</f>
        <v>0.05</v>
      </c>
      <c r="R1495" s="8" t="e">
        <f>AVERAGEIFS(Kombiniert[AfD],Kombiniert[Date],"&gt;="&amp;Kombiniert[[#This Row],[Von]],Kombiniert[Date],"&lt;="&amp;Kombiniert[[#This Row],[Date]])</f>
        <v>#DIV/0!</v>
      </c>
      <c r="S1495" s="8">
        <f>AVERAGEIFS(Kombiniert[Sonstige],Kombiniert[Date],"&gt;="&amp;Kombiniert[[#This Row],[Von]],Kombiniert[Date],"&lt;="&amp;Kombiniert[[#This Row],[Date]])</f>
        <v>3.5000000000000003E-2</v>
      </c>
      <c r="T1495" s="4">
        <f>SUMIFS(Kombiniert[Befragte],Kombiniert[Date],"&gt;="&amp;Kombiniert[[#This Row],[Von]],Kombiniert[Date],"&lt;="&amp;Kombiniert[[#This Row],[Date]])</f>
        <v>4022</v>
      </c>
      <c r="U1495" s="2">
        <f>1/SUMIFS(Kombiniert[[#This Row],[CDU/CSU (14d)]:[AfD (14d)]],Kombiniert[[#This Row],[CDU/CSU (14d)]:[AfD (14d)]],"&gt;="&amp;0.05)</f>
        <v>1.1173184357541899</v>
      </c>
      <c r="V1495" s="2">
        <f>1/(SUMIFS(Kombiniert[[#This Row],[CDU/CSU (14d)]:[AfD (14d)]],Kombiniert[[#This Row],[CDU/CSU (14d)]:[AfD (14d)]],"&gt;="&amp;0.05)-Kombiniert[[#This Row],[FDP (14d)]])</f>
        <v>1.1834319526627219</v>
      </c>
    </row>
    <row r="1496" spans="1:22" x14ac:dyDescent="0.35">
      <c r="A1496" s="1">
        <v>41072</v>
      </c>
      <c r="B1496" s="2">
        <v>0.35</v>
      </c>
      <c r="C1496" s="2">
        <v>0.31</v>
      </c>
      <c r="D1496" s="2">
        <v>0.13</v>
      </c>
      <c r="E1496" s="2">
        <v>0.05</v>
      </c>
      <c r="F1496" s="2">
        <v>0.05</v>
      </c>
      <c r="G1496" s="2"/>
      <c r="H1496" s="2">
        <v>0.04</v>
      </c>
      <c r="I1496" s="2">
        <v>1999</v>
      </c>
      <c r="J1496" s="2" t="s">
        <v>1046</v>
      </c>
      <c r="K1496" t="s">
        <v>939</v>
      </c>
      <c r="L1496" s="1">
        <f>Kombiniert[[#This Row],[Date]]-13</f>
        <v>41059</v>
      </c>
      <c r="M1496" s="8">
        <f>AVERAGEIFS(Kombiniert[CDU/CSU],Kombiniert[Date],"&gt;="&amp;Kombiniert[[#This Row],[Von]],Kombiniert[Date],"&lt;="&amp;Kombiniert[[#This Row],[Date]])</f>
        <v>0.34499999999999997</v>
      </c>
      <c r="N1496" s="3">
        <f>AVERAGEIFS(Kombiniert[SPD],Kombiniert[Date],"&gt;="&amp;Kombiniert[[#This Row],[Von]],Kombiniert[Date],"&lt;="&amp;Kombiniert[[#This Row],[Date]])</f>
        <v>0.315</v>
      </c>
      <c r="O1496" s="8">
        <f>AVERAGEIFS(Kombiniert[GRÜNE],Kombiniert[Date],"&gt;="&amp;Kombiniert[[#This Row],[Von]],Kombiniert[Date],"&lt;="&amp;Kombiniert[[#This Row],[Date]])</f>
        <v>0.13500000000000001</v>
      </c>
      <c r="P1496" s="8">
        <f>AVERAGEIFS(Kombiniert[FDP],Kombiniert[Date],"&gt;="&amp;Kombiniert[[#This Row],[Von]],Kombiniert[Date],"&lt;="&amp;Kombiniert[[#This Row],[Date]])</f>
        <v>0.05</v>
      </c>
      <c r="Q1496" s="8">
        <f>AVERAGEIFS(Kombiniert[LINKE],Kombiniert[Date],"&gt;="&amp;Kombiniert[[#This Row],[Von]],Kombiniert[Date],"&lt;="&amp;Kombiniert[[#This Row],[Date]])</f>
        <v>4.4999999999999998E-2</v>
      </c>
      <c r="R1496" s="8" t="e">
        <f>AVERAGEIFS(Kombiniert[AfD],Kombiniert[Date],"&gt;="&amp;Kombiniert[[#This Row],[Von]],Kombiniert[Date],"&lt;="&amp;Kombiniert[[#This Row],[Date]])</f>
        <v>#DIV/0!</v>
      </c>
      <c r="S1496" s="8">
        <f>AVERAGEIFS(Kombiniert[Sonstige],Kombiniert[Date],"&gt;="&amp;Kombiniert[[#This Row],[Von]],Kombiniert[Date],"&lt;="&amp;Kombiniert[[#This Row],[Date]])</f>
        <v>0.04</v>
      </c>
      <c r="T1496" s="4">
        <f>SUMIFS(Kombiniert[Befragte],Kombiniert[Date],"&gt;="&amp;Kombiniert[[#This Row],[Von]],Kombiniert[Date],"&lt;="&amp;Kombiniert[[#This Row],[Date]])</f>
        <v>4018</v>
      </c>
      <c r="U1496" s="2">
        <f>1/SUMIFS(Kombiniert[[#This Row],[CDU/CSU (14d)]:[AfD (14d)]],Kombiniert[[#This Row],[CDU/CSU (14d)]:[AfD (14d)]],"&gt;="&amp;0.05)</f>
        <v>1.1834319526627219</v>
      </c>
      <c r="V1496" s="2">
        <f>1/(SUMIFS(Kombiniert[[#This Row],[CDU/CSU (14d)]:[AfD (14d)]],Kombiniert[[#This Row],[CDU/CSU (14d)]:[AfD (14d)]],"&gt;="&amp;0.05)-Kombiniert[[#This Row],[FDP (14d)]])</f>
        <v>1.257861635220126</v>
      </c>
    </row>
    <row r="1497" spans="1:22" x14ac:dyDescent="0.35">
      <c r="A1497" s="1">
        <v>41065</v>
      </c>
      <c r="B1497" s="2">
        <v>0.34</v>
      </c>
      <c r="C1497" s="2">
        <v>0.32</v>
      </c>
      <c r="D1497" s="2">
        <v>0.14000000000000001</v>
      </c>
      <c r="E1497" s="2">
        <v>0.05</v>
      </c>
      <c r="F1497" s="2">
        <v>0.04</v>
      </c>
      <c r="G1497" s="2"/>
      <c r="H1497" s="2">
        <v>0.04</v>
      </c>
      <c r="I1497" s="2">
        <v>2019</v>
      </c>
      <c r="J1497" s="2" t="s">
        <v>1047</v>
      </c>
      <c r="K1497" t="s">
        <v>939</v>
      </c>
      <c r="L1497" s="1">
        <f>Kombiniert[[#This Row],[Date]]-13</f>
        <v>41052</v>
      </c>
      <c r="M1497" s="8">
        <f>AVERAGEIFS(Kombiniert[CDU/CSU],Kombiniert[Date],"&gt;="&amp;Kombiniert[[#This Row],[Von]],Kombiniert[Date],"&lt;="&amp;Kombiniert[[#This Row],[Date]])</f>
        <v>0.33500000000000002</v>
      </c>
      <c r="N1497" s="3">
        <f>AVERAGEIFS(Kombiniert[SPD],Kombiniert[Date],"&gt;="&amp;Kombiniert[[#This Row],[Von]],Kombiniert[Date],"&lt;="&amp;Kombiniert[[#This Row],[Date]])</f>
        <v>0.315</v>
      </c>
      <c r="O1497" s="8">
        <f>AVERAGEIFS(Kombiniert[GRÜNE],Kombiniert[Date],"&gt;="&amp;Kombiniert[[#This Row],[Von]],Kombiniert[Date],"&lt;="&amp;Kombiniert[[#This Row],[Date]])</f>
        <v>0.14000000000000001</v>
      </c>
      <c r="P1497" s="8">
        <f>AVERAGEIFS(Kombiniert[FDP],Kombiniert[Date],"&gt;="&amp;Kombiniert[[#This Row],[Von]],Kombiniert[Date],"&lt;="&amp;Kombiniert[[#This Row],[Date]])</f>
        <v>0.05</v>
      </c>
      <c r="Q1497" s="8">
        <f>AVERAGEIFS(Kombiniert[LINKE],Kombiniert[Date],"&gt;="&amp;Kombiniert[[#This Row],[Von]],Kombiniert[Date],"&lt;="&amp;Kombiniert[[#This Row],[Date]])</f>
        <v>4.4999999999999998E-2</v>
      </c>
      <c r="R1497" s="8" t="e">
        <f>AVERAGEIFS(Kombiniert[AfD],Kombiniert[Date],"&gt;="&amp;Kombiniert[[#This Row],[Von]],Kombiniert[Date],"&lt;="&amp;Kombiniert[[#This Row],[Date]])</f>
        <v>#DIV/0!</v>
      </c>
      <c r="S1497" s="8">
        <f>AVERAGEIFS(Kombiniert[Sonstige],Kombiniert[Date],"&gt;="&amp;Kombiniert[[#This Row],[Von]],Kombiniert[Date],"&lt;="&amp;Kombiniert[[#This Row],[Date]])</f>
        <v>0.04</v>
      </c>
      <c r="T1497" s="4">
        <f>SUMIFS(Kombiniert[Befragte],Kombiniert[Date],"&gt;="&amp;Kombiniert[[#This Row],[Von]],Kombiniert[Date],"&lt;="&amp;Kombiniert[[#This Row],[Date]])</f>
        <v>4046</v>
      </c>
      <c r="U1497" s="2">
        <f>1/SUMIFS(Kombiniert[[#This Row],[CDU/CSU (14d)]:[AfD (14d)]],Kombiniert[[#This Row],[CDU/CSU (14d)]:[AfD (14d)]],"&gt;="&amp;0.05)</f>
        <v>1.1904761904761905</v>
      </c>
      <c r="V1497" s="2">
        <f>1/(SUMIFS(Kombiniert[[#This Row],[CDU/CSU (14d)]:[AfD (14d)]],Kombiniert[[#This Row],[CDU/CSU (14d)]:[AfD (14d)]],"&gt;="&amp;0.05)-Kombiniert[[#This Row],[FDP (14d)]])</f>
        <v>1.2658227848101264</v>
      </c>
    </row>
    <row r="1498" spans="1:22" x14ac:dyDescent="0.35">
      <c r="A1498" s="1">
        <v>41058</v>
      </c>
      <c r="B1498" s="2">
        <v>0.33</v>
      </c>
      <c r="C1498" s="2">
        <v>0.31</v>
      </c>
      <c r="D1498" s="2">
        <v>0.14000000000000001</v>
      </c>
      <c r="E1498" s="2">
        <v>0.05</v>
      </c>
      <c r="F1498" s="2">
        <v>0.05</v>
      </c>
      <c r="G1498" s="2"/>
      <c r="H1498" s="2">
        <v>0.04</v>
      </c>
      <c r="I1498" s="2">
        <v>2027</v>
      </c>
      <c r="J1498" s="2" t="s">
        <v>1048</v>
      </c>
      <c r="K1498" t="s">
        <v>939</v>
      </c>
      <c r="L1498" s="1">
        <f>Kombiniert[[#This Row],[Date]]-13</f>
        <v>41045</v>
      </c>
      <c r="M1498" s="8">
        <f>AVERAGEIFS(Kombiniert[CDU/CSU],Kombiniert[Date],"&gt;="&amp;Kombiniert[[#This Row],[Von]],Kombiniert[Date],"&lt;="&amp;Kombiniert[[#This Row],[Date]])</f>
        <v>0.33</v>
      </c>
      <c r="N1498" s="3">
        <f>AVERAGEIFS(Kombiniert[SPD],Kombiniert[Date],"&gt;="&amp;Kombiniert[[#This Row],[Von]],Kombiniert[Date],"&lt;="&amp;Kombiniert[[#This Row],[Date]])</f>
        <v>0.315</v>
      </c>
      <c r="O1498" s="8">
        <f>AVERAGEIFS(Kombiniert[GRÜNE],Kombiniert[Date],"&gt;="&amp;Kombiniert[[#This Row],[Von]],Kombiniert[Date],"&lt;="&amp;Kombiniert[[#This Row],[Date]])</f>
        <v>0.14000000000000001</v>
      </c>
      <c r="P1498" s="8">
        <f>AVERAGEIFS(Kombiniert[FDP],Kombiniert[Date],"&gt;="&amp;Kombiniert[[#This Row],[Von]],Kombiniert[Date],"&lt;="&amp;Kombiniert[[#This Row],[Date]])</f>
        <v>4.4999999999999998E-2</v>
      </c>
      <c r="Q1498" s="8">
        <f>AVERAGEIFS(Kombiniert[LINKE],Kombiniert[Date],"&gt;="&amp;Kombiniert[[#This Row],[Von]],Kombiniert[Date],"&lt;="&amp;Kombiniert[[#This Row],[Date]])</f>
        <v>5.5E-2</v>
      </c>
      <c r="R1498" s="8" t="e">
        <f>AVERAGEIFS(Kombiniert[AfD],Kombiniert[Date],"&gt;="&amp;Kombiniert[[#This Row],[Von]],Kombiniert[Date],"&lt;="&amp;Kombiniert[[#This Row],[Date]])</f>
        <v>#DIV/0!</v>
      </c>
      <c r="S1498" s="8">
        <f>AVERAGEIFS(Kombiniert[Sonstige],Kombiniert[Date],"&gt;="&amp;Kombiniert[[#This Row],[Von]],Kombiniert[Date],"&lt;="&amp;Kombiniert[[#This Row],[Date]])</f>
        <v>3.5000000000000003E-2</v>
      </c>
      <c r="T1498" s="4">
        <f>SUMIFS(Kombiniert[Befragte],Kombiniert[Date],"&gt;="&amp;Kombiniert[[#This Row],[Von]],Kombiniert[Date],"&lt;="&amp;Kombiniert[[#This Row],[Date]])</f>
        <v>4040</v>
      </c>
      <c r="U1498" s="2">
        <f>1/SUMIFS(Kombiniert[[#This Row],[CDU/CSU (14d)]:[AfD (14d)]],Kombiniert[[#This Row],[CDU/CSU (14d)]:[AfD (14d)]],"&gt;="&amp;0.05)</f>
        <v>1.1904761904761905</v>
      </c>
      <c r="V1498" s="2">
        <f>1/(SUMIFS(Kombiniert[[#This Row],[CDU/CSU (14d)]:[AfD (14d)]],Kombiniert[[#This Row],[CDU/CSU (14d)]:[AfD (14d)]],"&gt;="&amp;0.05)-Kombiniert[[#This Row],[FDP (14d)]])</f>
        <v>1.2578616352201257</v>
      </c>
    </row>
    <row r="1499" spans="1:22" x14ac:dyDescent="0.35">
      <c r="A1499" s="1">
        <v>41051</v>
      </c>
      <c r="B1499" s="2">
        <v>0.33</v>
      </c>
      <c r="C1499" s="2">
        <v>0.32</v>
      </c>
      <c r="D1499" s="2">
        <v>0.14000000000000001</v>
      </c>
      <c r="E1499" s="2">
        <v>0.04</v>
      </c>
      <c r="F1499" s="2">
        <v>0.06</v>
      </c>
      <c r="G1499" s="2"/>
      <c r="H1499" s="2">
        <v>0.03</v>
      </c>
      <c r="I1499" s="2">
        <v>2013</v>
      </c>
      <c r="J1499" s="2" t="s">
        <v>1230</v>
      </c>
      <c r="K1499" t="s">
        <v>939</v>
      </c>
      <c r="L1499" s="1">
        <f>Kombiniert[[#This Row],[Date]]-13</f>
        <v>41038</v>
      </c>
      <c r="M1499" s="8">
        <f>AVERAGEIFS(Kombiniert[CDU/CSU],Kombiniert[Date],"&gt;="&amp;Kombiniert[[#This Row],[Von]],Kombiniert[Date],"&lt;="&amp;Kombiniert[[#This Row],[Date]])</f>
        <v>0.34</v>
      </c>
      <c r="N1499" s="3">
        <f>AVERAGEIFS(Kombiniert[SPD],Kombiniert[Date],"&gt;="&amp;Kombiniert[[#This Row],[Von]],Kombiniert[Date],"&lt;="&amp;Kombiniert[[#This Row],[Date]])</f>
        <v>0.29333333333333333</v>
      </c>
      <c r="O1499" s="8">
        <f>AVERAGEIFS(Kombiniert[GRÜNE],Kombiniert[Date],"&gt;="&amp;Kombiniert[[#This Row],[Von]],Kombiniert[Date],"&lt;="&amp;Kombiniert[[#This Row],[Date]])</f>
        <v>0.14333333333333334</v>
      </c>
      <c r="P1499" s="8">
        <f>AVERAGEIFS(Kombiniert[FDP],Kombiniert[Date],"&gt;="&amp;Kombiniert[[#This Row],[Von]],Kombiniert[Date],"&lt;="&amp;Kombiniert[[#This Row],[Date]])</f>
        <v>4.6666666666666669E-2</v>
      </c>
      <c r="Q1499" s="8">
        <f>AVERAGEIFS(Kombiniert[LINKE],Kombiniert[Date],"&gt;="&amp;Kombiniert[[#This Row],[Von]],Kombiniert[Date],"&lt;="&amp;Kombiniert[[#This Row],[Date]])</f>
        <v>0.06</v>
      </c>
      <c r="R1499" s="8" t="e">
        <f>AVERAGEIFS(Kombiniert[AfD],Kombiniert[Date],"&gt;="&amp;Kombiniert[[#This Row],[Von]],Kombiniert[Date],"&lt;="&amp;Kombiniert[[#This Row],[Date]])</f>
        <v>#DIV/0!</v>
      </c>
      <c r="S1499" s="8">
        <f>AVERAGEIFS(Kombiniert[Sonstige],Kombiniert[Date],"&gt;="&amp;Kombiniert[[#This Row],[Von]],Kombiniert[Date],"&lt;="&amp;Kombiniert[[#This Row],[Date]])</f>
        <v>3.3333333333333333E-2</v>
      </c>
      <c r="T1499" s="4">
        <f>SUMIFS(Kombiniert[Befragte],Kombiniert[Date],"&gt;="&amp;Kombiniert[[#This Row],[Von]],Kombiniert[Date],"&lt;="&amp;Kombiniert[[#This Row],[Date]])</f>
        <v>6059</v>
      </c>
      <c r="U1499" s="2">
        <f>1/SUMIFS(Kombiniert[[#This Row],[CDU/CSU (14d)]:[AfD (14d)]],Kombiniert[[#This Row],[CDU/CSU (14d)]:[AfD (14d)]],"&gt;="&amp;0.05)</f>
        <v>1.1952191235059761</v>
      </c>
      <c r="V1499" s="2">
        <f>1/(SUMIFS(Kombiniert[[#This Row],[CDU/CSU (14d)]:[AfD (14d)]],Kombiniert[[#This Row],[CDU/CSU (14d)]:[AfD (14d)]],"&gt;="&amp;0.05)-Kombiniert[[#This Row],[FDP (14d)]])</f>
        <v>1.2658227848101264</v>
      </c>
    </row>
    <row r="1500" spans="1:22" x14ac:dyDescent="0.35">
      <c r="A1500" s="1">
        <v>41044</v>
      </c>
      <c r="B1500" s="2">
        <v>0.34</v>
      </c>
      <c r="C1500" s="2">
        <v>0.28999999999999998</v>
      </c>
      <c r="D1500" s="2">
        <v>0.14000000000000001</v>
      </c>
      <c r="E1500" s="2">
        <v>0.05</v>
      </c>
      <c r="F1500" s="2">
        <v>0.06</v>
      </c>
      <c r="G1500" s="2"/>
      <c r="H1500" s="2">
        <v>0.03</v>
      </c>
      <c r="I1500" s="2">
        <v>2031</v>
      </c>
      <c r="J1500" s="2" t="s">
        <v>1049</v>
      </c>
      <c r="K1500" t="s">
        <v>939</v>
      </c>
      <c r="L1500" s="1">
        <f>Kombiniert[[#This Row],[Date]]-13</f>
        <v>41031</v>
      </c>
      <c r="M1500" s="8">
        <f>AVERAGEIFS(Kombiniert[CDU/CSU],Kombiniert[Date],"&gt;="&amp;Kombiniert[[#This Row],[Von]],Kombiniert[Date],"&lt;="&amp;Kombiniert[[#This Row],[Date]])</f>
        <v>0.34499999999999997</v>
      </c>
      <c r="N1500" s="3">
        <f>AVERAGEIFS(Kombiniert[SPD],Kombiniert[Date],"&gt;="&amp;Kombiniert[[#This Row],[Von]],Kombiniert[Date],"&lt;="&amp;Kombiniert[[#This Row],[Date]])</f>
        <v>0.28000000000000003</v>
      </c>
      <c r="O1500" s="8">
        <f>AVERAGEIFS(Kombiniert[GRÜNE],Kombiniert[Date],"&gt;="&amp;Kombiniert[[#This Row],[Von]],Kombiniert[Date],"&lt;="&amp;Kombiniert[[#This Row],[Date]])</f>
        <v>0.14500000000000002</v>
      </c>
      <c r="P1500" s="8">
        <f>AVERAGEIFS(Kombiniert[FDP],Kombiniert[Date],"&gt;="&amp;Kombiniert[[#This Row],[Von]],Kombiniert[Date],"&lt;="&amp;Kombiniert[[#This Row],[Date]])</f>
        <v>0.05</v>
      </c>
      <c r="Q1500" s="8">
        <f>AVERAGEIFS(Kombiniert[LINKE],Kombiniert[Date],"&gt;="&amp;Kombiniert[[#This Row],[Von]],Kombiniert[Date],"&lt;="&amp;Kombiniert[[#This Row],[Date]])</f>
        <v>0.06</v>
      </c>
      <c r="R1500" s="8" t="e">
        <f>AVERAGEIFS(Kombiniert[AfD],Kombiniert[Date],"&gt;="&amp;Kombiniert[[#This Row],[Von]],Kombiniert[Date],"&lt;="&amp;Kombiniert[[#This Row],[Date]])</f>
        <v>#DIV/0!</v>
      </c>
      <c r="S1500" s="8">
        <f>AVERAGEIFS(Kombiniert[Sonstige],Kombiniert[Date],"&gt;="&amp;Kombiniert[[#This Row],[Von]],Kombiniert[Date],"&lt;="&amp;Kombiniert[[#This Row],[Date]])</f>
        <v>3.5000000000000003E-2</v>
      </c>
      <c r="T1500" s="4">
        <f>SUMIFS(Kombiniert[Befragte],Kombiniert[Date],"&gt;="&amp;Kombiniert[[#This Row],[Von]],Kombiniert[Date],"&lt;="&amp;Kombiniert[[#This Row],[Date]])</f>
        <v>4046</v>
      </c>
      <c r="U1500" s="2">
        <f>1/SUMIFS(Kombiniert[[#This Row],[CDU/CSU (14d)]:[AfD (14d)]],Kombiniert[[#This Row],[CDU/CSU (14d)]:[AfD (14d)]],"&gt;="&amp;0.05)</f>
        <v>1.1363636363636362</v>
      </c>
      <c r="V1500" s="2">
        <f>1/(SUMIFS(Kombiniert[[#This Row],[CDU/CSU (14d)]:[AfD (14d)]],Kombiniert[[#This Row],[CDU/CSU (14d)]:[AfD (14d)]],"&gt;="&amp;0.05)-Kombiniert[[#This Row],[FDP (14d)]])</f>
        <v>1.2048192771084336</v>
      </c>
    </row>
    <row r="1501" spans="1:22" x14ac:dyDescent="0.35">
      <c r="A1501" s="1">
        <v>41038</v>
      </c>
      <c r="B1501" s="2">
        <v>0.35</v>
      </c>
      <c r="C1501" s="2">
        <v>0.27</v>
      </c>
      <c r="D1501" s="2">
        <v>0.15</v>
      </c>
      <c r="E1501" s="2">
        <v>0.05</v>
      </c>
      <c r="F1501" s="2">
        <v>0.06</v>
      </c>
      <c r="G1501" s="2"/>
      <c r="H1501" s="2">
        <v>0.04</v>
      </c>
      <c r="I1501" s="2">
        <v>2015</v>
      </c>
      <c r="J1501" s="2" t="s">
        <v>1050</v>
      </c>
      <c r="K1501" t="s">
        <v>939</v>
      </c>
      <c r="L1501" s="1">
        <f>Kombiniert[[#This Row],[Date]]-13</f>
        <v>41025</v>
      </c>
      <c r="M1501" s="8">
        <f>AVERAGEIFS(Kombiniert[CDU/CSU],Kombiniert[Date],"&gt;="&amp;Kombiniert[[#This Row],[Von]],Kombiniert[Date],"&lt;="&amp;Kombiniert[[#This Row],[Date]])</f>
        <v>0.35499999999999998</v>
      </c>
      <c r="N1501" s="3">
        <f>AVERAGEIFS(Kombiniert[SPD],Kombiniert[Date],"&gt;="&amp;Kombiniert[[#This Row],[Von]],Kombiniert[Date],"&lt;="&amp;Kombiniert[[#This Row],[Date]])</f>
        <v>0.27</v>
      </c>
      <c r="O1501" s="8">
        <f>AVERAGEIFS(Kombiniert[GRÜNE],Kombiniert[Date],"&gt;="&amp;Kombiniert[[#This Row],[Von]],Kombiniert[Date],"&lt;="&amp;Kombiniert[[#This Row],[Date]])</f>
        <v>0.14000000000000001</v>
      </c>
      <c r="P1501" s="8">
        <f>AVERAGEIFS(Kombiniert[FDP],Kombiniert[Date],"&gt;="&amp;Kombiniert[[#This Row],[Von]],Kombiniert[Date],"&lt;="&amp;Kombiniert[[#This Row],[Date]])</f>
        <v>4.4999999999999998E-2</v>
      </c>
      <c r="Q1501" s="8">
        <f>AVERAGEIFS(Kombiniert[LINKE],Kombiniert[Date],"&gt;="&amp;Kombiniert[[#This Row],[Von]],Kombiniert[Date],"&lt;="&amp;Kombiniert[[#This Row],[Date]])</f>
        <v>6.5000000000000002E-2</v>
      </c>
      <c r="R1501" s="8" t="e">
        <f>AVERAGEIFS(Kombiniert[AfD],Kombiniert[Date],"&gt;="&amp;Kombiniert[[#This Row],[Von]],Kombiniert[Date],"&lt;="&amp;Kombiniert[[#This Row],[Date]])</f>
        <v>#DIV/0!</v>
      </c>
      <c r="S1501" s="8">
        <f>AVERAGEIFS(Kombiniert[Sonstige],Kombiniert[Date],"&gt;="&amp;Kombiniert[[#This Row],[Von]],Kombiniert[Date],"&lt;="&amp;Kombiniert[[#This Row],[Date]])</f>
        <v>0.04</v>
      </c>
      <c r="T1501" s="4">
        <f>SUMIFS(Kombiniert[Befragte],Kombiniert[Date],"&gt;="&amp;Kombiniert[[#This Row],[Von]],Kombiniert[Date],"&lt;="&amp;Kombiniert[[#This Row],[Date]])</f>
        <v>4113</v>
      </c>
      <c r="U1501" s="2">
        <f>1/SUMIFS(Kombiniert[[#This Row],[CDU/CSU (14d)]:[AfD (14d)]],Kombiniert[[#This Row],[CDU/CSU (14d)]:[AfD (14d)]],"&gt;="&amp;0.05)</f>
        <v>1.2048192771084336</v>
      </c>
      <c r="V1501" s="2">
        <f>1/(SUMIFS(Kombiniert[[#This Row],[CDU/CSU (14d)]:[AfD (14d)]],Kombiniert[[#This Row],[CDU/CSU (14d)]:[AfD (14d)]],"&gt;="&amp;0.05)-Kombiniert[[#This Row],[FDP (14d)]])</f>
        <v>1.2738853503184713</v>
      </c>
    </row>
    <row r="1502" spans="1:22" x14ac:dyDescent="0.35">
      <c r="A1502" s="1">
        <v>41030</v>
      </c>
      <c r="B1502" s="2">
        <v>0.36</v>
      </c>
      <c r="C1502" s="2">
        <v>0.27</v>
      </c>
      <c r="D1502" s="2">
        <v>0.13</v>
      </c>
      <c r="E1502" s="2">
        <v>0.04</v>
      </c>
      <c r="F1502" s="2">
        <v>7.0000000000000007E-2</v>
      </c>
      <c r="G1502" s="2"/>
      <c r="H1502" s="2">
        <v>0.04</v>
      </c>
      <c r="I1502" s="2">
        <v>2098</v>
      </c>
      <c r="J1502" s="2" t="s">
        <v>434</v>
      </c>
      <c r="K1502" t="s">
        <v>939</v>
      </c>
      <c r="L1502" s="1">
        <f>Kombiniert[[#This Row],[Date]]-13</f>
        <v>41017</v>
      </c>
      <c r="M1502" s="8">
        <f>AVERAGEIFS(Kombiniert[CDU/CSU],Kombiniert[Date],"&gt;="&amp;Kombiniert[[#This Row],[Von]],Kombiniert[Date],"&lt;="&amp;Kombiniert[[#This Row],[Date]])</f>
        <v>0.35499999999999998</v>
      </c>
      <c r="N1502" s="3">
        <f>AVERAGEIFS(Kombiniert[SPD],Kombiniert[Date],"&gt;="&amp;Kombiniert[[#This Row],[Von]],Kombiniert[Date],"&lt;="&amp;Kombiniert[[#This Row],[Date]])</f>
        <v>0.26500000000000001</v>
      </c>
      <c r="O1502" s="8">
        <f>AVERAGEIFS(Kombiniert[GRÜNE],Kombiniert[Date],"&gt;="&amp;Kombiniert[[#This Row],[Von]],Kombiniert[Date],"&lt;="&amp;Kombiniert[[#This Row],[Date]])</f>
        <v>0.14000000000000001</v>
      </c>
      <c r="P1502" s="8">
        <f>AVERAGEIFS(Kombiniert[FDP],Kombiniert[Date],"&gt;="&amp;Kombiniert[[#This Row],[Von]],Kombiniert[Date],"&lt;="&amp;Kombiniert[[#This Row],[Date]])</f>
        <v>0.04</v>
      </c>
      <c r="Q1502" s="8">
        <f>AVERAGEIFS(Kombiniert[LINKE],Kombiniert[Date],"&gt;="&amp;Kombiniert[[#This Row],[Von]],Kombiniert[Date],"&lt;="&amp;Kombiniert[[#This Row],[Date]])</f>
        <v>6.5000000000000002E-2</v>
      </c>
      <c r="R1502" s="8" t="e">
        <f>AVERAGEIFS(Kombiniert[AfD],Kombiniert[Date],"&gt;="&amp;Kombiniert[[#This Row],[Von]],Kombiniert[Date],"&lt;="&amp;Kombiniert[[#This Row],[Date]])</f>
        <v>#DIV/0!</v>
      </c>
      <c r="S1502" s="8">
        <f>AVERAGEIFS(Kombiniert[Sonstige],Kombiniert[Date],"&gt;="&amp;Kombiniert[[#This Row],[Von]],Kombiniert[Date],"&lt;="&amp;Kombiniert[[#This Row],[Date]])</f>
        <v>0.04</v>
      </c>
      <c r="T1502" s="4">
        <f>SUMIFS(Kombiniert[Befragte],Kombiniert[Date],"&gt;="&amp;Kombiniert[[#This Row],[Von]],Kombiniert[Date],"&lt;="&amp;Kombiniert[[#This Row],[Date]])</f>
        <v>4195</v>
      </c>
      <c r="U1502" s="2">
        <f>1/SUMIFS(Kombiniert[[#This Row],[CDU/CSU (14d)]:[AfD (14d)]],Kombiniert[[#This Row],[CDU/CSU (14d)]:[AfD (14d)]],"&gt;="&amp;0.05)</f>
        <v>1.2121212121212122</v>
      </c>
      <c r="V1502" s="2">
        <f>1/(SUMIFS(Kombiniert[[#This Row],[CDU/CSU (14d)]:[AfD (14d)]],Kombiniert[[#This Row],[CDU/CSU (14d)]:[AfD (14d)]],"&gt;="&amp;0.05)-Kombiniert[[#This Row],[FDP (14d)]])</f>
        <v>1.2738853503184715</v>
      </c>
    </row>
    <row r="1503" spans="1:22" x14ac:dyDescent="0.35">
      <c r="A1503" s="1">
        <v>41022</v>
      </c>
      <c r="B1503" s="2">
        <v>0.35</v>
      </c>
      <c r="C1503" s="2">
        <v>0.26</v>
      </c>
      <c r="D1503" s="2">
        <v>0.15</v>
      </c>
      <c r="E1503" s="2">
        <v>0.04</v>
      </c>
      <c r="F1503" s="2">
        <v>0.06</v>
      </c>
      <c r="G1503" s="2"/>
      <c r="H1503" s="2">
        <v>0.04</v>
      </c>
      <c r="I1503" s="2">
        <v>2097</v>
      </c>
      <c r="J1503" s="2" t="s">
        <v>743</v>
      </c>
      <c r="K1503" t="s">
        <v>939</v>
      </c>
      <c r="L1503" s="1">
        <f>Kombiniert[[#This Row],[Date]]-13</f>
        <v>41009</v>
      </c>
      <c r="M1503" s="8">
        <f>AVERAGEIFS(Kombiniert[CDU/CSU],Kombiniert[Date],"&gt;="&amp;Kombiniert[[#This Row],[Von]],Kombiniert[Date],"&lt;="&amp;Kombiniert[[#This Row],[Date]])</f>
        <v>0.35333333333333333</v>
      </c>
      <c r="N1503" s="3">
        <f>AVERAGEIFS(Kombiniert[SPD],Kombiniert[Date],"&gt;="&amp;Kombiniert[[#This Row],[Von]],Kombiniert[Date],"&lt;="&amp;Kombiniert[[#This Row],[Date]])</f>
        <v>0.27</v>
      </c>
      <c r="O1503" s="8">
        <f>AVERAGEIFS(Kombiniert[GRÜNE],Kombiniert[Date],"&gt;="&amp;Kombiniert[[#This Row],[Von]],Kombiniert[Date],"&lt;="&amp;Kombiniert[[#This Row],[Date]])</f>
        <v>0.13666666666666669</v>
      </c>
      <c r="P1503" s="8">
        <f>AVERAGEIFS(Kombiniert[FDP],Kombiniert[Date],"&gt;="&amp;Kombiniert[[#This Row],[Von]],Kombiniert[Date],"&lt;="&amp;Kombiniert[[#This Row],[Date]])</f>
        <v>0.04</v>
      </c>
      <c r="Q1503" s="8">
        <f>AVERAGEIFS(Kombiniert[LINKE],Kombiniert[Date],"&gt;="&amp;Kombiniert[[#This Row],[Von]],Kombiniert[Date],"&lt;="&amp;Kombiniert[[#This Row],[Date]])</f>
        <v>6.6666666666666666E-2</v>
      </c>
      <c r="R1503" s="8" t="e">
        <f>AVERAGEIFS(Kombiniert[AfD],Kombiniert[Date],"&gt;="&amp;Kombiniert[[#This Row],[Von]],Kombiniert[Date],"&lt;="&amp;Kombiniert[[#This Row],[Date]])</f>
        <v>#DIV/0!</v>
      </c>
      <c r="S1503" s="8">
        <f>AVERAGEIFS(Kombiniert[Sonstige],Kombiniert[Date],"&gt;="&amp;Kombiniert[[#This Row],[Von]],Kombiniert[Date],"&lt;="&amp;Kombiniert[[#This Row],[Date]])</f>
        <v>0.04</v>
      </c>
      <c r="T1503" s="4">
        <f>SUMIFS(Kombiniert[Befragte],Kombiniert[Date],"&gt;="&amp;Kombiniert[[#This Row],[Von]],Kombiniert[Date],"&lt;="&amp;Kombiniert[[#This Row],[Date]])</f>
        <v>6272</v>
      </c>
      <c r="U1503" s="2">
        <f>1/SUMIFS(Kombiniert[[#This Row],[CDU/CSU (14d)]:[AfD (14d)]],Kombiniert[[#This Row],[CDU/CSU (14d)]:[AfD (14d)]],"&gt;="&amp;0.05)</f>
        <v>1.2096774193548387</v>
      </c>
      <c r="V1503" s="2">
        <f>1/(SUMIFS(Kombiniert[[#This Row],[CDU/CSU (14d)]:[AfD (14d)]],Kombiniert[[#This Row],[CDU/CSU (14d)]:[AfD (14d)]],"&gt;="&amp;0.05)-Kombiniert[[#This Row],[FDP (14d)]])</f>
        <v>1.2711864406779663</v>
      </c>
    </row>
    <row r="1504" spans="1:22" x14ac:dyDescent="0.35">
      <c r="A1504" s="1">
        <v>41015</v>
      </c>
      <c r="B1504" s="2">
        <v>0.36</v>
      </c>
      <c r="C1504" s="2">
        <v>0.27</v>
      </c>
      <c r="D1504" s="2">
        <v>0.13</v>
      </c>
      <c r="E1504" s="2">
        <v>0.04</v>
      </c>
      <c r="F1504" s="2">
        <v>7.0000000000000007E-2</v>
      </c>
      <c r="G1504" s="2"/>
      <c r="H1504" s="2">
        <v>0.04</v>
      </c>
      <c r="I1504" s="2">
        <v>2075</v>
      </c>
      <c r="J1504" s="2" t="s">
        <v>1051</v>
      </c>
      <c r="K1504" t="s">
        <v>939</v>
      </c>
      <c r="L1504" s="1">
        <f>Kombiniert[[#This Row],[Date]]-13</f>
        <v>41002</v>
      </c>
      <c r="M1504" s="8">
        <f>AVERAGEIFS(Kombiniert[CDU/CSU],Kombiniert[Date],"&gt;="&amp;Kombiniert[[#This Row],[Von]],Kombiniert[Date],"&lt;="&amp;Kombiniert[[#This Row],[Date]])</f>
        <v>0.35666666666666663</v>
      </c>
      <c r="N1504" s="3">
        <f>AVERAGEIFS(Kombiniert[SPD],Kombiniert[Date],"&gt;="&amp;Kombiniert[[#This Row],[Von]],Kombiniert[Date],"&lt;="&amp;Kombiniert[[#This Row],[Date]])</f>
        <v>0.28000000000000003</v>
      </c>
      <c r="O1504" s="8">
        <f>AVERAGEIFS(Kombiniert[GRÜNE],Kombiniert[Date],"&gt;="&amp;Kombiniert[[#This Row],[Von]],Kombiniert[Date],"&lt;="&amp;Kombiniert[[#This Row],[Date]])</f>
        <v>0.13333333333333333</v>
      </c>
      <c r="P1504" s="8">
        <f>AVERAGEIFS(Kombiniert[FDP],Kombiniert[Date],"&gt;="&amp;Kombiniert[[#This Row],[Von]],Kombiniert[Date],"&lt;="&amp;Kombiniert[[#This Row],[Date]])</f>
        <v>0.04</v>
      </c>
      <c r="Q1504" s="8">
        <f>AVERAGEIFS(Kombiniert[LINKE],Kombiniert[Date],"&gt;="&amp;Kombiniert[[#This Row],[Von]],Kombiniert[Date],"&lt;="&amp;Kombiniert[[#This Row],[Date]])</f>
        <v>6.6666666666666666E-2</v>
      </c>
      <c r="R1504" s="8" t="e">
        <f>AVERAGEIFS(Kombiniert[AfD],Kombiniert[Date],"&gt;="&amp;Kombiniert[[#This Row],[Von]],Kombiniert[Date],"&lt;="&amp;Kombiniert[[#This Row],[Date]])</f>
        <v>#DIV/0!</v>
      </c>
      <c r="S1504" s="8">
        <f>AVERAGEIFS(Kombiniert[Sonstige],Kombiniert[Date],"&gt;="&amp;Kombiniert[[#This Row],[Von]],Kombiniert[Date],"&lt;="&amp;Kombiniert[[#This Row],[Date]])</f>
        <v>3.6666666666666667E-2</v>
      </c>
      <c r="T1504" s="4">
        <f>SUMIFS(Kombiniert[Befragte],Kombiniert[Date],"&gt;="&amp;Kombiniert[[#This Row],[Von]],Kombiniert[Date],"&lt;="&amp;Kombiniert[[#This Row],[Date]])</f>
        <v>6260</v>
      </c>
      <c r="U1504" s="2">
        <f>1/SUMIFS(Kombiniert[[#This Row],[CDU/CSU (14d)]:[AfD (14d)]],Kombiniert[[#This Row],[CDU/CSU (14d)]:[AfD (14d)]],"&gt;="&amp;0.05)</f>
        <v>1.1952191235059761</v>
      </c>
      <c r="V1504" s="2">
        <f>1/(SUMIFS(Kombiniert[[#This Row],[CDU/CSU (14d)]:[AfD (14d)]],Kombiniert[[#This Row],[CDU/CSU (14d)]:[AfD (14d)]],"&gt;="&amp;0.05)-Kombiniert[[#This Row],[FDP (14d)]])</f>
        <v>1.2552301255230125</v>
      </c>
    </row>
    <row r="1505" spans="1:22" x14ac:dyDescent="0.35">
      <c r="A1505" s="1">
        <v>41010</v>
      </c>
      <c r="B1505" s="2">
        <v>0.35</v>
      </c>
      <c r="C1505" s="2">
        <v>0.28000000000000003</v>
      </c>
      <c r="D1505" s="2">
        <v>0.13</v>
      </c>
      <c r="E1505" s="2">
        <v>0.04</v>
      </c>
      <c r="F1505" s="2">
        <v>7.0000000000000007E-2</v>
      </c>
      <c r="G1505" s="2"/>
      <c r="H1505" s="2">
        <v>0.04</v>
      </c>
      <c r="I1505" s="2">
        <v>2100</v>
      </c>
      <c r="J1505" s="2" t="s">
        <v>437</v>
      </c>
      <c r="K1505" t="s">
        <v>939</v>
      </c>
      <c r="L1505" s="1">
        <f>Kombiniert[[#This Row],[Date]]-13</f>
        <v>40997</v>
      </c>
      <c r="M1505" s="8">
        <f>AVERAGEIFS(Kombiniert[CDU/CSU],Kombiniert[Date],"&gt;="&amp;Kombiniert[[#This Row],[Von]],Kombiniert[Date],"&lt;="&amp;Kombiniert[[#This Row],[Date]])</f>
        <v>0.35499999999999998</v>
      </c>
      <c r="N1505" s="3">
        <f>AVERAGEIFS(Kombiniert[SPD],Kombiniert[Date],"&gt;="&amp;Kombiniert[[#This Row],[Von]],Kombiniert[Date],"&lt;="&amp;Kombiniert[[#This Row],[Date]])</f>
        <v>0.28500000000000003</v>
      </c>
      <c r="O1505" s="8">
        <f>AVERAGEIFS(Kombiniert[GRÜNE],Kombiniert[Date],"&gt;="&amp;Kombiniert[[#This Row],[Von]],Kombiniert[Date],"&lt;="&amp;Kombiniert[[#This Row],[Date]])</f>
        <v>0.13500000000000001</v>
      </c>
      <c r="P1505" s="8">
        <f>AVERAGEIFS(Kombiniert[FDP],Kombiniert[Date],"&gt;="&amp;Kombiniert[[#This Row],[Von]],Kombiniert[Date],"&lt;="&amp;Kombiniert[[#This Row],[Date]])</f>
        <v>0.04</v>
      </c>
      <c r="Q1505" s="8">
        <f>AVERAGEIFS(Kombiniert[LINKE],Kombiniert[Date],"&gt;="&amp;Kombiniert[[#This Row],[Von]],Kombiniert[Date],"&lt;="&amp;Kombiniert[[#This Row],[Date]])</f>
        <v>6.5000000000000002E-2</v>
      </c>
      <c r="R1505" s="8" t="e">
        <f>AVERAGEIFS(Kombiniert[AfD],Kombiniert[Date],"&gt;="&amp;Kombiniert[[#This Row],[Von]],Kombiniert[Date],"&lt;="&amp;Kombiniert[[#This Row],[Date]])</f>
        <v>#DIV/0!</v>
      </c>
      <c r="S1505" s="8">
        <f>AVERAGEIFS(Kombiniert[Sonstige],Kombiniert[Date],"&gt;="&amp;Kombiniert[[#This Row],[Von]],Kombiniert[Date],"&lt;="&amp;Kombiniert[[#This Row],[Date]])</f>
        <v>3.5000000000000003E-2</v>
      </c>
      <c r="T1505" s="4">
        <f>SUMIFS(Kombiniert[Befragte],Kombiniert[Date],"&gt;="&amp;Kombiniert[[#This Row],[Von]],Kombiniert[Date],"&lt;="&amp;Kombiniert[[#This Row],[Date]])</f>
        <v>4185</v>
      </c>
      <c r="U1505" s="2">
        <f>1/SUMIFS(Kombiniert[[#This Row],[CDU/CSU (14d)]:[AfD (14d)]],Kombiniert[[#This Row],[CDU/CSU (14d)]:[AfD (14d)]],"&gt;="&amp;0.05)</f>
        <v>1.1904761904761905</v>
      </c>
      <c r="V1505" s="2">
        <f>1/(SUMIFS(Kombiniert[[#This Row],[CDU/CSU (14d)]:[AfD (14d)]],Kombiniert[[#This Row],[CDU/CSU (14d)]:[AfD (14d)]],"&gt;="&amp;0.05)-Kombiniert[[#This Row],[FDP (14d)]])</f>
        <v>1.25</v>
      </c>
    </row>
    <row r="1506" spans="1:22" x14ac:dyDescent="0.35">
      <c r="A1506" s="1">
        <v>41002</v>
      </c>
      <c r="B1506" s="2">
        <v>0.36</v>
      </c>
      <c r="C1506" s="2">
        <v>0.28999999999999998</v>
      </c>
      <c r="D1506" s="2">
        <v>0.14000000000000001</v>
      </c>
      <c r="E1506" s="2">
        <v>0.04</v>
      </c>
      <c r="F1506" s="2">
        <v>0.06</v>
      </c>
      <c r="G1506" s="2"/>
      <c r="H1506" s="2">
        <v>0.03</v>
      </c>
      <c r="I1506" s="2">
        <v>2085</v>
      </c>
      <c r="J1506" s="2" t="s">
        <v>684</v>
      </c>
      <c r="K1506" t="s">
        <v>939</v>
      </c>
      <c r="L1506" s="1">
        <f>Kombiniert[[#This Row],[Date]]-13</f>
        <v>40989</v>
      </c>
      <c r="M1506" s="8">
        <f>AVERAGEIFS(Kombiniert[CDU/CSU],Kombiniert[Date],"&gt;="&amp;Kombiniert[[#This Row],[Von]],Kombiniert[Date],"&lt;="&amp;Kombiniert[[#This Row],[Date]])</f>
        <v>0.36</v>
      </c>
      <c r="N1506" s="3">
        <f>AVERAGEIFS(Kombiniert[SPD],Kombiniert[Date],"&gt;="&amp;Kombiniert[[#This Row],[Von]],Kombiniert[Date],"&lt;="&amp;Kombiniert[[#This Row],[Date]])</f>
        <v>0.28999999999999998</v>
      </c>
      <c r="O1506" s="8">
        <f>AVERAGEIFS(Kombiniert[GRÜNE],Kombiniert[Date],"&gt;="&amp;Kombiniert[[#This Row],[Von]],Kombiniert[Date],"&lt;="&amp;Kombiniert[[#This Row],[Date]])</f>
        <v>0.14500000000000002</v>
      </c>
      <c r="P1506" s="8">
        <f>AVERAGEIFS(Kombiniert[FDP],Kombiniert[Date],"&gt;="&amp;Kombiniert[[#This Row],[Von]],Kombiniert[Date],"&lt;="&amp;Kombiniert[[#This Row],[Date]])</f>
        <v>0.04</v>
      </c>
      <c r="Q1506" s="8">
        <f>AVERAGEIFS(Kombiniert[LINKE],Kombiniert[Date],"&gt;="&amp;Kombiniert[[#This Row],[Von]],Kombiniert[Date],"&lt;="&amp;Kombiniert[[#This Row],[Date]])</f>
        <v>6.5000000000000002E-2</v>
      </c>
      <c r="R1506" s="8" t="e">
        <f>AVERAGEIFS(Kombiniert[AfD],Kombiniert[Date],"&gt;="&amp;Kombiniert[[#This Row],[Von]],Kombiniert[Date],"&lt;="&amp;Kombiniert[[#This Row],[Date]])</f>
        <v>#DIV/0!</v>
      </c>
      <c r="S1506" s="8">
        <f>AVERAGEIFS(Kombiniert[Sonstige],Kombiniert[Date],"&gt;="&amp;Kombiniert[[#This Row],[Von]],Kombiniert[Date],"&lt;="&amp;Kombiniert[[#This Row],[Date]])</f>
        <v>0.03</v>
      </c>
      <c r="T1506" s="4">
        <f>SUMIFS(Kombiniert[Befragte],Kombiniert[Date],"&gt;="&amp;Kombiniert[[#This Row],[Von]],Kombiniert[Date],"&lt;="&amp;Kombiniert[[#This Row],[Date]])</f>
        <v>4184</v>
      </c>
      <c r="U1506" s="2">
        <f>1/SUMIFS(Kombiniert[[#This Row],[CDU/CSU (14d)]:[AfD (14d)]],Kombiniert[[#This Row],[CDU/CSU (14d)]:[AfD (14d)]],"&gt;="&amp;0.05)</f>
        <v>1.1627906976744187</v>
      </c>
      <c r="V1506" s="2">
        <f>1/(SUMIFS(Kombiniert[[#This Row],[CDU/CSU (14d)]:[AfD (14d)]],Kombiniert[[#This Row],[CDU/CSU (14d)]:[AfD (14d)]],"&gt;="&amp;0.05)-Kombiniert[[#This Row],[FDP (14d)]])</f>
        <v>1.2195121951219514</v>
      </c>
    </row>
    <row r="1507" spans="1:22" x14ac:dyDescent="0.35">
      <c r="A1507" s="1">
        <v>40995</v>
      </c>
      <c r="B1507" s="2">
        <v>0.36</v>
      </c>
      <c r="C1507" s="2">
        <v>0.28999999999999998</v>
      </c>
      <c r="D1507" s="2">
        <v>0.15</v>
      </c>
      <c r="E1507" s="2">
        <v>0.04</v>
      </c>
      <c r="F1507" s="2">
        <v>7.0000000000000007E-2</v>
      </c>
      <c r="G1507" s="2"/>
      <c r="H1507" s="2">
        <v>0.03</v>
      </c>
      <c r="I1507" s="2">
        <v>2099</v>
      </c>
      <c r="J1507" s="2" t="s">
        <v>745</v>
      </c>
      <c r="K1507" t="s">
        <v>939</v>
      </c>
      <c r="L1507" s="1">
        <f>Kombiniert[[#This Row],[Date]]-13</f>
        <v>40982</v>
      </c>
      <c r="M1507" s="8">
        <f>AVERAGEIFS(Kombiniert[CDU/CSU],Kombiniert[Date],"&gt;="&amp;Kombiniert[[#This Row],[Von]],Kombiniert[Date],"&lt;="&amp;Kombiniert[[#This Row],[Date]])</f>
        <v>0.36</v>
      </c>
      <c r="N1507" s="3">
        <f>AVERAGEIFS(Kombiniert[SPD],Kombiniert[Date],"&gt;="&amp;Kombiniert[[#This Row],[Von]],Kombiniert[Date],"&lt;="&amp;Kombiniert[[#This Row],[Date]])</f>
        <v>0.28999999999999998</v>
      </c>
      <c r="O1507" s="8">
        <f>AVERAGEIFS(Kombiniert[GRÜNE],Kombiniert[Date],"&gt;="&amp;Kombiniert[[#This Row],[Von]],Kombiniert[Date],"&lt;="&amp;Kombiniert[[#This Row],[Date]])</f>
        <v>0.15</v>
      </c>
      <c r="P1507" s="8">
        <f>AVERAGEIFS(Kombiniert[FDP],Kombiniert[Date],"&gt;="&amp;Kombiniert[[#This Row],[Von]],Kombiniert[Date],"&lt;="&amp;Kombiniert[[#This Row],[Date]])</f>
        <v>0.04</v>
      </c>
      <c r="Q1507" s="8">
        <f>AVERAGEIFS(Kombiniert[LINKE],Kombiniert[Date],"&gt;="&amp;Kombiniert[[#This Row],[Von]],Kombiniert[Date],"&lt;="&amp;Kombiniert[[#This Row],[Date]])</f>
        <v>7.0000000000000007E-2</v>
      </c>
      <c r="R1507" s="8" t="e">
        <f>AVERAGEIFS(Kombiniert[AfD],Kombiniert[Date],"&gt;="&amp;Kombiniert[[#This Row],[Von]],Kombiniert[Date],"&lt;="&amp;Kombiniert[[#This Row],[Date]])</f>
        <v>#DIV/0!</v>
      </c>
      <c r="S1507" s="8">
        <f>AVERAGEIFS(Kombiniert[Sonstige],Kombiniert[Date],"&gt;="&amp;Kombiniert[[#This Row],[Von]],Kombiniert[Date],"&lt;="&amp;Kombiniert[[#This Row],[Date]])</f>
        <v>0.03</v>
      </c>
      <c r="T1507" s="4">
        <f>SUMIFS(Kombiniert[Befragte],Kombiniert[Date],"&gt;="&amp;Kombiniert[[#This Row],[Von]],Kombiniert[Date],"&lt;="&amp;Kombiniert[[#This Row],[Date]])</f>
        <v>2099</v>
      </c>
      <c r="U1507" s="2">
        <f>1/SUMIFS(Kombiniert[[#This Row],[CDU/CSU (14d)]:[AfD (14d)]],Kombiniert[[#This Row],[CDU/CSU (14d)]:[AfD (14d)]],"&gt;="&amp;0.05)</f>
        <v>1.149425287356322</v>
      </c>
      <c r="V1507" s="2">
        <f>1/(SUMIFS(Kombiniert[[#This Row],[CDU/CSU (14d)]:[AfD (14d)]],Kombiniert[[#This Row],[CDU/CSU (14d)]:[AfD (14d)]],"&gt;="&amp;0.05)-Kombiniert[[#This Row],[FDP (14d)]])</f>
        <v>1.2048192771084341</v>
      </c>
    </row>
    <row r="1508" spans="1:22" x14ac:dyDescent="0.35">
      <c r="A1508" s="1">
        <v>44099</v>
      </c>
      <c r="B1508" s="2">
        <v>0.35</v>
      </c>
      <c r="C1508" s="2">
        <v>0.15</v>
      </c>
      <c r="D1508" s="2">
        <v>0.18</v>
      </c>
      <c r="E1508" s="2">
        <v>0.05</v>
      </c>
      <c r="F1508" s="2">
        <v>0.09</v>
      </c>
      <c r="G1508" s="2">
        <v>0.12</v>
      </c>
      <c r="H1508" s="2">
        <v>0.06</v>
      </c>
      <c r="I1508" s="2">
        <v>1623</v>
      </c>
      <c r="J1508" s="2" t="s">
        <v>878</v>
      </c>
      <c r="K1508" t="s">
        <v>1231</v>
      </c>
      <c r="L1508" s="1">
        <f>Kombiniert[[#This Row],[Date]]-13</f>
        <v>44086</v>
      </c>
      <c r="M1508" s="8">
        <f>AVERAGEIFS(Kombiniert[CDU/CSU],Kombiniert[Date],"&gt;="&amp;Kombiniert[[#This Row],[Von]],Kombiniert[Date],"&lt;="&amp;Kombiniert[[#This Row],[Date]])</f>
        <v>0.35949999999999999</v>
      </c>
      <c r="N1508" s="3">
        <f>AVERAGEIFS(Kombiniert[SPD],Kombiniert[Date],"&gt;="&amp;Kombiniert[[#This Row],[Von]],Kombiniert[Date],"&lt;="&amp;Kombiniert[[#This Row],[Date]])</f>
        <v>0.1595</v>
      </c>
      <c r="O1508" s="8">
        <f>AVERAGEIFS(Kombiniert[GRÜNE],Kombiniert[Date],"&gt;="&amp;Kombiniert[[#This Row],[Von]],Kombiniert[Date],"&lt;="&amp;Kombiniert[[#This Row],[Date]])</f>
        <v>0.18699999999999997</v>
      </c>
      <c r="P1508" s="8">
        <f>AVERAGEIFS(Kombiniert[FDP],Kombiniert[Date],"&gt;="&amp;Kombiniert[[#This Row],[Von]],Kombiniert[Date],"&lt;="&amp;Kombiniert[[#This Row],[Date]])</f>
        <v>5.5499999999999994E-2</v>
      </c>
      <c r="Q1508" s="8">
        <f>AVERAGEIFS(Kombiniert[LINKE],Kombiniert[Date],"&gt;="&amp;Kombiniert[[#This Row],[Von]],Kombiniert[Date],"&lt;="&amp;Kombiniert[[#This Row],[Date]])</f>
        <v>7.8999999999999987E-2</v>
      </c>
      <c r="R1508" s="8">
        <f>AVERAGEIFS(Kombiniert[AfD],Kombiniert[Date],"&gt;="&amp;Kombiniert[[#This Row],[Von]],Kombiniert[Date],"&lt;="&amp;Kombiniert[[#This Row],[Date]])</f>
        <v>0.10249999999999999</v>
      </c>
      <c r="S1508" s="8">
        <f>AVERAGEIFS(Kombiniert[Sonstige],Kombiniert[Date],"&gt;="&amp;Kombiniert[[#This Row],[Von]],Kombiniert[Date],"&lt;="&amp;Kombiniert[[#This Row],[Date]])</f>
        <v>5.7000000000000009E-2</v>
      </c>
      <c r="T1508" s="4">
        <f>SUMIFS(Kombiniert[Befragte],Kombiniert[Date],"&gt;="&amp;Kombiniert[[#This Row],[Von]],Kombiniert[Date],"&lt;="&amp;Kombiniert[[#This Row],[Date]])</f>
        <v>17043</v>
      </c>
      <c r="U1508" s="2">
        <f>1/SUMIFS(Kombiniert[[#This Row],[CDU/CSU (14d)]:[AfD (14d)]],Kombiniert[[#This Row],[CDU/CSU (14d)]:[AfD (14d)]],"&gt;="&amp;0.05)</f>
        <v>1.0604453870625663</v>
      </c>
      <c r="V1508" s="2">
        <f>1/(SUMIFS(Kombiniert[[#This Row],[CDU/CSU (14d)]:[AfD (14d)]],Kombiniert[[#This Row],[CDU/CSU (14d)]:[AfD (14d)]],"&gt;="&amp;0.05)-Kombiniert[[#This Row],[FDP (14d)]])</f>
        <v>1.1267605633802817</v>
      </c>
    </row>
    <row r="1509" spans="1:22" x14ac:dyDescent="0.35">
      <c r="A1509" s="1">
        <v>44071</v>
      </c>
      <c r="B1509" s="2">
        <v>0.36</v>
      </c>
      <c r="C1509" s="2">
        <v>0.16</v>
      </c>
      <c r="D1509" s="2">
        <v>0.18</v>
      </c>
      <c r="E1509" s="2">
        <v>0.05</v>
      </c>
      <c r="F1509" s="2">
        <v>0.08</v>
      </c>
      <c r="G1509" s="2">
        <v>0.11</v>
      </c>
      <c r="H1509" s="2">
        <v>0.06</v>
      </c>
      <c r="I1509" s="2">
        <v>1611</v>
      </c>
      <c r="J1509" s="2" t="s">
        <v>520</v>
      </c>
      <c r="K1509" t="s">
        <v>1231</v>
      </c>
      <c r="L1509" s="1">
        <f>Kombiniert[[#This Row],[Date]]-13</f>
        <v>44058</v>
      </c>
      <c r="M1509" s="8">
        <f>AVERAGEIFS(Kombiniert[CDU/CSU],Kombiniert[Date],"&gt;="&amp;Kombiniert[[#This Row],[Von]],Kombiniert[Date],"&lt;="&amp;Kombiniert[[#This Row],[Date]])</f>
        <v>0.36449999999999994</v>
      </c>
      <c r="N1509" s="3">
        <f>AVERAGEIFS(Kombiniert[SPD],Kombiniert[Date],"&gt;="&amp;Kombiniert[[#This Row],[Von]],Kombiniert[Date],"&lt;="&amp;Kombiniert[[#This Row],[Date]])</f>
        <v>0.16699999999999998</v>
      </c>
      <c r="O1509" s="8">
        <f>AVERAGEIFS(Kombiniert[GRÜNE],Kombiniert[Date],"&gt;="&amp;Kombiniert[[#This Row],[Von]],Kombiniert[Date],"&lt;="&amp;Kombiniert[[#This Row],[Date]])</f>
        <v>0.17599999999999996</v>
      </c>
      <c r="P1509" s="8">
        <f>AVERAGEIFS(Kombiniert[FDP],Kombiniert[Date],"&gt;="&amp;Kombiniert[[#This Row],[Von]],Kombiniert[Date],"&lt;="&amp;Kombiniert[[#This Row],[Date]])</f>
        <v>5.800000000000001E-2</v>
      </c>
      <c r="Q1509" s="8">
        <f>AVERAGEIFS(Kombiniert[LINKE],Kombiniert[Date],"&gt;="&amp;Kombiniert[[#This Row],[Von]],Kombiniert[Date],"&lt;="&amp;Kombiniert[[#This Row],[Date]])</f>
        <v>7.6999999999999985E-2</v>
      </c>
      <c r="R1509" s="8">
        <f>AVERAGEIFS(Kombiniert[AfD],Kombiniert[Date],"&gt;="&amp;Kombiniert[[#This Row],[Von]],Kombiniert[Date],"&lt;="&amp;Kombiniert[[#This Row],[Date]])</f>
        <v>9.9999999999999992E-2</v>
      </c>
      <c r="S1509" s="8">
        <f>AVERAGEIFS(Kombiniert[Sonstige],Kombiniert[Date],"&gt;="&amp;Kombiniert[[#This Row],[Von]],Kombiniert[Date],"&lt;="&amp;Kombiniert[[#This Row],[Date]])</f>
        <v>5.7499999999999996E-2</v>
      </c>
      <c r="T1509" s="4">
        <f>SUMIFS(Kombiniert[Befragte],Kombiniert[Date],"&gt;="&amp;Kombiniert[[#This Row],[Von]],Kombiniert[Date],"&lt;="&amp;Kombiniert[[#This Row],[Date]])</f>
        <v>18402</v>
      </c>
      <c r="U1509" s="2">
        <f>1/SUMIFS(Kombiniert[[#This Row],[CDU/CSU (14d)]:[AfD (14d)]],Kombiniert[[#This Row],[CDU/CSU (14d)]:[AfD (14d)]],"&gt;="&amp;0.05)</f>
        <v>1.061007957559682</v>
      </c>
      <c r="V1509" s="2">
        <f>1/(SUMIFS(Kombiniert[[#This Row],[CDU/CSU (14d)]:[AfD (14d)]],Kombiniert[[#This Row],[CDU/CSU (14d)]:[AfD (14d)]],"&gt;="&amp;0.05)-Kombiniert[[#This Row],[FDP (14d)]])</f>
        <v>1.1305822498586775</v>
      </c>
    </row>
    <row r="1510" spans="1:22" x14ac:dyDescent="0.35">
      <c r="A1510" s="1">
        <v>44049</v>
      </c>
      <c r="B1510" s="2">
        <v>0.36</v>
      </c>
      <c r="C1510" s="2">
        <v>0.14000000000000001</v>
      </c>
      <c r="D1510" s="2">
        <v>0.18</v>
      </c>
      <c r="E1510" s="2">
        <v>0.06</v>
      </c>
      <c r="F1510" s="2">
        <v>0.09</v>
      </c>
      <c r="G1510" s="2">
        <v>0.11</v>
      </c>
      <c r="H1510" s="2">
        <v>0.06</v>
      </c>
      <c r="I1510" s="2">
        <v>1623</v>
      </c>
      <c r="J1510" s="2" t="s">
        <v>1232</v>
      </c>
      <c r="K1510" t="s">
        <v>1231</v>
      </c>
      <c r="L1510" s="1">
        <f>Kombiniert[[#This Row],[Date]]-13</f>
        <v>44036</v>
      </c>
      <c r="M1510" s="8">
        <f>AVERAGEIFS(Kombiniert[CDU/CSU],Kombiniert[Date],"&gt;="&amp;Kombiniert[[#This Row],[Von]],Kombiniert[Date],"&lt;="&amp;Kombiniert[[#This Row],[Date]])</f>
        <v>0.373</v>
      </c>
      <c r="N1510" s="3">
        <f>AVERAGEIFS(Kombiniert[SPD],Kombiniert[Date],"&gt;="&amp;Kombiniert[[#This Row],[Von]],Kombiniert[Date],"&lt;="&amp;Kombiniert[[#This Row],[Date]])</f>
        <v>0.14599999999999999</v>
      </c>
      <c r="O1510" s="8">
        <f>AVERAGEIFS(Kombiniert[GRÜNE],Kombiniert[Date],"&gt;="&amp;Kombiniert[[#This Row],[Von]],Kombiniert[Date],"&lt;="&amp;Kombiniert[[#This Row],[Date]])</f>
        <v>0.17949999999999997</v>
      </c>
      <c r="P1510" s="8">
        <f>AVERAGEIFS(Kombiniert[FDP],Kombiniert[Date],"&gt;="&amp;Kombiniert[[#This Row],[Von]],Kombiniert[Date],"&lt;="&amp;Kombiniert[[#This Row],[Date]])</f>
        <v>6.0499999999999998E-2</v>
      </c>
      <c r="Q1510" s="8">
        <f>AVERAGEIFS(Kombiniert[LINKE],Kombiniert[Date],"&gt;="&amp;Kombiniert[[#This Row],[Von]],Kombiniert[Date],"&lt;="&amp;Kombiniert[[#This Row],[Date]])</f>
        <v>7.8499999999999986E-2</v>
      </c>
      <c r="R1510" s="8">
        <f>AVERAGEIFS(Kombiniert[AfD],Kombiniert[Date],"&gt;="&amp;Kombiniert[[#This Row],[Von]],Kombiniert[Date],"&lt;="&amp;Kombiniert[[#This Row],[Date]])</f>
        <v>0.10100000000000001</v>
      </c>
      <c r="S1510" s="8">
        <f>AVERAGEIFS(Kombiniert[Sonstige],Kombiniert[Date],"&gt;="&amp;Kombiniert[[#This Row],[Von]],Kombiniert[Date],"&lt;="&amp;Kombiniert[[#This Row],[Date]])</f>
        <v>6.1499999999999999E-2</v>
      </c>
      <c r="T1510" s="4">
        <f>SUMIFS(Kombiniert[Befragte],Kombiniert[Date],"&gt;="&amp;Kombiniert[[#This Row],[Von]],Kombiniert[Date],"&lt;="&amp;Kombiniert[[#This Row],[Date]])</f>
        <v>18003</v>
      </c>
      <c r="U1510" s="2">
        <f>1/SUMIFS(Kombiniert[[#This Row],[CDU/CSU (14d)]:[AfD (14d)]],Kombiniert[[#This Row],[CDU/CSU (14d)]:[AfD (14d)]],"&gt;="&amp;0.05)</f>
        <v>1.0655301012253595</v>
      </c>
      <c r="V1510" s="2">
        <f>1/(SUMIFS(Kombiniert[[#This Row],[CDU/CSU (14d)]:[AfD (14d)]],Kombiniert[[#This Row],[CDU/CSU (14d)]:[AfD (14d)]],"&gt;="&amp;0.05)-Kombiniert[[#This Row],[FDP (14d)]])</f>
        <v>1.1389521640091116</v>
      </c>
    </row>
    <row r="1511" spans="1:22" x14ac:dyDescent="0.35">
      <c r="A1511" s="1">
        <v>44008</v>
      </c>
      <c r="B1511" s="2">
        <v>0.37</v>
      </c>
      <c r="C1511" s="2">
        <v>0.15</v>
      </c>
      <c r="D1511" s="2">
        <v>0.17</v>
      </c>
      <c r="E1511" s="2">
        <v>0.05</v>
      </c>
      <c r="F1511" s="2">
        <v>0.09</v>
      </c>
      <c r="G1511" s="2">
        <v>0.11</v>
      </c>
      <c r="H1511" s="2">
        <v>0.06</v>
      </c>
      <c r="I1511" s="2">
        <v>1636</v>
      </c>
      <c r="J1511" s="2" t="s">
        <v>528</v>
      </c>
      <c r="K1511" t="s">
        <v>1231</v>
      </c>
      <c r="L1511" s="1">
        <f>Kombiniert[[#This Row],[Date]]-13</f>
        <v>43995</v>
      </c>
      <c r="M1511" s="8">
        <f>AVERAGEIFS(Kombiniert[CDU/CSU],Kombiniert[Date],"&gt;="&amp;Kombiniert[[#This Row],[Von]],Kombiniert[Date],"&lt;="&amp;Kombiniert[[#This Row],[Date]])</f>
        <v>0.38409090909090915</v>
      </c>
      <c r="N1511" s="3">
        <f>AVERAGEIFS(Kombiniert[SPD],Kombiniert[Date],"&gt;="&amp;Kombiniert[[#This Row],[Von]],Kombiniert[Date],"&lt;="&amp;Kombiniert[[#This Row],[Date]])</f>
        <v>0.14999999999999997</v>
      </c>
      <c r="O1511" s="8">
        <f>AVERAGEIFS(Kombiniert[GRÜNE],Kombiniert[Date],"&gt;="&amp;Kombiniert[[#This Row],[Von]],Kombiniert[Date],"&lt;="&amp;Kombiniert[[#This Row],[Date]])</f>
        <v>0.17909090909090908</v>
      </c>
      <c r="P1511" s="8">
        <f>AVERAGEIFS(Kombiniert[FDP],Kombiniert[Date],"&gt;="&amp;Kombiniert[[#This Row],[Von]],Kombiniert[Date],"&lt;="&amp;Kombiniert[[#This Row],[Date]])</f>
        <v>5.7727272727272731E-2</v>
      </c>
      <c r="Q1511" s="8">
        <f>AVERAGEIFS(Kombiniert[LINKE],Kombiniert[Date],"&gt;="&amp;Kombiniert[[#This Row],[Von]],Kombiniert[Date],"&lt;="&amp;Kombiniert[[#This Row],[Date]])</f>
        <v>7.7727272727272728E-2</v>
      </c>
      <c r="R1511" s="8">
        <f>AVERAGEIFS(Kombiniert[AfD],Kombiniert[Date],"&gt;="&amp;Kombiniert[[#This Row],[Von]],Kombiniert[Date],"&lt;="&amp;Kombiniert[[#This Row],[Date]])</f>
        <v>9.4999999999999987E-2</v>
      </c>
      <c r="S1511" s="8">
        <f>AVERAGEIFS(Kombiniert[Sonstige],Kombiniert[Date],"&gt;="&amp;Kombiniert[[#This Row],[Von]],Kombiniert[Date],"&lt;="&amp;Kombiniert[[#This Row],[Date]])</f>
        <v>5.6363636363636373E-2</v>
      </c>
      <c r="T1511" s="4">
        <f>SUMIFS(Kombiniert[Befragte],Kombiniert[Date],"&gt;="&amp;Kombiniert[[#This Row],[Von]],Kombiniert[Date],"&lt;="&amp;Kombiniert[[#This Row],[Date]])</f>
        <v>19716</v>
      </c>
      <c r="U1511" s="2">
        <f>1/SUMIFS(Kombiniert[[#This Row],[CDU/CSU (14d)]:[AfD (14d)]],Kombiniert[[#This Row],[CDU/CSU (14d)]:[AfD (14d)]],"&gt;="&amp;0.05)</f>
        <v>1.0597302504816954</v>
      </c>
      <c r="V1511" s="2">
        <f>1/(SUMIFS(Kombiniert[[#This Row],[CDU/CSU (14d)]:[AfD (14d)]],Kombiniert[[#This Row],[CDU/CSU (14d)]:[AfD (14d)]],"&gt;="&amp;0.05)-Kombiniert[[#This Row],[FDP (14d)]])</f>
        <v>1.1287839917906617</v>
      </c>
    </row>
    <row r="1512" spans="1:22" x14ac:dyDescent="0.35">
      <c r="A1512" s="1">
        <v>43979</v>
      </c>
      <c r="B1512" s="2">
        <v>0.37</v>
      </c>
      <c r="C1512" s="2">
        <v>0.15</v>
      </c>
      <c r="D1512" s="2">
        <v>0.16</v>
      </c>
      <c r="E1512" s="2">
        <v>0.05</v>
      </c>
      <c r="F1512" s="2">
        <v>0.09</v>
      </c>
      <c r="G1512" s="2">
        <v>0.11</v>
      </c>
      <c r="H1512" s="2">
        <v>7.0000000000000007E-2</v>
      </c>
      <c r="I1512" s="2">
        <v>1584</v>
      </c>
      <c r="J1512" s="2" t="s">
        <v>104</v>
      </c>
      <c r="K1512" t="s">
        <v>1231</v>
      </c>
      <c r="L1512" s="1">
        <f>Kombiniert[[#This Row],[Date]]-13</f>
        <v>43966</v>
      </c>
      <c r="M1512" s="8">
        <f>AVERAGEIFS(Kombiniert[CDU/CSU],Kombiniert[Date],"&gt;="&amp;Kombiniert[[#This Row],[Von]],Kombiniert[Date],"&lt;="&amp;Kombiniert[[#This Row],[Date]])</f>
        <v>0.38111111111111112</v>
      </c>
      <c r="N1512" s="3">
        <f>AVERAGEIFS(Kombiniert[SPD],Kombiniert[Date],"&gt;="&amp;Kombiniert[[#This Row],[Von]],Kombiniert[Date],"&lt;="&amp;Kombiniert[[#This Row],[Date]])</f>
        <v>0.15166666666666664</v>
      </c>
      <c r="O1512" s="8">
        <f>AVERAGEIFS(Kombiniert[GRÜNE],Kombiniert[Date],"&gt;="&amp;Kombiniert[[#This Row],[Von]],Kombiniert[Date],"&lt;="&amp;Kombiniert[[#This Row],[Date]])</f>
        <v>0.16666666666666663</v>
      </c>
      <c r="P1512" s="8">
        <f>AVERAGEIFS(Kombiniert[FDP],Kombiniert[Date],"&gt;="&amp;Kombiniert[[#This Row],[Von]],Kombiniert[Date],"&lt;="&amp;Kombiniert[[#This Row],[Date]])</f>
        <v>5.7222222222222223E-2</v>
      </c>
      <c r="Q1512" s="8">
        <f>AVERAGEIFS(Kombiniert[LINKE],Kombiniert[Date],"&gt;="&amp;Kombiniert[[#This Row],[Von]],Kombiniert[Date],"&lt;="&amp;Kombiniert[[#This Row],[Date]])</f>
        <v>7.9444444444444443E-2</v>
      </c>
      <c r="R1512" s="8">
        <f>AVERAGEIFS(Kombiniert[AfD],Kombiniert[Date],"&gt;="&amp;Kombiniert[[#This Row],[Von]],Kombiniert[Date],"&lt;="&amp;Kombiniert[[#This Row],[Date]])</f>
        <v>9.8888888888888873E-2</v>
      </c>
      <c r="S1512" s="8">
        <f>AVERAGEIFS(Kombiniert[Sonstige],Kombiniert[Date],"&gt;="&amp;Kombiniert[[#This Row],[Von]],Kombiniert[Date],"&lt;="&amp;Kombiniert[[#This Row],[Date]])</f>
        <v>6.5000000000000002E-2</v>
      </c>
      <c r="T1512" s="4">
        <f>SUMIFS(Kombiniert[Befragte],Kombiniert[Date],"&gt;="&amp;Kombiniert[[#This Row],[Von]],Kombiniert[Date],"&lt;="&amp;Kombiniert[[#This Row],[Date]])</f>
        <v>16017</v>
      </c>
      <c r="U1512" s="2">
        <f>1/SUMIFS(Kombiniert[[#This Row],[CDU/CSU (14d)]:[AfD (14d)]],Kombiniert[[#This Row],[CDU/CSU (14d)]:[AfD (14d)]],"&gt;="&amp;0.05)</f>
        <v>1.0695187165775402</v>
      </c>
      <c r="V1512" s="2">
        <f>1/(SUMIFS(Kombiniert[[#This Row],[CDU/CSU (14d)]:[AfD (14d)]],Kombiniert[[#This Row],[CDU/CSU (14d)]:[AfD (14d)]],"&gt;="&amp;0.05)-Kombiniert[[#This Row],[FDP (14d)]])</f>
        <v>1.139240506329114</v>
      </c>
    </row>
    <row r="1513" spans="1:22" x14ac:dyDescent="0.35">
      <c r="A1513" s="1">
        <v>43951</v>
      </c>
      <c r="B1513" s="2">
        <v>0.37</v>
      </c>
      <c r="C1513" s="2">
        <v>0.16</v>
      </c>
      <c r="D1513" s="2">
        <v>0.16</v>
      </c>
      <c r="E1513" s="2">
        <v>0.05</v>
      </c>
      <c r="F1513" s="2">
        <v>0.09</v>
      </c>
      <c r="G1513" s="2">
        <v>0.11</v>
      </c>
      <c r="H1513" s="2">
        <v>0.06</v>
      </c>
      <c r="I1513" s="2">
        <v>1636</v>
      </c>
      <c r="J1513" s="2" t="s">
        <v>537</v>
      </c>
      <c r="K1513" t="s">
        <v>1231</v>
      </c>
      <c r="L1513" s="1">
        <f>Kombiniert[[#This Row],[Date]]-13</f>
        <v>43938</v>
      </c>
      <c r="M1513" s="8">
        <f>AVERAGEIFS(Kombiniert[CDU/CSU],Kombiniert[Date],"&gt;="&amp;Kombiniert[[#This Row],[Von]],Kombiniert[Date],"&lt;="&amp;Kombiniert[[#This Row],[Date]])</f>
        <v>0.38150000000000006</v>
      </c>
      <c r="N1513" s="3">
        <f>AVERAGEIFS(Kombiniert[SPD],Kombiniert[Date],"&gt;="&amp;Kombiniert[[#This Row],[Von]],Kombiniert[Date],"&lt;="&amp;Kombiniert[[#This Row],[Date]])</f>
        <v>0.1605</v>
      </c>
      <c r="O1513" s="8">
        <f>AVERAGEIFS(Kombiniert[GRÜNE],Kombiniert[Date],"&gt;="&amp;Kombiniert[[#This Row],[Von]],Kombiniert[Date],"&lt;="&amp;Kombiniert[[#This Row],[Date]])</f>
        <v>0.16199999999999998</v>
      </c>
      <c r="P1513" s="8">
        <f>AVERAGEIFS(Kombiniert[FDP],Kombiniert[Date],"&gt;="&amp;Kombiniert[[#This Row],[Von]],Kombiniert[Date],"&lt;="&amp;Kombiniert[[#This Row],[Date]])</f>
        <v>6.0000000000000012E-2</v>
      </c>
      <c r="Q1513" s="8">
        <f>AVERAGEIFS(Kombiniert[LINKE],Kombiniert[Date],"&gt;="&amp;Kombiniert[[#This Row],[Von]],Kombiniert[Date],"&lt;="&amp;Kombiniert[[#This Row],[Date]])</f>
        <v>7.85E-2</v>
      </c>
      <c r="R1513" s="8">
        <f>AVERAGEIFS(Kombiniert[AfD],Kombiniert[Date],"&gt;="&amp;Kombiniert[[#This Row],[Von]],Kombiniert[Date],"&lt;="&amp;Kombiniert[[#This Row],[Date]])</f>
        <v>9.8999999999999991E-2</v>
      </c>
      <c r="S1513" s="8">
        <f>AVERAGEIFS(Kombiniert[Sonstige],Kombiniert[Date],"&gt;="&amp;Kombiniert[[#This Row],[Von]],Kombiniert[Date],"&lt;="&amp;Kombiniert[[#This Row],[Date]])</f>
        <v>5.8499999999999996E-2</v>
      </c>
      <c r="T1513" s="4">
        <f>SUMIFS(Kombiniert[Befragte],Kombiniert[Date],"&gt;="&amp;Kombiniert[[#This Row],[Von]],Kombiniert[Date],"&lt;="&amp;Kombiniert[[#This Row],[Date]])</f>
        <v>17282</v>
      </c>
      <c r="U1513" s="2">
        <f>1/SUMIFS(Kombiniert[[#This Row],[CDU/CSU (14d)]:[AfD (14d)]],Kombiniert[[#This Row],[CDU/CSU (14d)]:[AfD (14d)]],"&gt;="&amp;0.05)</f>
        <v>1.0621348911311737</v>
      </c>
      <c r="V1513" s="2">
        <f>1/(SUMIFS(Kombiniert[[#This Row],[CDU/CSU (14d)]:[AfD (14d)]],Kombiniert[[#This Row],[CDU/CSU (14d)]:[AfD (14d)]],"&gt;="&amp;0.05)-Kombiniert[[#This Row],[FDP (14d)]])</f>
        <v>1.1344299489506524</v>
      </c>
    </row>
    <row r="1514" spans="1:22" x14ac:dyDescent="0.35">
      <c r="A1514" s="1">
        <v>43924</v>
      </c>
      <c r="B1514" s="2">
        <v>0.34</v>
      </c>
      <c r="C1514" s="2">
        <v>0.16</v>
      </c>
      <c r="D1514" s="2">
        <v>0.18</v>
      </c>
      <c r="E1514" s="2">
        <v>0.06</v>
      </c>
      <c r="F1514" s="2">
        <v>0.09</v>
      </c>
      <c r="G1514" s="2">
        <v>0.12</v>
      </c>
      <c r="H1514" s="2">
        <v>0.05</v>
      </c>
      <c r="I1514" s="2">
        <v>1615</v>
      </c>
      <c r="J1514" s="2" t="s">
        <v>959</v>
      </c>
      <c r="K1514" t="s">
        <v>1231</v>
      </c>
      <c r="L1514" s="1">
        <f>Kombiniert[[#This Row],[Date]]-13</f>
        <v>43911</v>
      </c>
      <c r="M1514" s="8">
        <f>AVERAGEIFS(Kombiniert[CDU/CSU],Kombiniert[Date],"&gt;="&amp;Kombiniert[[#This Row],[Von]],Kombiniert[Date],"&lt;="&amp;Kombiniert[[#This Row],[Date]])</f>
        <v>0.32954545454545453</v>
      </c>
      <c r="N1514" s="3">
        <f>AVERAGEIFS(Kombiniert[SPD],Kombiniert[Date],"&gt;="&amp;Kombiniert[[#This Row],[Von]],Kombiniert[Date],"&lt;="&amp;Kombiniert[[#This Row],[Date]])</f>
        <v>0.1586363636363636</v>
      </c>
      <c r="O1514" s="8">
        <f>AVERAGEIFS(Kombiniert[GRÜNE],Kombiniert[Date],"&gt;="&amp;Kombiniert[[#This Row],[Von]],Kombiniert[Date],"&lt;="&amp;Kombiniert[[#This Row],[Date]])</f>
        <v>0.19727272727272727</v>
      </c>
      <c r="P1514" s="8">
        <f>AVERAGEIFS(Kombiniert[FDP],Kombiniert[Date],"&gt;="&amp;Kombiniert[[#This Row],[Von]],Kombiniert[Date],"&lt;="&amp;Kombiniert[[#This Row],[Date]])</f>
        <v>6.2727272727272729E-2</v>
      </c>
      <c r="Q1514" s="8">
        <f>AVERAGEIFS(Kombiniert[LINKE],Kombiniert[Date],"&gt;="&amp;Kombiniert[[#This Row],[Von]],Kombiniert[Date],"&lt;="&amp;Kombiniert[[#This Row],[Date]])</f>
        <v>8.136363636363636E-2</v>
      </c>
      <c r="R1514" s="8">
        <f>AVERAGEIFS(Kombiniert[AfD],Kombiniert[Date],"&gt;="&amp;Kombiniert[[#This Row],[Von]],Kombiniert[Date],"&lt;="&amp;Kombiniert[[#This Row],[Date]])</f>
        <v>0.10772727272727273</v>
      </c>
      <c r="S1514" s="8">
        <f>AVERAGEIFS(Kombiniert[Sonstige],Kombiniert[Date],"&gt;="&amp;Kombiniert[[#This Row],[Von]],Kombiniert[Date],"&lt;="&amp;Kombiniert[[#This Row],[Date]])</f>
        <v>6.2727272727272743E-2</v>
      </c>
      <c r="T1514" s="4">
        <f>SUMIFS(Kombiniert[Befragte],Kombiniert[Date],"&gt;="&amp;Kombiniert[[#This Row],[Von]],Kombiniert[Date],"&lt;="&amp;Kombiniert[[#This Row],[Date]])</f>
        <v>19501</v>
      </c>
      <c r="U1514" s="2">
        <f>1/SUMIFS(Kombiniert[[#This Row],[CDU/CSU (14d)]:[AfD (14d)]],Kombiniert[[#This Row],[CDU/CSU (14d)]:[AfD (14d)]],"&gt;="&amp;0.05)</f>
        <v>1.0669253152279341</v>
      </c>
      <c r="V1514" s="2">
        <f>1/(SUMIFS(Kombiniert[[#This Row],[CDU/CSU (14d)]:[AfD (14d)]],Kombiniert[[#This Row],[CDU/CSU (14d)]:[AfD (14d)]],"&gt;="&amp;0.05)-Kombiniert[[#This Row],[FDP (14d)]])</f>
        <v>1.1434511434511434</v>
      </c>
    </row>
    <row r="1515" spans="1:22" x14ac:dyDescent="0.35">
      <c r="A1515" s="1">
        <v>43896</v>
      </c>
      <c r="B1515" s="2">
        <v>0.27</v>
      </c>
      <c r="C1515" s="2">
        <v>0.15</v>
      </c>
      <c r="D1515" s="2">
        <v>0.21</v>
      </c>
      <c r="E1515" s="2">
        <v>0.06</v>
      </c>
      <c r="F1515" s="2">
        <v>0.1</v>
      </c>
      <c r="G1515" s="2">
        <v>0.14000000000000001</v>
      </c>
      <c r="H1515" s="2">
        <v>7.0000000000000007E-2</v>
      </c>
      <c r="I1515" s="2">
        <v>1632</v>
      </c>
      <c r="J1515" s="2" t="s">
        <v>963</v>
      </c>
      <c r="K1515" t="s">
        <v>1231</v>
      </c>
      <c r="L1515" s="1">
        <f>Kombiniert[[#This Row],[Date]]-13</f>
        <v>43883</v>
      </c>
      <c r="M1515" s="8">
        <f>AVERAGEIFS(Kombiniert[CDU/CSU],Kombiniert[Date],"&gt;="&amp;Kombiniert[[#This Row],[Von]],Kombiniert[Date],"&lt;="&amp;Kombiniert[[#This Row],[Date]])</f>
        <v>0.26555555555555554</v>
      </c>
      <c r="N1515" s="3">
        <f>AVERAGEIFS(Kombiniert[SPD],Kombiniert[Date],"&gt;="&amp;Kombiniert[[#This Row],[Von]],Kombiniert[Date],"&lt;="&amp;Kombiniert[[#This Row],[Date]])</f>
        <v>0.15388888888888888</v>
      </c>
      <c r="O1515" s="8">
        <f>AVERAGEIFS(Kombiniert[GRÜNE],Kombiniert[Date],"&gt;="&amp;Kombiniert[[#This Row],[Von]],Kombiniert[Date],"&lt;="&amp;Kombiniert[[#This Row],[Date]])</f>
        <v>0.22444444444444445</v>
      </c>
      <c r="P1515" s="8">
        <f>AVERAGEIFS(Kombiniert[FDP],Kombiniert[Date],"&gt;="&amp;Kombiniert[[#This Row],[Von]],Kombiniert[Date],"&lt;="&amp;Kombiniert[[#This Row],[Date]])</f>
        <v>6.2222222222222227E-2</v>
      </c>
      <c r="Q1515" s="8">
        <f>AVERAGEIFS(Kombiniert[LINKE],Kombiniert[Date],"&gt;="&amp;Kombiniert[[#This Row],[Von]],Kombiniert[Date],"&lt;="&amp;Kombiniert[[#This Row],[Date]])</f>
        <v>9.7222222222222224E-2</v>
      </c>
      <c r="R1515" s="8">
        <f>AVERAGEIFS(Kombiniert[AfD],Kombiniert[Date],"&gt;="&amp;Kombiniert[[#This Row],[Von]],Kombiniert[Date],"&lt;="&amp;Kombiniert[[#This Row],[Date]])</f>
        <v>0.12722222222222224</v>
      </c>
      <c r="S1515" s="8">
        <f>AVERAGEIFS(Kombiniert[Sonstige],Kombiniert[Date],"&gt;="&amp;Kombiniert[[#This Row],[Von]],Kombiniert[Date],"&lt;="&amp;Kombiniert[[#This Row],[Date]])</f>
        <v>6.9444444444444448E-2</v>
      </c>
      <c r="T1515" s="4">
        <f>SUMIFS(Kombiniert[Befragte],Kombiniert[Date],"&gt;="&amp;Kombiniert[[#This Row],[Von]],Kombiniert[Date],"&lt;="&amp;Kombiniert[[#This Row],[Date]])</f>
        <v>16439</v>
      </c>
      <c r="U1515" s="2">
        <f>1/SUMIFS(Kombiniert[[#This Row],[CDU/CSU (14d)]:[AfD (14d)]],Kombiniert[[#This Row],[CDU/CSU (14d)]:[AfD (14d)]],"&gt;="&amp;0.05)</f>
        <v>1.0746268656716418</v>
      </c>
      <c r="V1515" s="2">
        <f>1/(SUMIFS(Kombiniert[[#This Row],[CDU/CSU (14d)]:[AfD (14d)]],Kombiniert[[#This Row],[CDU/CSU (14d)]:[AfD (14d)]],"&gt;="&amp;0.05)-Kombiniert[[#This Row],[FDP (14d)]])</f>
        <v>1.1516314779270633</v>
      </c>
    </row>
    <row r="1516" spans="1:22" x14ac:dyDescent="0.35">
      <c r="A1516" s="1">
        <v>43817</v>
      </c>
      <c r="B1516" s="2">
        <v>0.27</v>
      </c>
      <c r="C1516" s="2">
        <v>0.13</v>
      </c>
      <c r="D1516" s="2">
        <v>0.21</v>
      </c>
      <c r="E1516" s="2">
        <v>7.0000000000000007E-2</v>
      </c>
      <c r="F1516" s="2">
        <v>0.1</v>
      </c>
      <c r="G1516" s="2">
        <v>0.15</v>
      </c>
      <c r="H1516" s="2">
        <v>7.0000000000000007E-2</v>
      </c>
      <c r="I1516" s="2">
        <v>1586</v>
      </c>
      <c r="J1516" s="2" t="s">
        <v>1233</v>
      </c>
      <c r="K1516" t="s">
        <v>1231</v>
      </c>
      <c r="L1516" s="1">
        <f>Kombiniert[[#This Row],[Date]]-13</f>
        <v>43804</v>
      </c>
      <c r="M1516" s="8">
        <f>AVERAGEIFS(Kombiniert[CDU/CSU],Kombiniert[Date],"&gt;="&amp;Kombiniert[[#This Row],[Von]],Kombiniert[Date],"&lt;="&amp;Kombiniert[[#This Row],[Date]])</f>
        <v>0.27300000000000002</v>
      </c>
      <c r="N1516" s="3">
        <f>AVERAGEIFS(Kombiniert[SPD],Kombiniert[Date],"&gt;="&amp;Kombiniert[[#This Row],[Von]],Kombiniert[Date],"&lt;="&amp;Kombiniert[[#This Row],[Date]])</f>
        <v>0.13500000000000001</v>
      </c>
      <c r="O1516" s="8">
        <f>AVERAGEIFS(Kombiniert[GRÜNE],Kombiniert[Date],"&gt;="&amp;Kombiniert[[#This Row],[Von]],Kombiniert[Date],"&lt;="&amp;Kombiniert[[#This Row],[Date]])</f>
        <v>0.21350000000000002</v>
      </c>
      <c r="P1516" s="8">
        <f>AVERAGEIFS(Kombiniert[FDP],Kombiniert[Date],"&gt;="&amp;Kombiniert[[#This Row],[Von]],Kombiniert[Date],"&lt;="&amp;Kombiniert[[#This Row],[Date]])</f>
        <v>8.3999999999999991E-2</v>
      </c>
      <c r="Q1516" s="8">
        <f>AVERAGEIFS(Kombiniert[LINKE],Kombiniert[Date],"&gt;="&amp;Kombiniert[[#This Row],[Von]],Kombiniert[Date],"&lt;="&amp;Kombiniert[[#This Row],[Date]])</f>
        <v>8.6999999999999994E-2</v>
      </c>
      <c r="R1516" s="8">
        <f>AVERAGEIFS(Kombiniert[AfD],Kombiniert[Date],"&gt;="&amp;Kombiniert[[#This Row],[Von]],Kombiniert[Date],"&lt;="&amp;Kombiniert[[#This Row],[Date]])</f>
        <v>0.14199999999999999</v>
      </c>
      <c r="S1516" s="8">
        <f>AVERAGEIFS(Kombiniert[Sonstige],Kombiniert[Date],"&gt;="&amp;Kombiniert[[#This Row],[Von]],Kombiniert[Date],"&lt;="&amp;Kombiniert[[#This Row],[Date]])</f>
        <v>6.5500000000000003E-2</v>
      </c>
      <c r="T1516" s="4">
        <f>SUMIFS(Kombiniert[Befragte],Kombiniert[Date],"&gt;="&amp;Kombiniert[[#This Row],[Von]],Kombiniert[Date],"&lt;="&amp;Kombiniert[[#This Row],[Date]])</f>
        <v>18427</v>
      </c>
      <c r="U1516" s="2">
        <f>1/SUMIFS(Kombiniert[[#This Row],[CDU/CSU (14d)]:[AfD (14d)]],Kombiniert[[#This Row],[CDU/CSU (14d)]:[AfD (14d)]],"&gt;="&amp;0.05)</f>
        <v>1.0700909577314073</v>
      </c>
      <c r="V1516" s="2">
        <f>1/(SUMIFS(Kombiniert[[#This Row],[CDU/CSU (14d)]:[AfD (14d)]],Kombiniert[[#This Row],[CDU/CSU (14d)]:[AfD (14d)]],"&gt;="&amp;0.05)-Kombiniert[[#This Row],[FDP (14d)]])</f>
        <v>1.1757789535567313</v>
      </c>
    </row>
    <row r="1517" spans="1:22" x14ac:dyDescent="0.35">
      <c r="A1517" s="1">
        <v>43796</v>
      </c>
      <c r="B1517" s="2">
        <v>0.26</v>
      </c>
      <c r="C1517" s="2">
        <v>0.13</v>
      </c>
      <c r="D1517" s="2">
        <v>0.22</v>
      </c>
      <c r="E1517" s="2">
        <v>7.0000000000000007E-2</v>
      </c>
      <c r="F1517" s="2">
        <v>0.1</v>
      </c>
      <c r="G1517" s="2">
        <v>0.15</v>
      </c>
      <c r="H1517" s="2">
        <v>7.0000000000000007E-2</v>
      </c>
      <c r="I1517" s="2">
        <v>1648</v>
      </c>
      <c r="J1517" s="2" t="s">
        <v>1234</v>
      </c>
      <c r="K1517" t="s">
        <v>1231</v>
      </c>
      <c r="L1517" s="1">
        <f>Kombiniert[[#This Row],[Date]]-13</f>
        <v>43783</v>
      </c>
      <c r="M1517" s="8">
        <f>AVERAGEIFS(Kombiniert[CDU/CSU],Kombiniert[Date],"&gt;="&amp;Kombiniert[[#This Row],[Von]],Kombiniert[Date],"&lt;="&amp;Kombiniert[[#This Row],[Date]])</f>
        <v>0.26555555555555554</v>
      </c>
      <c r="N1517" s="3">
        <f>AVERAGEIFS(Kombiniert[SPD],Kombiniert[Date],"&gt;="&amp;Kombiniert[[#This Row],[Von]],Kombiniert[Date],"&lt;="&amp;Kombiniert[[#This Row],[Date]])</f>
        <v>0.14777777777777779</v>
      </c>
      <c r="O1517" s="8">
        <f>AVERAGEIFS(Kombiniert[GRÜNE],Kombiniert[Date],"&gt;="&amp;Kombiniert[[#This Row],[Von]],Kombiniert[Date],"&lt;="&amp;Kombiniert[[#This Row],[Date]])</f>
        <v>0.2072222222222222</v>
      </c>
      <c r="P1517" s="8">
        <f>AVERAGEIFS(Kombiniert[FDP],Kombiniert[Date],"&gt;="&amp;Kombiniert[[#This Row],[Von]],Kombiniert[Date],"&lt;="&amp;Kombiniert[[#This Row],[Date]])</f>
        <v>8.1666666666666651E-2</v>
      </c>
      <c r="Q1517" s="8">
        <f>AVERAGEIFS(Kombiniert[LINKE],Kombiniert[Date],"&gt;="&amp;Kombiniert[[#This Row],[Von]],Kombiniert[Date],"&lt;="&amp;Kombiniert[[#This Row],[Date]])</f>
        <v>9.3888888888888869E-2</v>
      </c>
      <c r="R1517" s="8">
        <f>AVERAGEIFS(Kombiniert[AfD],Kombiniert[Date],"&gt;="&amp;Kombiniert[[#This Row],[Von]],Kombiniert[Date],"&lt;="&amp;Kombiniert[[#This Row],[Date]])</f>
        <v>0.13944444444444443</v>
      </c>
      <c r="S1517" s="8">
        <f>AVERAGEIFS(Kombiniert[Sonstige],Kombiniert[Date],"&gt;="&amp;Kombiniert[[#This Row],[Von]],Kombiniert[Date],"&lt;="&amp;Kombiniert[[#This Row],[Date]])</f>
        <v>6.4444444444444457E-2</v>
      </c>
      <c r="T1517" s="4">
        <f>SUMIFS(Kombiniert[Befragte],Kombiniert[Date],"&gt;="&amp;Kombiniert[[#This Row],[Von]],Kombiniert[Date],"&lt;="&amp;Kombiniert[[#This Row],[Date]])</f>
        <v>18608</v>
      </c>
      <c r="U1517" s="2">
        <f>1/SUMIFS(Kombiniert[[#This Row],[CDU/CSU (14d)]:[AfD (14d)]],Kombiniert[[#This Row],[CDU/CSU (14d)]:[AfD (14d)]],"&gt;="&amp;0.05)</f>
        <v>1.0688836104513064</v>
      </c>
      <c r="V1517" s="2">
        <f>1/(SUMIFS(Kombiniert[[#This Row],[CDU/CSU (14d)]:[AfD (14d)]],Kombiniert[[#This Row],[CDU/CSU (14d)]:[AfD (14d)]],"&gt;="&amp;0.05)-Kombiniert[[#This Row],[FDP (14d)]])</f>
        <v>1.1711125569290828</v>
      </c>
    </row>
    <row r="1518" spans="1:22" x14ac:dyDescent="0.35">
      <c r="A1518" s="1">
        <v>43775</v>
      </c>
      <c r="B1518" s="2">
        <v>0.27</v>
      </c>
      <c r="C1518" s="2">
        <v>0.13</v>
      </c>
      <c r="D1518" s="2">
        <v>0.22</v>
      </c>
      <c r="E1518" s="2">
        <v>7.0000000000000007E-2</v>
      </c>
      <c r="F1518" s="2">
        <v>0.1</v>
      </c>
      <c r="G1518" s="2">
        <v>0.14000000000000001</v>
      </c>
      <c r="H1518" s="2">
        <v>7.0000000000000007E-2</v>
      </c>
      <c r="I1518" s="2">
        <v>1583</v>
      </c>
      <c r="J1518" s="2" t="s">
        <v>1235</v>
      </c>
      <c r="K1518" t="s">
        <v>1231</v>
      </c>
      <c r="L1518" s="1">
        <f>Kombiniert[[#This Row],[Date]]-13</f>
        <v>43762</v>
      </c>
      <c r="M1518" s="8">
        <f>AVERAGEIFS(Kombiniert[CDU/CSU],Kombiniert[Date],"&gt;="&amp;Kombiniert[[#This Row],[Von]],Kombiniert[Date],"&lt;="&amp;Kombiniert[[#This Row],[Date]])</f>
        <v>0.27357142857142863</v>
      </c>
      <c r="N1518" s="3">
        <f>AVERAGEIFS(Kombiniert[SPD],Kombiniert[Date],"&gt;="&amp;Kombiniert[[#This Row],[Von]],Kombiniert[Date],"&lt;="&amp;Kombiniert[[#This Row],[Date]])</f>
        <v>0.14000000000000001</v>
      </c>
      <c r="O1518" s="8">
        <f>AVERAGEIFS(Kombiniert[GRÜNE],Kombiniert[Date],"&gt;="&amp;Kombiniert[[#This Row],[Von]],Kombiniert[Date],"&lt;="&amp;Kombiniert[[#This Row],[Date]])</f>
        <v>0.20571428571428571</v>
      </c>
      <c r="P1518" s="8">
        <f>AVERAGEIFS(Kombiniert[FDP],Kombiniert[Date],"&gt;="&amp;Kombiniert[[#This Row],[Von]],Kombiniert[Date],"&lt;="&amp;Kombiniert[[#This Row],[Date]])</f>
        <v>7.9285714285714293E-2</v>
      </c>
      <c r="Q1518" s="8">
        <f>AVERAGEIFS(Kombiniert[LINKE],Kombiniert[Date],"&gt;="&amp;Kombiniert[[#This Row],[Von]],Kombiniert[Date],"&lt;="&amp;Kombiniert[[#This Row],[Date]])</f>
        <v>9.285714285714286E-2</v>
      </c>
      <c r="R1518" s="8">
        <f>AVERAGEIFS(Kombiniert[AfD],Kombiniert[Date],"&gt;="&amp;Kombiniert[[#This Row],[Von]],Kombiniert[Date],"&lt;="&amp;Kombiniert[[#This Row],[Date]])</f>
        <v>0.1435714285714286</v>
      </c>
      <c r="S1518" s="8">
        <f>AVERAGEIFS(Kombiniert[Sonstige],Kombiniert[Date],"&gt;="&amp;Kombiniert[[#This Row],[Von]],Kombiniert[Date],"&lt;="&amp;Kombiniert[[#This Row],[Date]])</f>
        <v>6.5000000000000002E-2</v>
      </c>
      <c r="T1518" s="4">
        <f>SUMIFS(Kombiniert[Befragte],Kombiniert[Date],"&gt;="&amp;Kombiniert[[#This Row],[Von]],Kombiniert[Date],"&lt;="&amp;Kombiniert[[#This Row],[Date]])</f>
        <v>14036</v>
      </c>
      <c r="U1518" s="2">
        <f>1/SUMIFS(Kombiniert[[#This Row],[CDU/CSU (14d)]:[AfD (14d)]],Kombiniert[[#This Row],[CDU/CSU (14d)]:[AfD (14d)]],"&gt;="&amp;0.05)</f>
        <v>1.0695187165775399</v>
      </c>
      <c r="V1518" s="2">
        <f>1/(SUMIFS(Kombiniert[[#This Row],[CDU/CSU (14d)]:[AfD (14d)]],Kombiniert[[#This Row],[CDU/CSU (14d)]:[AfD (14d)]],"&gt;="&amp;0.05)-Kombiniert[[#This Row],[FDP (14d)]])</f>
        <v>1.1686143572621035</v>
      </c>
    </row>
    <row r="1519" spans="1:22" x14ac:dyDescent="0.35">
      <c r="A1519" s="1">
        <v>43741</v>
      </c>
      <c r="B1519" s="2">
        <v>0.26</v>
      </c>
      <c r="C1519" s="2">
        <v>0.13</v>
      </c>
      <c r="D1519" s="2">
        <v>0.22</v>
      </c>
      <c r="E1519" s="2">
        <v>0.08</v>
      </c>
      <c r="F1519" s="2">
        <v>0.08</v>
      </c>
      <c r="G1519" s="2">
        <v>0.15</v>
      </c>
      <c r="H1519" s="2">
        <v>0.08</v>
      </c>
      <c r="I1519" s="2">
        <v>1573</v>
      </c>
      <c r="J1519" s="2" t="s">
        <v>1236</v>
      </c>
      <c r="K1519" t="s">
        <v>1231</v>
      </c>
      <c r="L1519" s="1">
        <f>Kombiniert[[#This Row],[Date]]-13</f>
        <v>43728</v>
      </c>
      <c r="M1519" s="8">
        <f>AVERAGEIFS(Kombiniert[CDU/CSU],Kombiniert[Date],"&gt;="&amp;Kombiniert[[#This Row],[Von]],Kombiniert[Date],"&lt;="&amp;Kombiniert[[#This Row],[Date]])</f>
        <v>0.26937500000000003</v>
      </c>
      <c r="N1519" s="3">
        <f>AVERAGEIFS(Kombiniert[SPD],Kombiniert[Date],"&gt;="&amp;Kombiniert[[#This Row],[Von]],Kombiniert[Date],"&lt;="&amp;Kombiniert[[#This Row],[Date]])</f>
        <v>0.14000000000000001</v>
      </c>
      <c r="O1519" s="8">
        <f>AVERAGEIFS(Kombiniert[GRÜNE],Kombiniert[Date],"&gt;="&amp;Kombiniert[[#This Row],[Von]],Kombiniert[Date],"&lt;="&amp;Kombiniert[[#This Row],[Date]])</f>
        <v>0.22500000000000001</v>
      </c>
      <c r="P1519" s="8">
        <f>AVERAGEIFS(Kombiniert[FDP],Kombiniert[Date],"&gt;="&amp;Kombiniert[[#This Row],[Von]],Kombiniert[Date],"&lt;="&amp;Kombiniert[[#This Row],[Date]])</f>
        <v>7.7499999999999999E-2</v>
      </c>
      <c r="Q1519" s="8">
        <f>AVERAGEIFS(Kombiniert[LINKE],Kombiniert[Date],"&gt;="&amp;Kombiniert[[#This Row],[Von]],Kombiniert[Date],"&lt;="&amp;Kombiniert[[#This Row],[Date]])</f>
        <v>7.6249999999999998E-2</v>
      </c>
      <c r="R1519" s="8">
        <f>AVERAGEIFS(Kombiniert[AfD],Kombiniert[Date],"&gt;="&amp;Kombiniert[[#This Row],[Von]],Kombiniert[Date],"&lt;="&amp;Kombiniert[[#This Row],[Date]])</f>
        <v>0.14499999999999999</v>
      </c>
      <c r="S1519" s="8">
        <f>AVERAGEIFS(Kombiniert[Sonstige],Kombiniert[Date],"&gt;="&amp;Kombiniert[[#This Row],[Von]],Kombiniert[Date],"&lt;="&amp;Kombiniert[[#This Row],[Date]])</f>
        <v>6.6875000000000004E-2</v>
      </c>
      <c r="T1519" s="4">
        <f>SUMIFS(Kombiniert[Befragte],Kombiniert[Date],"&gt;="&amp;Kombiniert[[#This Row],[Von]],Kombiniert[Date],"&lt;="&amp;Kombiniert[[#This Row],[Date]])</f>
        <v>15371</v>
      </c>
      <c r="U1519" s="2">
        <f>1/SUMIFS(Kombiniert[[#This Row],[CDU/CSU (14d)]:[AfD (14d)]],Kombiniert[[#This Row],[CDU/CSU (14d)]:[AfD (14d)]],"&gt;="&amp;0.05)</f>
        <v>1.0716677829872738</v>
      </c>
      <c r="V1519" s="2">
        <f>1/(SUMIFS(Kombiniert[[#This Row],[CDU/CSU (14d)]:[AfD (14d)]],Kombiniert[[#This Row],[CDU/CSU (14d)]:[AfD (14d)]],"&gt;="&amp;0.05)-Kombiniert[[#This Row],[FDP (14d)]])</f>
        <v>1.1687363038714389</v>
      </c>
    </row>
    <row r="1520" spans="1:22" x14ac:dyDescent="0.35">
      <c r="A1520" s="1">
        <v>43719</v>
      </c>
      <c r="B1520" s="2">
        <v>0.27</v>
      </c>
      <c r="C1520" s="2">
        <v>0.15</v>
      </c>
      <c r="D1520" s="2">
        <v>0.22</v>
      </c>
      <c r="E1520" s="2">
        <v>0.06</v>
      </c>
      <c r="F1520" s="2">
        <v>0.08</v>
      </c>
      <c r="G1520" s="2">
        <v>0.14000000000000001</v>
      </c>
      <c r="H1520" s="2">
        <v>0.08</v>
      </c>
      <c r="I1520" s="2">
        <v>1632</v>
      </c>
      <c r="J1520" s="2" t="s">
        <v>1237</v>
      </c>
      <c r="K1520" t="s">
        <v>1231</v>
      </c>
      <c r="L1520" s="1">
        <f>Kombiniert[[#This Row],[Date]]-13</f>
        <v>43706</v>
      </c>
      <c r="M1520" s="8">
        <f>AVERAGEIFS(Kombiniert[CDU/CSU],Kombiniert[Date],"&gt;="&amp;Kombiniert[[#This Row],[Von]],Kombiniert[Date],"&lt;="&amp;Kombiniert[[#This Row],[Date]])</f>
        <v>0.27444444444444449</v>
      </c>
      <c r="N1520" s="3">
        <f>AVERAGEIFS(Kombiniert[SPD],Kombiniert[Date],"&gt;="&amp;Kombiniert[[#This Row],[Von]],Kombiniert[Date],"&lt;="&amp;Kombiniert[[#This Row],[Date]])</f>
        <v>0.14777777777777779</v>
      </c>
      <c r="O1520" s="8">
        <f>AVERAGEIFS(Kombiniert[GRÜNE],Kombiniert[Date],"&gt;="&amp;Kombiniert[[#This Row],[Von]],Kombiniert[Date],"&lt;="&amp;Kombiniert[[#This Row],[Date]])</f>
        <v>0.22611111111111112</v>
      </c>
      <c r="P1520" s="8">
        <f>AVERAGEIFS(Kombiniert[FDP],Kombiniert[Date],"&gt;="&amp;Kombiniert[[#This Row],[Von]],Kombiniert[Date],"&lt;="&amp;Kombiniert[[#This Row],[Date]])</f>
        <v>7.3888888888888893E-2</v>
      </c>
      <c r="Q1520" s="8">
        <f>AVERAGEIFS(Kombiniert[LINKE],Kombiniert[Date],"&gt;="&amp;Kombiniert[[#This Row],[Von]],Kombiniert[Date],"&lt;="&amp;Kombiniert[[#This Row],[Date]])</f>
        <v>7.166666666666667E-2</v>
      </c>
      <c r="R1520" s="8">
        <f>AVERAGEIFS(Kombiniert[AfD],Kombiniert[Date],"&gt;="&amp;Kombiniert[[#This Row],[Von]],Kombiniert[Date],"&lt;="&amp;Kombiniert[[#This Row],[Date]])</f>
        <v>0.13944444444444443</v>
      </c>
      <c r="S1520" s="8">
        <f>AVERAGEIFS(Kombiniert[Sonstige],Kombiniert[Date],"&gt;="&amp;Kombiniert[[#This Row],[Von]],Kombiniert[Date],"&lt;="&amp;Kombiniert[[#This Row],[Date]])</f>
        <v>6.6666666666666666E-2</v>
      </c>
      <c r="T1520" s="4">
        <f>SUMIFS(Kombiniert[Befragte],Kombiniert[Date],"&gt;="&amp;Kombiniert[[#This Row],[Von]],Kombiniert[Date],"&lt;="&amp;Kombiniert[[#This Row],[Date]])</f>
        <v>16788</v>
      </c>
      <c r="U1520" s="2">
        <f>1/SUMIFS(Kombiniert[[#This Row],[CDU/CSU (14d)]:[AfD (14d)]],Kombiniert[[#This Row],[CDU/CSU (14d)]:[AfD (14d)]],"&gt;="&amp;0.05)</f>
        <v>1.0714285714285714</v>
      </c>
      <c r="V1520" s="2">
        <f>1/(SUMIFS(Kombiniert[[#This Row],[CDU/CSU (14d)]:[AfD (14d)]],Kombiniert[[#This Row],[CDU/CSU (14d)]:[AfD (14d)]],"&gt;="&amp;0.05)-Kombiniert[[#This Row],[FDP (14d)]])</f>
        <v>1.1635423400129283</v>
      </c>
    </row>
    <row r="1521" spans="1:22" x14ac:dyDescent="0.35">
      <c r="A1521" s="1">
        <v>43677</v>
      </c>
      <c r="B1521" s="2">
        <v>0.26</v>
      </c>
      <c r="C1521" s="2">
        <v>0.13</v>
      </c>
      <c r="D1521" s="2">
        <v>0.24</v>
      </c>
      <c r="E1521" s="2">
        <v>0.08</v>
      </c>
      <c r="F1521" s="2">
        <v>0.08</v>
      </c>
      <c r="G1521" s="2">
        <v>0.14000000000000001</v>
      </c>
      <c r="H1521" s="2">
        <v>7.0000000000000007E-2</v>
      </c>
      <c r="I1521" s="2">
        <v>1594</v>
      </c>
      <c r="J1521" s="2" t="s">
        <v>992</v>
      </c>
      <c r="K1521" t="s">
        <v>1231</v>
      </c>
      <c r="L1521" s="1">
        <f>Kombiniert[[#This Row],[Date]]-13</f>
        <v>43664</v>
      </c>
      <c r="M1521" s="8">
        <f>AVERAGEIFS(Kombiniert[CDU/CSU],Kombiniert[Date],"&gt;="&amp;Kombiniert[[#This Row],[Von]],Kombiniert[Date],"&lt;="&amp;Kombiniert[[#This Row],[Date]])</f>
        <v>0.27272727272727271</v>
      </c>
      <c r="N1521" s="3">
        <f>AVERAGEIFS(Kombiniert[SPD],Kombiniert[Date],"&gt;="&amp;Kombiniert[[#This Row],[Von]],Kombiniert[Date],"&lt;="&amp;Kombiniert[[#This Row],[Date]])</f>
        <v>0.13227272727272729</v>
      </c>
      <c r="O1521" s="8">
        <f>AVERAGEIFS(Kombiniert[GRÜNE],Kombiniert[Date],"&gt;="&amp;Kombiniert[[#This Row],[Von]],Kombiniert[Date],"&lt;="&amp;Kombiniert[[#This Row],[Date]])</f>
        <v>0.23909090909090908</v>
      </c>
      <c r="P1521" s="8">
        <f>AVERAGEIFS(Kombiniert[FDP],Kombiniert[Date],"&gt;="&amp;Kombiniert[[#This Row],[Von]],Kombiniert[Date],"&lt;="&amp;Kombiniert[[#This Row],[Date]])</f>
        <v>8.363636363636362E-2</v>
      </c>
      <c r="Q1521" s="8">
        <f>AVERAGEIFS(Kombiniert[LINKE],Kombiniert[Date],"&gt;="&amp;Kombiniert[[#This Row],[Von]],Kombiniert[Date],"&lt;="&amp;Kombiniert[[#This Row],[Date]])</f>
        <v>8.0454545454545445E-2</v>
      </c>
      <c r="R1521" s="8">
        <f>AVERAGEIFS(Kombiniert[AfD],Kombiniert[Date],"&gt;="&amp;Kombiniert[[#This Row],[Von]],Kombiniert[Date],"&lt;="&amp;Kombiniert[[#This Row],[Date]])</f>
        <v>0.12863636363636363</v>
      </c>
      <c r="S1521" s="8">
        <f>AVERAGEIFS(Kombiniert[Sonstige],Kombiniert[Date],"&gt;="&amp;Kombiniert[[#This Row],[Von]],Kombiniert[Date],"&lt;="&amp;Kombiniert[[#This Row],[Date]])</f>
        <v>6.3181818181818186E-2</v>
      </c>
      <c r="T1521" s="4">
        <f>SUMIFS(Kombiniert[Befragte],Kombiniert[Date],"&gt;="&amp;Kombiniert[[#This Row],[Von]],Kombiniert[Date],"&lt;="&amp;Kombiniert[[#This Row],[Date]])</f>
        <v>18707</v>
      </c>
      <c r="U1521" s="2">
        <f>1/SUMIFS(Kombiniert[[#This Row],[CDU/CSU (14d)]:[AfD (14d)]],Kombiniert[[#This Row],[CDU/CSU (14d)]:[AfD (14d)]],"&gt;="&amp;0.05)</f>
        <v>1.0674429888403687</v>
      </c>
      <c r="V1521" s="2">
        <f>1/(SUMIFS(Kombiniert[[#This Row],[CDU/CSU (14d)]:[AfD (14d)]],Kombiniert[[#This Row],[CDU/CSU (14d)]:[AfD (14d)]],"&gt;="&amp;0.05)-Kombiniert[[#This Row],[FDP (14d)]])</f>
        <v>1.1720831113478956</v>
      </c>
    </row>
    <row r="1522" spans="1:22" x14ac:dyDescent="0.35">
      <c r="A1522" s="1">
        <v>43649</v>
      </c>
      <c r="B1522" s="2">
        <v>0.26</v>
      </c>
      <c r="C1522" s="2">
        <v>0.13</v>
      </c>
      <c r="D1522" s="2">
        <v>0.25</v>
      </c>
      <c r="E1522" s="2">
        <v>7.0000000000000007E-2</v>
      </c>
      <c r="F1522" s="2">
        <v>0.08</v>
      </c>
      <c r="G1522" s="2">
        <v>0.13</v>
      </c>
      <c r="H1522" s="2">
        <v>0.08</v>
      </c>
      <c r="I1522" s="2">
        <v>1644</v>
      </c>
      <c r="J1522" s="2" t="s">
        <v>1238</v>
      </c>
      <c r="K1522" t="s">
        <v>1231</v>
      </c>
      <c r="L1522" s="1">
        <f>Kombiniert[[#This Row],[Date]]-13</f>
        <v>43636</v>
      </c>
      <c r="M1522" s="8">
        <f>AVERAGEIFS(Kombiniert[CDU/CSU],Kombiniert[Date],"&gt;="&amp;Kombiniert[[#This Row],[Von]],Kombiniert[Date],"&lt;="&amp;Kombiniert[[#This Row],[Date]])</f>
        <v>0.26318181818181824</v>
      </c>
      <c r="N1522" s="3">
        <f>AVERAGEIFS(Kombiniert[SPD],Kombiniert[Date],"&gt;="&amp;Kombiniert[[#This Row],[Von]],Kombiniert[Date],"&lt;="&amp;Kombiniert[[#This Row],[Date]])</f>
        <v>0.12681818181818183</v>
      </c>
      <c r="O1522" s="8">
        <f>AVERAGEIFS(Kombiniert[GRÜNE],Kombiniert[Date],"&gt;="&amp;Kombiniert[[#This Row],[Von]],Kombiniert[Date],"&lt;="&amp;Kombiniert[[#This Row],[Date]])</f>
        <v>0.25409090909090909</v>
      </c>
      <c r="P1522" s="8">
        <f>AVERAGEIFS(Kombiniert[FDP],Kombiniert[Date],"&gt;="&amp;Kombiniert[[#This Row],[Von]],Kombiniert[Date],"&lt;="&amp;Kombiniert[[#This Row],[Date]])</f>
        <v>7.8636363636363629E-2</v>
      </c>
      <c r="Q1522" s="8">
        <f>AVERAGEIFS(Kombiniert[LINKE],Kombiniert[Date],"&gt;="&amp;Kombiniert[[#This Row],[Von]],Kombiniert[Date],"&lt;="&amp;Kombiniert[[#This Row],[Date]])</f>
        <v>7.9090909090909087E-2</v>
      </c>
      <c r="R1522" s="8">
        <f>AVERAGEIFS(Kombiniert[AfD],Kombiniert[Date],"&gt;="&amp;Kombiniert[[#This Row],[Von]],Kombiniert[Date],"&lt;="&amp;Kombiniert[[#This Row],[Date]])</f>
        <v>0.13045454545454546</v>
      </c>
      <c r="S1522" s="8">
        <f>AVERAGEIFS(Kombiniert[Sonstige],Kombiniert[Date],"&gt;="&amp;Kombiniert[[#This Row],[Von]],Kombiniert[Date],"&lt;="&amp;Kombiniert[[#This Row],[Date]])</f>
        <v>6.7727272727272733E-2</v>
      </c>
      <c r="T1522" s="4">
        <f>SUMIFS(Kombiniert[Befragte],Kombiniert[Date],"&gt;="&amp;Kombiniert[[#This Row],[Von]],Kombiniert[Date],"&lt;="&amp;Kombiniert[[#This Row],[Date]])</f>
        <v>19211</v>
      </c>
      <c r="U1522" s="2">
        <f>1/SUMIFS(Kombiniert[[#This Row],[CDU/CSU (14d)]:[AfD (14d)]],Kombiniert[[#This Row],[CDU/CSU (14d)]:[AfD (14d)]],"&gt;="&amp;0.05)</f>
        <v>1.0726474890297415</v>
      </c>
      <c r="V1522" s="2">
        <f>1/(SUMIFS(Kombiniert[[#This Row],[CDU/CSU (14d)]:[AfD (14d)]],Kombiniert[[#This Row],[CDU/CSU (14d)]:[AfD (14d)]],"&gt;="&amp;0.05)-Kombiniert[[#This Row],[FDP (14d)]])</f>
        <v>1.171458998935037</v>
      </c>
    </row>
    <row r="1523" spans="1:22" x14ac:dyDescent="0.35">
      <c r="A1523" s="1">
        <v>43608</v>
      </c>
      <c r="B1523" s="2">
        <v>0.28999999999999998</v>
      </c>
      <c r="C1523" s="2">
        <v>0.18</v>
      </c>
      <c r="D1523" s="2">
        <v>0.18</v>
      </c>
      <c r="E1523" s="2">
        <v>0.08</v>
      </c>
      <c r="F1523" s="2">
        <v>0.09</v>
      </c>
      <c r="G1523" s="2">
        <v>0.12</v>
      </c>
      <c r="H1523" s="2">
        <v>0.06</v>
      </c>
      <c r="I1523" s="2">
        <v>1609</v>
      </c>
      <c r="J1523" s="2" t="s">
        <v>1239</v>
      </c>
      <c r="K1523" t="s">
        <v>1231</v>
      </c>
      <c r="L1523" s="1">
        <f>Kombiniert[[#This Row],[Date]]-13</f>
        <v>43595</v>
      </c>
      <c r="M1523" s="8">
        <f>AVERAGEIFS(Kombiniert[CDU/CSU],Kombiniert[Date],"&gt;="&amp;Kombiniert[[#This Row],[Von]],Kombiniert[Date],"&lt;="&amp;Kombiniert[[#This Row],[Date]])</f>
        <v>0.29166666666666669</v>
      </c>
      <c r="N1523" s="3">
        <f>AVERAGEIFS(Kombiniert[SPD],Kombiniert[Date],"&gt;="&amp;Kombiniert[[#This Row],[Von]],Kombiniert[Date],"&lt;="&amp;Kombiniert[[#This Row],[Date]])</f>
        <v>0.16222222222222221</v>
      </c>
      <c r="O1523" s="8">
        <f>AVERAGEIFS(Kombiniert[GRÜNE],Kombiniert[Date],"&gt;="&amp;Kombiniert[[#This Row],[Von]],Kombiniert[Date],"&lt;="&amp;Kombiniert[[#This Row],[Date]])</f>
        <v>0.18722222222222221</v>
      </c>
      <c r="P1523" s="8">
        <f>AVERAGEIFS(Kombiniert[FDP],Kombiniert[Date],"&gt;="&amp;Kombiniert[[#This Row],[Von]],Kombiniert[Date],"&lt;="&amp;Kombiniert[[#This Row],[Date]])</f>
        <v>8.6111111111111097E-2</v>
      </c>
      <c r="Q1523" s="8">
        <f>AVERAGEIFS(Kombiniert[LINKE],Kombiniert[Date],"&gt;="&amp;Kombiniert[[#This Row],[Von]],Kombiniert[Date],"&lt;="&amp;Kombiniert[[#This Row],[Date]])</f>
        <v>8.7222222222222215E-2</v>
      </c>
      <c r="R1523" s="8">
        <f>AVERAGEIFS(Kombiniert[AfD],Kombiniert[Date],"&gt;="&amp;Kombiniert[[#This Row],[Von]],Kombiniert[Date],"&lt;="&amp;Kombiniert[[#This Row],[Date]])</f>
        <v>0.13222222222222221</v>
      </c>
      <c r="S1523" s="8">
        <f>AVERAGEIFS(Kombiniert[Sonstige],Kombiniert[Date],"&gt;="&amp;Kombiniert[[#This Row],[Von]],Kombiniert[Date],"&lt;="&amp;Kombiniert[[#This Row],[Date]])</f>
        <v>5.333333333333333E-2</v>
      </c>
      <c r="T1523" s="4">
        <f>SUMIFS(Kombiniert[Befragte],Kombiniert[Date],"&gt;="&amp;Kombiniert[[#This Row],[Von]],Kombiniert[Date],"&lt;="&amp;Kombiniert[[#This Row],[Date]])</f>
        <v>17740</v>
      </c>
      <c r="U1523" s="2">
        <f>1/SUMIFS(Kombiniert[[#This Row],[CDU/CSU (14d)]:[AfD (14d)]],Kombiniert[[#This Row],[CDU/CSU (14d)]:[AfD (14d)]],"&gt;="&amp;0.05)</f>
        <v>1.056338028169014</v>
      </c>
      <c r="V1523" s="2">
        <f>1/(SUMIFS(Kombiniert[[#This Row],[CDU/CSU (14d)]:[AfD (14d)]],Kombiniert[[#This Row],[CDU/CSU (14d)]:[AfD (14d)]],"&gt;="&amp;0.05)-Kombiniert[[#This Row],[FDP (14d)]])</f>
        <v>1.1620400258231118</v>
      </c>
    </row>
    <row r="1524" spans="1:22" x14ac:dyDescent="0.35">
      <c r="A1524" s="1">
        <v>43588</v>
      </c>
      <c r="B1524" s="2">
        <v>0.28999999999999998</v>
      </c>
      <c r="C1524" s="2">
        <v>0.18</v>
      </c>
      <c r="D1524" s="2">
        <v>0.17</v>
      </c>
      <c r="E1524" s="2">
        <v>0.09</v>
      </c>
      <c r="F1524" s="2">
        <v>0.09</v>
      </c>
      <c r="G1524" s="2">
        <v>0.13</v>
      </c>
      <c r="H1524" s="2">
        <v>0.05</v>
      </c>
      <c r="I1524" s="2">
        <v>1642</v>
      </c>
      <c r="J1524" s="2" t="s">
        <v>1004</v>
      </c>
      <c r="K1524" t="s">
        <v>1231</v>
      </c>
      <c r="L1524" s="1">
        <f>Kombiniert[[#This Row],[Date]]-13</f>
        <v>43575</v>
      </c>
      <c r="M1524" s="8">
        <f>AVERAGEIFS(Kombiniert[CDU/CSU],Kombiniert[Date],"&gt;="&amp;Kombiniert[[#This Row],[Von]],Kombiniert[Date],"&lt;="&amp;Kombiniert[[#This Row],[Date]])</f>
        <v>0.28250000000000003</v>
      </c>
      <c r="N1524" s="3">
        <f>AVERAGEIFS(Kombiniert[SPD],Kombiniert[Date],"&gt;="&amp;Kombiniert[[#This Row],[Von]],Kombiniert[Date],"&lt;="&amp;Kombiniert[[#This Row],[Date]])</f>
        <v>0.17124999999999999</v>
      </c>
      <c r="O1524" s="8">
        <f>AVERAGEIFS(Kombiniert[GRÜNE],Kombiniert[Date],"&gt;="&amp;Kombiniert[[#This Row],[Von]],Kombiniert[Date],"&lt;="&amp;Kombiniert[[#This Row],[Date]])</f>
        <v>0.18624999999999997</v>
      </c>
      <c r="P1524" s="8">
        <f>AVERAGEIFS(Kombiniert[FDP],Kombiniert[Date],"&gt;="&amp;Kombiniert[[#This Row],[Von]],Kombiniert[Date],"&lt;="&amp;Kombiniert[[#This Row],[Date]])</f>
        <v>8.8749999999999996E-2</v>
      </c>
      <c r="Q1524" s="8">
        <f>AVERAGEIFS(Kombiniert[LINKE],Kombiniert[Date],"&gt;="&amp;Kombiniert[[#This Row],[Von]],Kombiniert[Date],"&lt;="&amp;Kombiniert[[#This Row],[Date]])</f>
        <v>9.1249999999999998E-2</v>
      </c>
      <c r="R1524" s="8">
        <f>AVERAGEIFS(Kombiniert[AfD],Kombiniert[Date],"&gt;="&amp;Kombiniert[[#This Row],[Von]],Kombiniert[Date],"&lt;="&amp;Kombiniert[[#This Row],[Date]])</f>
        <v>0.13125000000000001</v>
      </c>
      <c r="S1524" s="8">
        <f>AVERAGEIFS(Kombiniert[Sonstige],Kombiniert[Date],"&gt;="&amp;Kombiniert[[#This Row],[Von]],Kombiniert[Date],"&lt;="&amp;Kombiniert[[#This Row],[Date]])</f>
        <v>4.8749999999999995E-2</v>
      </c>
      <c r="T1524" s="4">
        <f>SUMIFS(Kombiniert[Befragte],Kombiniert[Date],"&gt;="&amp;Kombiniert[[#This Row],[Von]],Kombiniert[Date],"&lt;="&amp;Kombiniert[[#This Row],[Date]])</f>
        <v>14312</v>
      </c>
      <c r="U1524" s="2">
        <f>1/SUMIFS(Kombiniert[[#This Row],[CDU/CSU (14d)]:[AfD (14d)]],Kombiniert[[#This Row],[CDU/CSU (14d)]:[AfD (14d)]],"&gt;="&amp;0.05)</f>
        <v>1.0512483574244418</v>
      </c>
      <c r="V1524" s="2">
        <f>1/(SUMIFS(Kombiniert[[#This Row],[CDU/CSU (14d)]:[AfD (14d)]],Kombiniert[[#This Row],[CDU/CSU (14d)]:[AfD (14d)]],"&gt;="&amp;0.05)-Kombiniert[[#This Row],[FDP (14d)]])</f>
        <v>1.1594202898550727</v>
      </c>
    </row>
    <row r="1525" spans="1:22" x14ac:dyDescent="0.35">
      <c r="A1525" s="1">
        <v>43552</v>
      </c>
      <c r="B1525" s="2">
        <v>0.3</v>
      </c>
      <c r="C1525" s="2">
        <v>0.18</v>
      </c>
      <c r="D1525" s="2">
        <v>0.17</v>
      </c>
      <c r="E1525" s="2">
        <v>0.09</v>
      </c>
      <c r="F1525" s="2">
        <v>0.09</v>
      </c>
      <c r="G1525" s="2">
        <v>0.12</v>
      </c>
      <c r="H1525" s="2">
        <v>0.05</v>
      </c>
      <c r="I1525" s="2">
        <v>1633</v>
      </c>
      <c r="J1525" s="2" t="s">
        <v>1240</v>
      </c>
      <c r="K1525" t="s">
        <v>1231</v>
      </c>
      <c r="L1525" s="1">
        <f>Kombiniert[[#This Row],[Date]]-13</f>
        <v>43539</v>
      </c>
      <c r="M1525" s="8">
        <f>AVERAGEIFS(Kombiniert[CDU/CSU],Kombiniert[Date],"&gt;="&amp;Kombiniert[[#This Row],[Von]],Kombiniert[Date],"&lt;="&amp;Kombiniert[[#This Row],[Date]])</f>
        <v>0.30272727272727273</v>
      </c>
      <c r="N1525" s="3">
        <f>AVERAGEIFS(Kombiniert[SPD],Kombiniert[Date],"&gt;="&amp;Kombiniert[[#This Row],[Von]],Kombiniert[Date],"&lt;="&amp;Kombiniert[[#This Row],[Date]])</f>
        <v>0.16409090909090909</v>
      </c>
      <c r="O1525" s="8">
        <f>AVERAGEIFS(Kombiniert[GRÜNE],Kombiniert[Date],"&gt;="&amp;Kombiniert[[#This Row],[Von]],Kombiniert[Date],"&lt;="&amp;Kombiniert[[#This Row],[Date]])</f>
        <v>0.18272727272727271</v>
      </c>
      <c r="P1525" s="8">
        <f>AVERAGEIFS(Kombiniert[FDP],Kombiniert[Date],"&gt;="&amp;Kombiniert[[#This Row],[Von]],Kombiniert[Date],"&lt;="&amp;Kombiniert[[#This Row],[Date]])</f>
        <v>8.7727272727272709E-2</v>
      </c>
      <c r="Q1525" s="8">
        <f>AVERAGEIFS(Kombiniert[LINKE],Kombiniert[Date],"&gt;="&amp;Kombiniert[[#This Row],[Von]],Kombiniert[Date],"&lt;="&amp;Kombiniert[[#This Row],[Date]])</f>
        <v>8.4090909090909077E-2</v>
      </c>
      <c r="R1525" s="8">
        <f>AVERAGEIFS(Kombiniert[AfD],Kombiniert[Date],"&gt;="&amp;Kombiniert[[#This Row],[Von]],Kombiniert[Date],"&lt;="&amp;Kombiniert[[#This Row],[Date]])</f>
        <v>0.12636363636363637</v>
      </c>
      <c r="S1525" s="8">
        <f>AVERAGEIFS(Kombiniert[Sonstige],Kombiniert[Date],"&gt;="&amp;Kombiniert[[#This Row],[Von]],Kombiniert[Date],"&lt;="&amp;Kombiniert[[#This Row],[Date]])</f>
        <v>5.2272727272727276E-2</v>
      </c>
      <c r="T1525" s="4">
        <f>SUMIFS(Kombiniert[Befragte],Kombiniert[Date],"&gt;="&amp;Kombiniert[[#This Row],[Von]],Kombiniert[Date],"&lt;="&amp;Kombiniert[[#This Row],[Date]])</f>
        <v>18957</v>
      </c>
      <c r="U1525" s="2">
        <f>1/SUMIFS(Kombiniert[[#This Row],[CDU/CSU (14d)]:[AfD (14d)]],Kombiniert[[#This Row],[CDU/CSU (14d)]:[AfD (14d)]],"&gt;="&amp;0.05)</f>
        <v>1.0551558752997601</v>
      </c>
      <c r="V1525" s="2">
        <f>1/(SUMIFS(Kombiniert[[#This Row],[CDU/CSU (14d)]:[AfD (14d)]],Kombiniert[[#This Row],[CDU/CSU (14d)]:[AfD (14d)]],"&gt;="&amp;0.05)-Kombiniert[[#This Row],[FDP (14d)]])</f>
        <v>1.1627906976744184</v>
      </c>
    </row>
    <row r="1526" spans="1:22" x14ac:dyDescent="0.35">
      <c r="A1526" s="1">
        <v>43523</v>
      </c>
      <c r="B1526" s="2">
        <v>0.3</v>
      </c>
      <c r="C1526" s="2">
        <v>0.18</v>
      </c>
      <c r="D1526" s="2">
        <v>0.17</v>
      </c>
      <c r="E1526" s="2">
        <v>0.09</v>
      </c>
      <c r="F1526" s="2">
        <v>0.09</v>
      </c>
      <c r="G1526" s="2">
        <v>0.13</v>
      </c>
      <c r="H1526" s="2">
        <v>0.04</v>
      </c>
      <c r="I1526" s="2">
        <v>1620</v>
      </c>
      <c r="J1526" s="2" t="s">
        <v>655</v>
      </c>
      <c r="K1526" t="s">
        <v>1231</v>
      </c>
      <c r="L1526" s="1">
        <f>Kombiniert[[#This Row],[Date]]-13</f>
        <v>43510</v>
      </c>
      <c r="M1526" s="8">
        <f>AVERAGEIFS(Kombiniert[CDU/CSU],Kombiniert[Date],"&gt;="&amp;Kombiniert[[#This Row],[Von]],Kombiniert[Date],"&lt;="&amp;Kombiniert[[#This Row],[Date]])</f>
        <v>0.29772727272727267</v>
      </c>
      <c r="N1526" s="3">
        <f>AVERAGEIFS(Kombiniert[SPD],Kombiniert[Date],"&gt;="&amp;Kombiniert[[#This Row],[Von]],Kombiniert[Date],"&lt;="&amp;Kombiniert[[#This Row],[Date]])</f>
        <v>0.17545454545454542</v>
      </c>
      <c r="O1526" s="8">
        <f>AVERAGEIFS(Kombiniert[GRÜNE],Kombiniert[Date],"&gt;="&amp;Kombiniert[[#This Row],[Von]],Kombiniert[Date],"&lt;="&amp;Kombiniert[[#This Row],[Date]])</f>
        <v>0.17727272727272725</v>
      </c>
      <c r="P1526" s="8">
        <f>AVERAGEIFS(Kombiniert[FDP],Kombiniert[Date],"&gt;="&amp;Kombiniert[[#This Row],[Von]],Kombiniert[Date],"&lt;="&amp;Kombiniert[[#This Row],[Date]])</f>
        <v>8.6818181818181808E-2</v>
      </c>
      <c r="Q1526" s="8">
        <f>AVERAGEIFS(Kombiniert[LINKE],Kombiniert[Date],"&gt;="&amp;Kombiniert[[#This Row],[Von]],Kombiniert[Date],"&lt;="&amp;Kombiniert[[#This Row],[Date]])</f>
        <v>8.4090909090909077E-2</v>
      </c>
      <c r="R1526" s="8">
        <f>AVERAGEIFS(Kombiniert[AfD],Kombiniert[Date],"&gt;="&amp;Kombiniert[[#This Row],[Von]],Kombiniert[Date],"&lt;="&amp;Kombiniert[[#This Row],[Date]])</f>
        <v>0.12954545454545457</v>
      </c>
      <c r="S1526" s="8">
        <f>AVERAGEIFS(Kombiniert[Sonstige],Kombiniert[Date],"&gt;="&amp;Kombiniert[[#This Row],[Von]],Kombiniert[Date],"&lt;="&amp;Kombiniert[[#This Row],[Date]])</f>
        <v>4.9090909090909081E-2</v>
      </c>
      <c r="T1526" s="4">
        <f>SUMIFS(Kombiniert[Befragte],Kombiniert[Date],"&gt;="&amp;Kombiniert[[#This Row],[Von]],Kombiniert[Date],"&lt;="&amp;Kombiniert[[#This Row],[Date]])</f>
        <v>19138</v>
      </c>
      <c r="U1526" s="2">
        <f>1/SUMIFS(Kombiniert[[#This Row],[CDU/CSU (14d)]:[AfD (14d)]],Kombiniert[[#This Row],[CDU/CSU (14d)]:[AfD (14d)]],"&gt;="&amp;0.05)</f>
        <v>1.0516252390057361</v>
      </c>
      <c r="V1526" s="2">
        <f>1/(SUMIFS(Kombiniert[[#This Row],[CDU/CSU (14d)]:[AfD (14d)]],Kombiniert[[#This Row],[CDU/CSU (14d)]:[AfD (14d)]],"&gt;="&amp;0.05)-Kombiniert[[#This Row],[FDP (14d)]])</f>
        <v>1.1572856391372961</v>
      </c>
    </row>
    <row r="1527" spans="1:22" x14ac:dyDescent="0.35">
      <c r="A1527" s="1">
        <v>43496</v>
      </c>
      <c r="B1527" s="2">
        <v>0.32</v>
      </c>
      <c r="C1527" s="2">
        <v>0.15</v>
      </c>
      <c r="D1527" s="2">
        <v>0.18</v>
      </c>
      <c r="E1527" s="2">
        <v>0.08</v>
      </c>
      <c r="F1527" s="2">
        <v>0.09</v>
      </c>
      <c r="G1527" s="2">
        <v>0.14000000000000001</v>
      </c>
      <c r="H1527" s="2">
        <v>0.04</v>
      </c>
      <c r="I1527" s="2">
        <v>1578</v>
      </c>
      <c r="J1527" s="2" t="s">
        <v>659</v>
      </c>
      <c r="K1527" t="s">
        <v>1231</v>
      </c>
      <c r="L1527" s="1">
        <f>Kombiniert[[#This Row],[Date]]-13</f>
        <v>43483</v>
      </c>
      <c r="M1527" s="8">
        <f>AVERAGEIFS(Kombiniert[CDU/CSU],Kombiniert[Date],"&gt;="&amp;Kombiniert[[#This Row],[Von]],Kombiniert[Date],"&lt;="&amp;Kombiniert[[#This Row],[Date]])</f>
        <v>0.30681818181818182</v>
      </c>
      <c r="N1527" s="3">
        <f>AVERAGEIFS(Kombiniert[SPD],Kombiniert[Date],"&gt;="&amp;Kombiniert[[#This Row],[Von]],Kombiniert[Date],"&lt;="&amp;Kombiniert[[#This Row],[Date]])</f>
        <v>0.14818181818181816</v>
      </c>
      <c r="O1527" s="8">
        <f>AVERAGEIFS(Kombiniert[GRÜNE],Kombiniert[Date],"&gt;="&amp;Kombiniert[[#This Row],[Von]],Kombiniert[Date],"&lt;="&amp;Kombiniert[[#This Row],[Date]])</f>
        <v>0.18954545454545454</v>
      </c>
      <c r="P1527" s="8">
        <f>AVERAGEIFS(Kombiniert[FDP],Kombiniert[Date],"&gt;="&amp;Kombiniert[[#This Row],[Von]],Kombiniert[Date],"&lt;="&amp;Kombiniert[[#This Row],[Date]])</f>
        <v>8.8181818181818153E-2</v>
      </c>
      <c r="Q1527" s="8">
        <f>AVERAGEIFS(Kombiniert[LINKE],Kombiniert[Date],"&gt;="&amp;Kombiniert[[#This Row],[Von]],Kombiniert[Date],"&lt;="&amp;Kombiniert[[#This Row],[Date]])</f>
        <v>8.9090909090909082E-2</v>
      </c>
      <c r="R1527" s="8">
        <f>AVERAGEIFS(Kombiniert[AfD],Kombiniert[Date],"&gt;="&amp;Kombiniert[[#This Row],[Von]],Kombiniert[Date],"&lt;="&amp;Kombiniert[[#This Row],[Date]])</f>
        <v>0.13272727272727272</v>
      </c>
      <c r="S1527" s="8">
        <f>AVERAGEIFS(Kombiniert[Sonstige],Kombiniert[Date],"&gt;="&amp;Kombiniert[[#This Row],[Von]],Kombiniert[Date],"&lt;="&amp;Kombiniert[[#This Row],[Date]])</f>
        <v>4.5454545454545442E-2</v>
      </c>
      <c r="T1527" s="4">
        <f>SUMIFS(Kombiniert[Befragte],Kombiniert[Date],"&gt;="&amp;Kombiniert[[#This Row],[Von]],Kombiniert[Date],"&lt;="&amp;Kombiniert[[#This Row],[Date]])</f>
        <v>18735</v>
      </c>
      <c r="U1527" s="2">
        <f>1/SUMIFS(Kombiniert[[#This Row],[CDU/CSU (14d)]:[AfD (14d)]],Kombiniert[[#This Row],[CDU/CSU (14d)]:[AfD (14d)]],"&gt;="&amp;0.05)</f>
        <v>1.0476190476190477</v>
      </c>
      <c r="V1527" s="2">
        <f>1/(SUMIFS(Kombiniert[[#This Row],[CDU/CSU (14d)]:[AfD (14d)]],Kombiniert[[#This Row],[CDU/CSU (14d)]:[AfD (14d)]],"&gt;="&amp;0.05)-Kombiniert[[#This Row],[FDP (14d)]])</f>
        <v>1.1542497376705143</v>
      </c>
    </row>
    <row r="1528" spans="1:22" x14ac:dyDescent="0.35">
      <c r="A1528" s="1">
        <v>43462</v>
      </c>
      <c r="B1528" s="2">
        <v>0.3</v>
      </c>
      <c r="C1528" s="2">
        <v>0.16</v>
      </c>
      <c r="D1528" s="2">
        <v>0.18</v>
      </c>
      <c r="E1528" s="2">
        <v>0.08</v>
      </c>
      <c r="F1528" s="2">
        <v>0.1</v>
      </c>
      <c r="G1528" s="2">
        <v>0.14000000000000001</v>
      </c>
      <c r="H1528" s="2">
        <v>0.04</v>
      </c>
      <c r="I1528" s="2">
        <v>1665</v>
      </c>
      <c r="J1528" s="2" t="s">
        <v>1241</v>
      </c>
      <c r="K1528" t="s">
        <v>1231</v>
      </c>
      <c r="L1528" s="1">
        <f>Kombiniert[[#This Row],[Date]]-13</f>
        <v>43449</v>
      </c>
      <c r="M1528" s="8">
        <f>AVERAGEIFS(Kombiniert[CDU/CSU],Kombiniert[Date],"&gt;="&amp;Kombiniert[[#This Row],[Von]],Kombiniert[Date],"&lt;="&amp;Kombiniert[[#This Row],[Date]])</f>
        <v>0.29874999999999996</v>
      </c>
      <c r="N1528" s="3">
        <f>AVERAGEIFS(Kombiniert[SPD],Kombiniert[Date],"&gt;="&amp;Kombiniert[[#This Row],[Von]],Kombiniert[Date],"&lt;="&amp;Kombiniert[[#This Row],[Date]])</f>
        <v>0.15062499999999998</v>
      </c>
      <c r="O1528" s="8">
        <f>AVERAGEIFS(Kombiniert[GRÜNE],Kombiniert[Date],"&gt;="&amp;Kombiniert[[#This Row],[Von]],Kombiniert[Date],"&lt;="&amp;Kombiniert[[#This Row],[Date]])</f>
        <v>0.18999999999999997</v>
      </c>
      <c r="P1528" s="8">
        <f>AVERAGEIFS(Kombiniert[FDP],Kombiniert[Date],"&gt;="&amp;Kombiniert[[#This Row],[Von]],Kombiniert[Date],"&lt;="&amp;Kombiniert[[#This Row],[Date]])</f>
        <v>8.4999999999999992E-2</v>
      </c>
      <c r="Q1528" s="8">
        <f>AVERAGEIFS(Kombiniert[LINKE],Kombiniert[Date],"&gt;="&amp;Kombiniert[[#This Row],[Von]],Kombiniert[Date],"&lt;="&amp;Kombiniert[[#This Row],[Date]])</f>
        <v>8.8124999999999995E-2</v>
      </c>
      <c r="R1528" s="8">
        <f>AVERAGEIFS(Kombiniert[AfD],Kombiniert[Date],"&gt;="&amp;Kombiniert[[#This Row],[Von]],Kombiniert[Date],"&lt;="&amp;Kombiniert[[#This Row],[Date]])</f>
        <v>0.13875000000000001</v>
      </c>
      <c r="S1528" s="8">
        <f>AVERAGEIFS(Kombiniert[Sonstige],Kombiniert[Date],"&gt;="&amp;Kombiniert[[#This Row],[Von]],Kombiniert[Date],"&lt;="&amp;Kombiniert[[#This Row],[Date]])</f>
        <v>4.8749999999999995E-2</v>
      </c>
      <c r="T1528" s="4">
        <f>SUMIFS(Kombiniert[Befragte],Kombiniert[Date],"&gt;="&amp;Kombiniert[[#This Row],[Von]],Kombiniert[Date],"&lt;="&amp;Kombiniert[[#This Row],[Date]])</f>
        <v>14963</v>
      </c>
      <c r="U1528" s="2">
        <f>1/SUMIFS(Kombiniert[[#This Row],[CDU/CSU (14d)]:[AfD (14d)]],Kombiniert[[#This Row],[CDU/CSU (14d)]:[AfD (14d)]],"&gt;="&amp;0.05)</f>
        <v>1.0512483574244416</v>
      </c>
      <c r="V1528" s="2">
        <f>1/(SUMIFS(Kombiniert[[#This Row],[CDU/CSU (14d)]:[AfD (14d)]],Kombiniert[[#This Row],[CDU/CSU (14d)]:[AfD (14d)]],"&gt;="&amp;0.05)-Kombiniert[[#This Row],[FDP (14d)]])</f>
        <v>1.1544011544011545</v>
      </c>
    </row>
    <row r="1529" spans="1:22" x14ac:dyDescent="0.35">
      <c r="A1529" s="1">
        <v>43432</v>
      </c>
      <c r="B1529" s="2">
        <v>0.27</v>
      </c>
      <c r="C1529" s="2">
        <v>0.15</v>
      </c>
      <c r="D1529" s="2">
        <v>0.21</v>
      </c>
      <c r="E1529" s="2">
        <v>0.09</v>
      </c>
      <c r="F1529" s="2">
        <v>0.1</v>
      </c>
      <c r="G1529" s="2">
        <v>0.14000000000000001</v>
      </c>
      <c r="H1529" s="2">
        <v>0.04</v>
      </c>
      <c r="I1529" s="2">
        <v>1580</v>
      </c>
      <c r="J1529" s="2" t="s">
        <v>667</v>
      </c>
      <c r="K1529" t="s">
        <v>1231</v>
      </c>
      <c r="L1529" s="1">
        <f>Kombiniert[[#This Row],[Date]]-13</f>
        <v>43419</v>
      </c>
      <c r="M1529" s="8">
        <f>AVERAGEIFS(Kombiniert[CDU/CSU],Kombiniert[Date],"&gt;="&amp;Kombiniert[[#This Row],[Von]],Kombiniert[Date],"&lt;="&amp;Kombiniert[[#This Row],[Date]])</f>
        <v>0.26666666666666666</v>
      </c>
      <c r="N1529" s="3">
        <f>AVERAGEIFS(Kombiniert[SPD],Kombiniert[Date],"&gt;="&amp;Kombiniert[[#This Row],[Von]],Kombiniert[Date],"&lt;="&amp;Kombiniert[[#This Row],[Date]])</f>
        <v>0.14388888888888887</v>
      </c>
      <c r="O1529" s="8">
        <f>AVERAGEIFS(Kombiniert[GRÜNE],Kombiniert[Date],"&gt;="&amp;Kombiniert[[#This Row],[Von]],Kombiniert[Date],"&lt;="&amp;Kombiniert[[#This Row],[Date]])</f>
        <v>0.21444444444444444</v>
      </c>
      <c r="P1529" s="8">
        <f>AVERAGEIFS(Kombiniert[FDP],Kombiniert[Date],"&gt;="&amp;Kombiniert[[#This Row],[Von]],Kombiniert[Date],"&lt;="&amp;Kombiniert[[#This Row],[Date]])</f>
        <v>8.6666666666666656E-2</v>
      </c>
      <c r="Q1529" s="8">
        <f>AVERAGEIFS(Kombiniert[LINKE],Kombiniert[Date],"&gt;="&amp;Kombiniert[[#This Row],[Von]],Kombiniert[Date],"&lt;="&amp;Kombiniert[[#This Row],[Date]])</f>
        <v>9.2222222222222205E-2</v>
      </c>
      <c r="R1529" s="8">
        <f>AVERAGEIFS(Kombiniert[AfD],Kombiniert[Date],"&gt;="&amp;Kombiniert[[#This Row],[Von]],Kombiniert[Date],"&lt;="&amp;Kombiniert[[#This Row],[Date]])</f>
        <v>0.14611111111111111</v>
      </c>
      <c r="S1529" s="8">
        <f>AVERAGEIFS(Kombiniert[Sonstige],Kombiniert[Date],"&gt;="&amp;Kombiniert[[#This Row],[Von]],Kombiniert[Date],"&lt;="&amp;Kombiniert[[#This Row],[Date]])</f>
        <v>4.9999999999999996E-2</v>
      </c>
      <c r="T1529" s="4">
        <f>SUMIFS(Kombiniert[Befragte],Kombiniert[Date],"&gt;="&amp;Kombiniert[[#This Row],[Von]],Kombiniert[Date],"&lt;="&amp;Kombiniert[[#This Row],[Date]])</f>
        <v>17889</v>
      </c>
      <c r="U1529" s="2">
        <f>1/SUMIFS(Kombiniert[[#This Row],[CDU/CSU (14d)]:[AfD (14d)]],Kombiniert[[#This Row],[CDU/CSU (14d)]:[AfD (14d)]],"&gt;="&amp;0.05)</f>
        <v>1.0526315789473684</v>
      </c>
      <c r="V1529" s="2">
        <f>1/(SUMIFS(Kombiniert[[#This Row],[CDU/CSU (14d)]:[AfD (14d)]],Kombiniert[[#This Row],[CDU/CSU (14d)]:[AfD (14d)]],"&gt;="&amp;0.05)-Kombiniert[[#This Row],[FDP (14d)]])</f>
        <v>1.1583011583011584</v>
      </c>
    </row>
    <row r="1530" spans="1:22" x14ac:dyDescent="0.35">
      <c r="A1530" s="1">
        <v>43411</v>
      </c>
      <c r="B1530" s="2">
        <v>0.25</v>
      </c>
      <c r="C1530" s="2">
        <v>0.14000000000000001</v>
      </c>
      <c r="D1530" s="2">
        <v>0.21</v>
      </c>
      <c r="E1530" s="2">
        <v>0.1</v>
      </c>
      <c r="F1530" s="2">
        <v>0.1</v>
      </c>
      <c r="G1530" s="2">
        <v>0.16</v>
      </c>
      <c r="H1530" s="2">
        <v>0.04</v>
      </c>
      <c r="I1530" s="2">
        <v>1542</v>
      </c>
      <c r="J1530" s="2" t="s">
        <v>1242</v>
      </c>
      <c r="K1530" t="s">
        <v>1231</v>
      </c>
      <c r="L1530" s="1">
        <f>Kombiniert[[#This Row],[Date]]-13</f>
        <v>43398</v>
      </c>
      <c r="M1530" s="8">
        <f>AVERAGEIFS(Kombiniert[CDU/CSU],Kombiniert[Date],"&gt;="&amp;Kombiniert[[#This Row],[Von]],Kombiniert[Date],"&lt;="&amp;Kombiniert[[#This Row],[Date]])</f>
        <v>0.25214285714285717</v>
      </c>
      <c r="N1530" s="3">
        <f>AVERAGEIFS(Kombiniert[SPD],Kombiniert[Date],"&gt;="&amp;Kombiniert[[#This Row],[Von]],Kombiniert[Date],"&lt;="&amp;Kombiniert[[#This Row],[Date]])</f>
        <v>0.13928571428571429</v>
      </c>
      <c r="O1530" s="8">
        <f>AVERAGEIFS(Kombiniert[GRÜNE],Kombiniert[Date],"&gt;="&amp;Kombiniert[[#This Row],[Von]],Kombiniert[Date],"&lt;="&amp;Kombiniert[[#This Row],[Date]])</f>
        <v>0.20857142857142857</v>
      </c>
      <c r="P1530" s="8">
        <f>AVERAGEIFS(Kombiniert[FDP],Kombiniert[Date],"&gt;="&amp;Kombiniert[[#This Row],[Von]],Kombiniert[Date],"&lt;="&amp;Kombiniert[[#This Row],[Date]])</f>
        <v>9.4999999999999987E-2</v>
      </c>
      <c r="Q1530" s="8">
        <f>AVERAGEIFS(Kombiniert[LINKE],Kombiniert[Date],"&gt;="&amp;Kombiniert[[#This Row],[Von]],Kombiniert[Date],"&lt;="&amp;Kombiniert[[#This Row],[Date]])</f>
        <v>0.10142857142857142</v>
      </c>
      <c r="R1530" s="8">
        <f>AVERAGEIFS(Kombiniert[AfD],Kombiniert[Date],"&gt;="&amp;Kombiniert[[#This Row],[Von]],Kombiniert[Date],"&lt;="&amp;Kombiniert[[#This Row],[Date]])</f>
        <v>0.15285714285714286</v>
      </c>
      <c r="S1530" s="8">
        <f>AVERAGEIFS(Kombiniert[Sonstige],Kombiniert[Date],"&gt;="&amp;Kombiniert[[#This Row],[Von]],Kombiniert[Date],"&lt;="&amp;Kombiniert[[#This Row],[Date]])</f>
        <v>5.0714285714285712E-2</v>
      </c>
      <c r="T1530" s="4">
        <f>SUMIFS(Kombiniert[Befragte],Kombiniert[Date],"&gt;="&amp;Kombiniert[[#This Row],[Von]],Kombiniert[Date],"&lt;="&amp;Kombiniert[[#This Row],[Date]])</f>
        <v>15508</v>
      </c>
      <c r="U1530" s="2">
        <f>1/SUMIFS(Kombiniert[[#This Row],[CDU/CSU (14d)]:[AfD (14d)]],Kombiniert[[#This Row],[CDU/CSU (14d)]:[AfD (14d)]],"&gt;="&amp;0.05)</f>
        <v>1.053423626787058</v>
      </c>
      <c r="V1530" s="2">
        <f>1/(SUMIFS(Kombiniert[[#This Row],[CDU/CSU (14d)]:[AfD (14d)]],Kombiniert[[#This Row],[CDU/CSU (14d)]:[AfD (14d)]],"&gt;="&amp;0.05)-Kombiniert[[#This Row],[FDP (14d)]])</f>
        <v>1.1705685618729096</v>
      </c>
    </row>
    <row r="1531" spans="1:22" x14ac:dyDescent="0.35">
      <c r="A1531" s="1">
        <v>43370</v>
      </c>
      <c r="B1531" s="2">
        <v>0.27</v>
      </c>
      <c r="C1531" s="2">
        <v>0.17</v>
      </c>
      <c r="D1531" s="2">
        <v>0.14000000000000001</v>
      </c>
      <c r="E1531" s="2">
        <v>0.09</v>
      </c>
      <c r="F1531" s="2">
        <v>0.11</v>
      </c>
      <c r="G1531" s="2">
        <v>0.18</v>
      </c>
      <c r="H1531" s="2">
        <v>0.04</v>
      </c>
      <c r="I1531" s="2">
        <v>1504</v>
      </c>
      <c r="J1531" s="2" t="s">
        <v>675</v>
      </c>
      <c r="K1531" t="s">
        <v>1231</v>
      </c>
      <c r="L1531" s="1">
        <f>Kombiniert[[#This Row],[Date]]-13</f>
        <v>43357</v>
      </c>
      <c r="M1531" s="8">
        <f>AVERAGEIFS(Kombiniert[CDU/CSU],Kombiniert[Date],"&gt;="&amp;Kombiniert[[#This Row],[Von]],Kombiniert[Date],"&lt;="&amp;Kombiniert[[#This Row],[Date]])</f>
        <v>0.28541666666666671</v>
      </c>
      <c r="N1531" s="3">
        <f>AVERAGEIFS(Kombiniert[SPD],Kombiniert[Date],"&gt;="&amp;Kombiniert[[#This Row],[Von]],Kombiniert[Date],"&lt;="&amp;Kombiniert[[#This Row],[Date]])</f>
        <v>0.17416666666666666</v>
      </c>
      <c r="O1531" s="8">
        <f>AVERAGEIFS(Kombiniert[GRÜNE],Kombiniert[Date],"&gt;="&amp;Kombiniert[[#This Row],[Von]],Kombiniert[Date],"&lt;="&amp;Kombiniert[[#This Row],[Date]])</f>
        <v>0.14458333333333337</v>
      </c>
      <c r="P1531" s="8">
        <f>AVERAGEIFS(Kombiniert[FDP],Kombiniert[Date],"&gt;="&amp;Kombiniert[[#This Row],[Von]],Kombiniert[Date],"&lt;="&amp;Kombiniert[[#This Row],[Date]])</f>
        <v>8.8749999999999996E-2</v>
      </c>
      <c r="Q1531" s="8">
        <f>AVERAGEIFS(Kombiniert[LINKE],Kombiniert[Date],"&gt;="&amp;Kombiniert[[#This Row],[Von]],Kombiniert[Date],"&lt;="&amp;Kombiniert[[#This Row],[Date]])</f>
        <v>0.10166666666666667</v>
      </c>
      <c r="R1531" s="8">
        <f>AVERAGEIFS(Kombiniert[AfD],Kombiniert[Date],"&gt;="&amp;Kombiniert[[#This Row],[Von]],Kombiniert[Date],"&lt;="&amp;Kombiniert[[#This Row],[Date]])</f>
        <v>0.16333333333333333</v>
      </c>
      <c r="S1531" s="8">
        <f>AVERAGEIFS(Kombiniert[Sonstige],Kombiniert[Date],"&gt;="&amp;Kombiniert[[#This Row],[Von]],Kombiniert[Date],"&lt;="&amp;Kombiniert[[#This Row],[Date]])</f>
        <v>4.2083333333333334E-2</v>
      </c>
      <c r="T1531" s="4">
        <f>SUMIFS(Kombiniert[Befragte],Kombiniert[Date],"&gt;="&amp;Kombiniert[[#This Row],[Von]],Kombiniert[Date],"&lt;="&amp;Kombiniert[[#This Row],[Date]])</f>
        <v>20641</v>
      </c>
      <c r="U1531" s="2">
        <f>1/SUMIFS(Kombiniert[[#This Row],[CDU/CSU (14d)]:[AfD (14d)]],Kombiniert[[#This Row],[CDU/CSU (14d)]:[AfD (14d)]],"&gt;="&amp;0.05)</f>
        <v>1.0439321444106133</v>
      </c>
      <c r="V1531" s="2">
        <f>1/(SUMIFS(Kombiniert[[#This Row],[CDU/CSU (14d)]:[AfD (14d)]],Kombiniert[[#This Row],[CDU/CSU (14d)]:[AfD (14d)]],"&gt;="&amp;0.05)-Kombiniert[[#This Row],[FDP (14d)]])</f>
        <v>1.1505273250239691</v>
      </c>
    </row>
    <row r="1532" spans="1:22" x14ac:dyDescent="0.35">
      <c r="A1532" s="1">
        <v>43342</v>
      </c>
      <c r="B1532" s="2">
        <v>0.28000000000000003</v>
      </c>
      <c r="C1532" s="2">
        <v>0.17</v>
      </c>
      <c r="D1532" s="2">
        <v>0.13</v>
      </c>
      <c r="E1532" s="2">
        <v>0.09</v>
      </c>
      <c r="F1532" s="2">
        <v>0.11</v>
      </c>
      <c r="G1532" s="2">
        <v>0.17</v>
      </c>
      <c r="H1532" s="2">
        <v>0.05</v>
      </c>
      <c r="I1532" s="2">
        <v>1538</v>
      </c>
      <c r="J1532" s="2" t="s">
        <v>418</v>
      </c>
      <c r="K1532" t="s">
        <v>1231</v>
      </c>
      <c r="L1532" s="1">
        <f>Kombiniert[[#This Row],[Date]]-13</f>
        <v>43329</v>
      </c>
      <c r="M1532" s="8">
        <f>AVERAGEIFS(Kombiniert[CDU/CSU],Kombiniert[Date],"&gt;="&amp;Kombiniert[[#This Row],[Von]],Kombiniert[Date],"&lt;="&amp;Kombiniert[[#This Row],[Date]])</f>
        <v>0.29125000000000001</v>
      </c>
      <c r="N1532" s="3">
        <f>AVERAGEIFS(Kombiniert[SPD],Kombiniert[Date],"&gt;="&amp;Kombiniert[[#This Row],[Von]],Kombiniert[Date],"&lt;="&amp;Kombiniert[[#This Row],[Date]])</f>
        <v>0.17374999999999999</v>
      </c>
      <c r="O1532" s="8">
        <f>AVERAGEIFS(Kombiniert[GRÜNE],Kombiniert[Date],"&gt;="&amp;Kombiniert[[#This Row],[Von]],Kombiniert[Date],"&lt;="&amp;Kombiniert[[#This Row],[Date]])</f>
        <v>0.14250000000000002</v>
      </c>
      <c r="P1532" s="8">
        <f>AVERAGEIFS(Kombiniert[FDP],Kombiniert[Date],"&gt;="&amp;Kombiniert[[#This Row],[Von]],Kombiniert[Date],"&lt;="&amp;Kombiniert[[#This Row],[Date]])</f>
        <v>0.09</v>
      </c>
      <c r="Q1532" s="8">
        <f>AVERAGEIFS(Kombiniert[LINKE],Kombiniert[Date],"&gt;="&amp;Kombiniert[[#This Row],[Von]],Kombiniert[Date],"&lt;="&amp;Kombiniert[[#This Row],[Date]])</f>
        <v>0.10062499999999999</v>
      </c>
      <c r="R1532" s="8">
        <f>AVERAGEIFS(Kombiniert[AfD],Kombiniert[Date],"&gt;="&amp;Kombiniert[[#This Row],[Von]],Kombiniert[Date],"&lt;="&amp;Kombiniert[[#This Row],[Date]])</f>
        <v>0.15437500000000001</v>
      </c>
      <c r="S1532" s="8">
        <f>AVERAGEIFS(Kombiniert[Sonstige],Kombiniert[Date],"&gt;="&amp;Kombiniert[[#This Row],[Von]],Kombiniert[Date],"&lt;="&amp;Kombiniert[[#This Row],[Date]])</f>
        <v>4.7500000000000001E-2</v>
      </c>
      <c r="T1532" s="4">
        <f>SUMIFS(Kombiniert[Befragte],Kombiniert[Date],"&gt;="&amp;Kombiniert[[#This Row],[Von]],Kombiniert[Date],"&lt;="&amp;Kombiniert[[#This Row],[Date]])</f>
        <v>17631</v>
      </c>
      <c r="U1532" s="2">
        <f>1/SUMIFS(Kombiniert[[#This Row],[CDU/CSU (14d)]:[AfD (14d)]],Kombiniert[[#This Row],[CDU/CSU (14d)]:[AfD (14d)]],"&gt;="&amp;0.05)</f>
        <v>1.0498687664041997</v>
      </c>
      <c r="V1532" s="2">
        <f>1/(SUMIFS(Kombiniert[[#This Row],[CDU/CSU (14d)]:[AfD (14d)]],Kombiniert[[#This Row],[CDU/CSU (14d)]:[AfD (14d)]],"&gt;="&amp;0.05)-Kombiniert[[#This Row],[FDP (14d)]])</f>
        <v>1.1594202898550725</v>
      </c>
    </row>
    <row r="1533" spans="1:22" x14ac:dyDescent="0.35">
      <c r="A1533" s="1">
        <v>43306</v>
      </c>
      <c r="B1533" s="2">
        <v>0.3</v>
      </c>
      <c r="C1533" s="2">
        <v>0.17</v>
      </c>
      <c r="D1533" s="2">
        <v>0.12</v>
      </c>
      <c r="E1533" s="2">
        <v>0.09</v>
      </c>
      <c r="F1533" s="2">
        <v>0.11</v>
      </c>
      <c r="G1533" s="2">
        <v>0.17</v>
      </c>
      <c r="H1533" s="2">
        <v>0.04</v>
      </c>
      <c r="I1533" s="2">
        <v>1520</v>
      </c>
      <c r="J1533" s="2" t="s">
        <v>423</v>
      </c>
      <c r="K1533" t="s">
        <v>1231</v>
      </c>
      <c r="L1533" s="1">
        <f>Kombiniert[[#This Row],[Date]]-13</f>
        <v>43293</v>
      </c>
      <c r="M1533" s="8">
        <f>AVERAGEIFS(Kombiniert[CDU/CSU],Kombiniert[Date],"&gt;="&amp;Kombiniert[[#This Row],[Von]],Kombiniert[Date],"&lt;="&amp;Kombiniert[[#This Row],[Date]])</f>
        <v>0.30149999999999999</v>
      </c>
      <c r="N1533" s="3">
        <f>AVERAGEIFS(Kombiniert[SPD],Kombiniert[Date],"&gt;="&amp;Kombiniert[[#This Row],[Von]],Kombiniert[Date],"&lt;="&amp;Kombiniert[[#This Row],[Date]])</f>
        <v>0.17899999999999999</v>
      </c>
      <c r="O1533" s="8">
        <f>AVERAGEIFS(Kombiniert[GRÜNE],Kombiniert[Date],"&gt;="&amp;Kombiniert[[#This Row],[Von]],Kombiniert[Date],"&lt;="&amp;Kombiniert[[#This Row],[Date]])</f>
        <v>0.125</v>
      </c>
      <c r="P1533" s="8">
        <f>AVERAGEIFS(Kombiniert[FDP],Kombiniert[Date],"&gt;="&amp;Kombiniert[[#This Row],[Von]],Kombiniert[Date],"&lt;="&amp;Kombiniert[[#This Row],[Date]])</f>
        <v>8.7999999999999995E-2</v>
      </c>
      <c r="Q1533" s="8">
        <f>AVERAGEIFS(Kombiniert[LINKE],Kombiniert[Date],"&gt;="&amp;Kombiniert[[#This Row],[Von]],Kombiniert[Date],"&lt;="&amp;Kombiniert[[#This Row],[Date]])</f>
        <v>0.10049999999999999</v>
      </c>
      <c r="R1533" s="8">
        <f>AVERAGEIFS(Kombiniert[AfD],Kombiniert[Date],"&gt;="&amp;Kombiniert[[#This Row],[Von]],Kombiniert[Date],"&lt;="&amp;Kombiniert[[#This Row],[Date]])</f>
        <v>0.161</v>
      </c>
      <c r="S1533" s="8">
        <f>AVERAGEIFS(Kombiniert[Sonstige],Kombiniert[Date],"&gt;="&amp;Kombiniert[[#This Row],[Von]],Kombiniert[Date],"&lt;="&amp;Kombiniert[[#This Row],[Date]])</f>
        <v>4.4999999999999991E-2</v>
      </c>
      <c r="T1533" s="4">
        <f>SUMIFS(Kombiniert[Befragte],Kombiniert[Date],"&gt;="&amp;Kombiniert[[#This Row],[Von]],Kombiniert[Date],"&lt;="&amp;Kombiniert[[#This Row],[Date]])</f>
        <v>19155</v>
      </c>
      <c r="U1533" s="2">
        <f>1/SUMIFS(Kombiniert[[#This Row],[CDU/CSU (14d)]:[AfD (14d)]],Kombiniert[[#This Row],[CDU/CSU (14d)]:[AfD (14d)]],"&gt;="&amp;0.05)</f>
        <v>1.0471204188481675</v>
      </c>
      <c r="V1533" s="2">
        <f>1/(SUMIFS(Kombiniert[[#This Row],[CDU/CSU (14d)]:[AfD (14d)]],Kombiniert[[#This Row],[CDU/CSU (14d)]:[AfD (14d)]],"&gt;="&amp;0.05)-Kombiniert[[#This Row],[FDP (14d)]])</f>
        <v>1.1534025374855825</v>
      </c>
    </row>
    <row r="1534" spans="1:22" x14ac:dyDescent="0.35">
      <c r="A1534" s="1">
        <v>43278</v>
      </c>
      <c r="B1534" s="2">
        <v>0.3</v>
      </c>
      <c r="C1534" s="2">
        <v>0.17</v>
      </c>
      <c r="D1534" s="2">
        <v>0.12</v>
      </c>
      <c r="E1534" s="2">
        <v>0.1</v>
      </c>
      <c r="F1534" s="2">
        <v>0.11</v>
      </c>
      <c r="G1534" s="2">
        <v>0.16</v>
      </c>
      <c r="H1534" s="2">
        <v>0.04</v>
      </c>
      <c r="I1534" s="2">
        <v>1525</v>
      </c>
      <c r="J1534" s="2" t="s">
        <v>427</v>
      </c>
      <c r="K1534" t="s">
        <v>1231</v>
      </c>
      <c r="L1534" s="1">
        <f>Kombiniert[[#This Row],[Date]]-13</f>
        <v>43265</v>
      </c>
      <c r="M1534" s="8">
        <f>AVERAGEIFS(Kombiniert[CDU/CSU],Kombiniert[Date],"&gt;="&amp;Kombiniert[[#This Row],[Von]],Kombiniert[Date],"&lt;="&amp;Kombiniert[[#This Row],[Date]])</f>
        <v>0.31090909090909091</v>
      </c>
      <c r="N1534" s="3">
        <f>AVERAGEIFS(Kombiniert[SPD],Kombiniert[Date],"&gt;="&amp;Kombiniert[[#This Row],[Von]],Kombiniert[Date],"&lt;="&amp;Kombiniert[[#This Row],[Date]])</f>
        <v>0.18227272727272725</v>
      </c>
      <c r="O1534" s="8">
        <f>AVERAGEIFS(Kombiniert[GRÜNE],Kombiniert[Date],"&gt;="&amp;Kombiniert[[#This Row],[Von]],Kombiniert[Date],"&lt;="&amp;Kombiniert[[#This Row],[Date]])</f>
        <v>0.12090909090909091</v>
      </c>
      <c r="P1534" s="8">
        <f>AVERAGEIFS(Kombiniert[FDP],Kombiniert[Date],"&gt;="&amp;Kombiniert[[#This Row],[Von]],Kombiniert[Date],"&lt;="&amp;Kombiniert[[#This Row],[Date]])</f>
        <v>8.863636363636361E-2</v>
      </c>
      <c r="Q1534" s="8">
        <f>AVERAGEIFS(Kombiniert[LINKE],Kombiniert[Date],"&gt;="&amp;Kombiniert[[#This Row],[Von]],Kombiniert[Date],"&lt;="&amp;Kombiniert[[#This Row],[Date]])</f>
        <v>0.10045454545454545</v>
      </c>
      <c r="R1534" s="8">
        <f>AVERAGEIFS(Kombiniert[AfD],Kombiniert[Date],"&gt;="&amp;Kombiniert[[#This Row],[Von]],Kombiniert[Date],"&lt;="&amp;Kombiniert[[#This Row],[Date]])</f>
        <v>0.14909090909090908</v>
      </c>
      <c r="S1534" s="8">
        <f>AVERAGEIFS(Kombiniert[Sonstige],Kombiniert[Date],"&gt;="&amp;Kombiniert[[#This Row],[Von]],Kombiniert[Date],"&lt;="&amp;Kombiniert[[#This Row],[Date]])</f>
        <v>4.7727272727272729E-2</v>
      </c>
      <c r="T1534" s="4">
        <f>SUMIFS(Kombiniert[Befragte],Kombiniert[Date],"&gt;="&amp;Kombiniert[[#This Row],[Von]],Kombiniert[Date],"&lt;="&amp;Kombiniert[[#This Row],[Date]])</f>
        <v>19082</v>
      </c>
      <c r="U1534" s="2">
        <f>1/SUMIFS(Kombiniert[[#This Row],[CDU/CSU (14d)]:[AfD (14d)]],Kombiniert[[#This Row],[CDU/CSU (14d)]:[AfD (14d)]],"&gt;="&amp;0.05)</f>
        <v>1.0501193317422435</v>
      </c>
      <c r="V1534" s="2">
        <f>1/(SUMIFS(Kombiniert[[#This Row],[CDU/CSU (14d)]:[AfD (14d)]],Kombiniert[[#This Row],[CDU/CSU (14d)]:[AfD (14d)]],"&gt;="&amp;0.05)-Kombiniert[[#This Row],[FDP (14d)]])</f>
        <v>1.1578947368421053</v>
      </c>
    </row>
    <row r="1535" spans="1:22" x14ac:dyDescent="0.35">
      <c r="A1535" s="1">
        <v>43250</v>
      </c>
      <c r="B1535" s="2">
        <v>0.33</v>
      </c>
      <c r="C1535" s="2">
        <v>0.17</v>
      </c>
      <c r="D1535" s="2">
        <v>0.11</v>
      </c>
      <c r="E1535" s="2">
        <v>0.09</v>
      </c>
      <c r="F1535" s="2">
        <v>0.11</v>
      </c>
      <c r="G1535" s="2">
        <v>0.16</v>
      </c>
      <c r="H1535" s="2">
        <v>0.03</v>
      </c>
      <c r="I1535" s="2">
        <v>1556</v>
      </c>
      <c r="J1535" s="2" t="s">
        <v>430</v>
      </c>
      <c r="K1535" t="s">
        <v>1231</v>
      </c>
      <c r="L1535" s="1">
        <f>Kombiniert[[#This Row],[Date]]-13</f>
        <v>43237</v>
      </c>
      <c r="M1535" s="8">
        <f>AVERAGEIFS(Kombiniert[CDU/CSU],Kombiniert[Date],"&gt;="&amp;Kombiniert[[#This Row],[Von]],Kombiniert[Date],"&lt;="&amp;Kombiniert[[#This Row],[Date]])</f>
        <v>0.33136363636363636</v>
      </c>
      <c r="N1535" s="3">
        <f>AVERAGEIFS(Kombiniert[SPD],Kombiniert[Date],"&gt;="&amp;Kombiniert[[#This Row],[Von]],Kombiniert[Date],"&lt;="&amp;Kombiniert[[#This Row],[Date]])</f>
        <v>0.17590909090909088</v>
      </c>
      <c r="O1535" s="8">
        <f>AVERAGEIFS(Kombiniert[GRÜNE],Kombiniert[Date],"&gt;="&amp;Kombiniert[[#This Row],[Von]],Kombiniert[Date],"&lt;="&amp;Kombiniert[[#This Row],[Date]])</f>
        <v>0.12090909090909091</v>
      </c>
      <c r="P1535" s="8">
        <f>AVERAGEIFS(Kombiniert[FDP],Kombiniert[Date],"&gt;="&amp;Kombiniert[[#This Row],[Von]],Kombiniert[Date],"&lt;="&amp;Kombiniert[[#This Row],[Date]])</f>
        <v>8.4545454545454535E-2</v>
      </c>
      <c r="Q1535" s="8">
        <f>AVERAGEIFS(Kombiniert[LINKE],Kombiniert[Date],"&gt;="&amp;Kombiniert[[#This Row],[Von]],Kombiniert[Date],"&lt;="&amp;Kombiniert[[#This Row],[Date]])</f>
        <v>0.10272727272727274</v>
      </c>
      <c r="R1535" s="8">
        <f>AVERAGEIFS(Kombiniert[AfD],Kombiniert[Date],"&gt;="&amp;Kombiniert[[#This Row],[Von]],Kombiniert[Date],"&lt;="&amp;Kombiniert[[#This Row],[Date]])</f>
        <v>0.14045454545454547</v>
      </c>
      <c r="S1535" s="8">
        <f>AVERAGEIFS(Kombiniert[Sonstige],Kombiniert[Date],"&gt;="&amp;Kombiniert[[#This Row],[Von]],Kombiniert[Date],"&lt;="&amp;Kombiniert[[#This Row],[Date]])</f>
        <v>4.409090909090909E-2</v>
      </c>
      <c r="T1535" s="4">
        <f>SUMIFS(Kombiniert[Befragte],Kombiniert[Date],"&gt;="&amp;Kombiniert[[#This Row],[Von]],Kombiniert[Date],"&lt;="&amp;Kombiniert[[#This Row],[Date]])</f>
        <v>18607</v>
      </c>
      <c r="U1535" s="2">
        <f>1/SUMIFS(Kombiniert[[#This Row],[CDU/CSU (14d)]:[AfD (14d)]],Kombiniert[[#This Row],[CDU/CSU (14d)]:[AfD (14d)]],"&gt;="&amp;0.05)</f>
        <v>1.0461245839277222</v>
      </c>
      <c r="V1535" s="2">
        <f>1/(SUMIFS(Kombiniert[[#This Row],[CDU/CSU (14d)]:[AfD (14d)]],Kombiniert[[#This Row],[CDU/CSU (14d)]:[AfD (14d)]],"&gt;="&amp;0.05)-Kombiniert[[#This Row],[FDP (14d)]])</f>
        <v>1.1476264997391759</v>
      </c>
    </row>
    <row r="1536" spans="1:22" x14ac:dyDescent="0.35">
      <c r="A1536" s="1">
        <v>43215</v>
      </c>
      <c r="B1536" s="2">
        <v>0.32</v>
      </c>
      <c r="C1536" s="2">
        <v>0.18</v>
      </c>
      <c r="D1536" s="2">
        <v>0.12</v>
      </c>
      <c r="E1536" s="2">
        <v>0.09</v>
      </c>
      <c r="F1536" s="2">
        <v>0.1</v>
      </c>
      <c r="G1536" s="2">
        <v>0.15</v>
      </c>
      <c r="H1536" s="2">
        <v>0.04</v>
      </c>
      <c r="I1536" s="2">
        <v>1573</v>
      </c>
      <c r="J1536" s="2" t="s">
        <v>435</v>
      </c>
      <c r="K1536" t="s">
        <v>1231</v>
      </c>
      <c r="L1536" s="1">
        <f>Kombiniert[[#This Row],[Date]]-13</f>
        <v>43202</v>
      </c>
      <c r="M1536" s="8">
        <f>AVERAGEIFS(Kombiniert[CDU/CSU],Kombiniert[Date],"&gt;="&amp;Kombiniert[[#This Row],[Von]],Kombiniert[Date],"&lt;="&amp;Kombiniert[[#This Row],[Date]])</f>
        <v>0.32799999999999996</v>
      </c>
      <c r="N1536" s="3">
        <f>AVERAGEIFS(Kombiniert[SPD],Kombiniert[Date],"&gt;="&amp;Kombiniert[[#This Row],[Von]],Kombiniert[Date],"&lt;="&amp;Kombiniert[[#This Row],[Date]])</f>
        <v>0.18399999999999997</v>
      </c>
      <c r="O1536" s="8">
        <f>AVERAGEIFS(Kombiniert[GRÜNE],Kombiniert[Date],"&gt;="&amp;Kombiniert[[#This Row],[Von]],Kombiniert[Date],"&lt;="&amp;Kombiniert[[#This Row],[Date]])</f>
        <v>0.12050000000000001</v>
      </c>
      <c r="P1536" s="8">
        <f>AVERAGEIFS(Kombiniert[FDP],Kombiniert[Date],"&gt;="&amp;Kombiniert[[#This Row],[Von]],Kombiniert[Date],"&lt;="&amp;Kombiniert[[#This Row],[Date]])</f>
        <v>9.1499999999999984E-2</v>
      </c>
      <c r="Q1536" s="8">
        <f>AVERAGEIFS(Kombiniert[LINKE],Kombiniert[Date],"&gt;="&amp;Kombiniert[[#This Row],[Von]],Kombiniert[Date],"&lt;="&amp;Kombiniert[[#This Row],[Date]])</f>
        <v>0.10149999999999999</v>
      </c>
      <c r="R1536" s="8">
        <f>AVERAGEIFS(Kombiniert[AfD],Kombiniert[Date],"&gt;="&amp;Kombiniert[[#This Row],[Von]],Kombiniert[Date],"&lt;="&amp;Kombiniert[[#This Row],[Date]])</f>
        <v>0.13649999999999998</v>
      </c>
      <c r="S1536" s="8">
        <f>AVERAGEIFS(Kombiniert[Sonstige],Kombiniert[Date],"&gt;="&amp;Kombiniert[[#This Row],[Von]],Kombiniert[Date],"&lt;="&amp;Kombiniert[[#This Row],[Date]])</f>
        <v>3.8000000000000006E-2</v>
      </c>
      <c r="T1536" s="4">
        <f>SUMIFS(Kombiniert[Befragte],Kombiniert[Date],"&gt;="&amp;Kombiniert[[#This Row],[Von]],Kombiniert[Date],"&lt;="&amp;Kombiniert[[#This Row],[Date]])</f>
        <v>18427</v>
      </c>
      <c r="U1536" s="2">
        <f>1/SUMIFS(Kombiniert[[#This Row],[CDU/CSU (14d)]:[AfD (14d)]],Kombiniert[[#This Row],[CDU/CSU (14d)]:[AfD (14d)]],"&gt;="&amp;0.05)</f>
        <v>1.0395010395010396</v>
      </c>
      <c r="V1536" s="2">
        <f>1/(SUMIFS(Kombiniert[[#This Row],[CDU/CSU (14d)]:[AfD (14d)]],Kombiniert[[#This Row],[CDU/CSU (14d)]:[AfD (14d)]],"&gt;="&amp;0.05)-Kombiniert[[#This Row],[FDP (14d)]])</f>
        <v>1.1487650775416429</v>
      </c>
    </row>
    <row r="1537" spans="1:22" x14ac:dyDescent="0.35">
      <c r="A1537" s="1">
        <v>43187</v>
      </c>
      <c r="B1537" s="2">
        <v>0.34</v>
      </c>
      <c r="C1537" s="2">
        <v>0.17</v>
      </c>
      <c r="D1537" s="2">
        <v>0.11</v>
      </c>
      <c r="E1537" s="2">
        <v>0.08</v>
      </c>
      <c r="F1537" s="2">
        <v>0.11</v>
      </c>
      <c r="G1537" s="2">
        <v>0.15</v>
      </c>
      <c r="H1537" s="2">
        <v>0.04</v>
      </c>
      <c r="I1537" s="2">
        <v>1579</v>
      </c>
      <c r="J1537" s="2" t="s">
        <v>439</v>
      </c>
      <c r="K1537" t="s">
        <v>1231</v>
      </c>
      <c r="L1537" s="1">
        <f>Kombiniert[[#This Row],[Date]]-13</f>
        <v>43174</v>
      </c>
      <c r="M1537" s="8">
        <f>AVERAGEIFS(Kombiniert[CDU/CSU],Kombiniert[Date],"&gt;="&amp;Kombiniert[[#This Row],[Von]],Kombiniert[Date],"&lt;="&amp;Kombiniert[[#This Row],[Date]])</f>
        <v>0.32954545454545453</v>
      </c>
      <c r="N1537" s="3">
        <f>AVERAGEIFS(Kombiniert[SPD],Kombiniert[Date],"&gt;="&amp;Kombiniert[[#This Row],[Von]],Kombiniert[Date],"&lt;="&amp;Kombiniert[[#This Row],[Date]])</f>
        <v>0.18318181818181814</v>
      </c>
      <c r="O1537" s="8">
        <f>AVERAGEIFS(Kombiniert[GRÜNE],Kombiniert[Date],"&gt;="&amp;Kombiniert[[#This Row],[Von]],Kombiniert[Date],"&lt;="&amp;Kombiniert[[#This Row],[Date]])</f>
        <v>0.11272727272727273</v>
      </c>
      <c r="P1537" s="8">
        <f>AVERAGEIFS(Kombiniert[FDP],Kombiniert[Date],"&gt;="&amp;Kombiniert[[#This Row],[Von]],Kombiniert[Date],"&lt;="&amp;Kombiniert[[#This Row],[Date]])</f>
        <v>9.1818181818181813E-2</v>
      </c>
      <c r="Q1537" s="8">
        <f>AVERAGEIFS(Kombiniert[LINKE],Kombiniert[Date],"&gt;="&amp;Kombiniert[[#This Row],[Von]],Kombiniert[Date],"&lt;="&amp;Kombiniert[[#This Row],[Date]])</f>
        <v>0.10636363636363638</v>
      </c>
      <c r="R1537" s="8">
        <f>AVERAGEIFS(Kombiniert[AfD],Kombiniert[Date],"&gt;="&amp;Kombiniert[[#This Row],[Von]],Kombiniert[Date],"&lt;="&amp;Kombiniert[[#This Row],[Date]])</f>
        <v>0.13681818181818181</v>
      </c>
      <c r="S1537" s="8">
        <f>AVERAGEIFS(Kombiniert[Sonstige],Kombiniert[Date],"&gt;="&amp;Kombiniert[[#This Row],[Von]],Kombiniert[Date],"&lt;="&amp;Kombiniert[[#This Row],[Date]])</f>
        <v>3.9545454545454543E-2</v>
      </c>
      <c r="T1537" s="4">
        <f>SUMIFS(Kombiniert[Befragte],Kombiniert[Date],"&gt;="&amp;Kombiniert[[#This Row],[Von]],Kombiniert[Date],"&lt;="&amp;Kombiniert[[#This Row],[Date]])</f>
        <v>19142</v>
      </c>
      <c r="U1537" s="2">
        <f>1/SUMIFS(Kombiniert[[#This Row],[CDU/CSU (14d)]:[AfD (14d)]],Kombiniert[[#This Row],[CDU/CSU (14d)]:[AfD (14d)]],"&gt;="&amp;0.05)</f>
        <v>1.0411736867013723</v>
      </c>
      <c r="V1537" s="2">
        <f>1/(SUMIFS(Kombiniert[[#This Row],[CDU/CSU (14d)]:[AfD (14d)]],Kombiniert[[#This Row],[CDU/CSU (14d)]:[AfD (14d)]],"&gt;="&amp;0.05)-Kombiniert[[#This Row],[FDP (14d)]])</f>
        <v>1.1512297226582939</v>
      </c>
    </row>
    <row r="1538" spans="1:22" x14ac:dyDescent="0.35">
      <c r="A1538" s="1">
        <v>43159</v>
      </c>
      <c r="B1538" s="2">
        <v>0.32</v>
      </c>
      <c r="C1538" s="2">
        <v>0.16</v>
      </c>
      <c r="D1538" s="2">
        <v>0.12</v>
      </c>
      <c r="E1538" s="2">
        <v>0.08</v>
      </c>
      <c r="F1538" s="2">
        <v>0.12</v>
      </c>
      <c r="G1538" s="2">
        <v>0.16</v>
      </c>
      <c r="H1538" s="2">
        <v>0.04</v>
      </c>
      <c r="I1538" s="2">
        <v>1585</v>
      </c>
      <c r="J1538" s="2" t="s">
        <v>854</v>
      </c>
      <c r="K1538" t="s">
        <v>1231</v>
      </c>
      <c r="L1538" s="1">
        <f>Kombiniert[[#This Row],[Date]]-13</f>
        <v>43146</v>
      </c>
      <c r="M1538" s="8">
        <f>AVERAGEIFS(Kombiniert[CDU/CSU],Kombiniert[Date],"&gt;="&amp;Kombiniert[[#This Row],[Von]],Kombiniert[Date],"&lt;="&amp;Kombiniert[[#This Row],[Date]])</f>
        <v>0.33045454545454545</v>
      </c>
      <c r="N1538" s="3">
        <f>AVERAGEIFS(Kombiniert[SPD],Kombiniert[Date],"&gt;="&amp;Kombiniert[[#This Row],[Von]],Kombiniert[Date],"&lt;="&amp;Kombiniert[[#This Row],[Date]])</f>
        <v>0.1677272727272727</v>
      </c>
      <c r="O1538" s="8">
        <f>AVERAGEIFS(Kombiniert[GRÜNE],Kombiniert[Date],"&gt;="&amp;Kombiniert[[#This Row],[Von]],Kombiniert[Date],"&lt;="&amp;Kombiniert[[#This Row],[Date]])</f>
        <v>0.12090909090909091</v>
      </c>
      <c r="P1538" s="8">
        <f>AVERAGEIFS(Kombiniert[FDP],Kombiniert[Date],"&gt;="&amp;Kombiniert[[#This Row],[Von]],Kombiniert[Date],"&lt;="&amp;Kombiniert[[#This Row],[Date]])</f>
        <v>9.0909090909090884E-2</v>
      </c>
      <c r="Q1538" s="8">
        <f>AVERAGEIFS(Kombiniert[LINKE],Kombiniert[Date],"&gt;="&amp;Kombiniert[[#This Row],[Von]],Kombiniert[Date],"&lt;="&amp;Kombiniert[[#This Row],[Date]])</f>
        <v>0.10590909090909091</v>
      </c>
      <c r="R1538" s="8">
        <f>AVERAGEIFS(Kombiniert[AfD],Kombiniert[Date],"&gt;="&amp;Kombiniert[[#This Row],[Von]],Kombiniert[Date],"&lt;="&amp;Kombiniert[[#This Row],[Date]])</f>
        <v>0.14454545454545453</v>
      </c>
      <c r="S1538" s="8">
        <f>AVERAGEIFS(Kombiniert[Sonstige],Kombiniert[Date],"&gt;="&amp;Kombiniert[[#This Row],[Von]],Kombiniert[Date],"&lt;="&amp;Kombiniert[[#This Row],[Date]])</f>
        <v>3.9545454545454543E-2</v>
      </c>
      <c r="T1538" s="4">
        <f>SUMIFS(Kombiniert[Befragte],Kombiniert[Date],"&gt;="&amp;Kombiniert[[#This Row],[Von]],Kombiniert[Date],"&lt;="&amp;Kombiniert[[#This Row],[Date]])</f>
        <v>17842</v>
      </c>
      <c r="U1538" s="2">
        <f>1/SUMIFS(Kombiniert[[#This Row],[CDU/CSU (14d)]:[AfD (14d)]],Kombiniert[[#This Row],[CDU/CSU (14d)]:[AfD (14d)]],"&gt;="&amp;0.05)</f>
        <v>1.0411736867013726</v>
      </c>
      <c r="V1538" s="2">
        <f>1/(SUMIFS(Kombiniert[[#This Row],[CDU/CSU (14d)]:[AfD (14d)]],Kombiniert[[#This Row],[CDU/CSU (14d)]:[AfD (14d)]],"&gt;="&amp;0.05)-Kombiniert[[#This Row],[FDP (14d)]])</f>
        <v>1.1500261369576581</v>
      </c>
    </row>
    <row r="1539" spans="1:22" x14ac:dyDescent="0.35">
      <c r="A1539" s="1">
        <v>43125</v>
      </c>
      <c r="B1539" s="2">
        <v>0.34</v>
      </c>
      <c r="C1539" s="2">
        <v>0.19</v>
      </c>
      <c r="D1539" s="2">
        <v>0.1</v>
      </c>
      <c r="E1539" s="2">
        <v>0.08</v>
      </c>
      <c r="F1539" s="2">
        <v>0.11</v>
      </c>
      <c r="G1539" s="2">
        <v>0.14000000000000001</v>
      </c>
      <c r="H1539" s="2">
        <v>0.04</v>
      </c>
      <c r="I1539" s="2">
        <v>1566</v>
      </c>
      <c r="J1539" s="2" t="s">
        <v>690</v>
      </c>
      <c r="K1539" t="s">
        <v>1231</v>
      </c>
      <c r="L1539" s="1">
        <f>Kombiniert[[#This Row],[Date]]-13</f>
        <v>43112</v>
      </c>
      <c r="M1539" s="8">
        <f>AVERAGEIFS(Kombiniert[CDU/CSU],Kombiniert[Date],"&gt;="&amp;Kombiniert[[#This Row],[Von]],Kombiniert[Date],"&lt;="&amp;Kombiniert[[#This Row],[Date]])</f>
        <v>0.33250000000000002</v>
      </c>
      <c r="N1539" s="3">
        <f>AVERAGEIFS(Kombiniert[SPD],Kombiniert[Date],"&gt;="&amp;Kombiniert[[#This Row],[Von]],Kombiniert[Date],"&lt;="&amp;Kombiniert[[#This Row],[Date]])</f>
        <v>0.1920833333333333</v>
      </c>
      <c r="O1539" s="8">
        <f>AVERAGEIFS(Kombiniert[GRÜNE],Kombiniert[Date],"&gt;="&amp;Kombiniert[[#This Row],[Von]],Kombiniert[Date],"&lt;="&amp;Kombiniert[[#This Row],[Date]])</f>
        <v>0.11041666666666668</v>
      </c>
      <c r="P1539" s="8">
        <f>AVERAGEIFS(Kombiniert[FDP],Kombiniert[Date],"&gt;="&amp;Kombiniert[[#This Row],[Von]],Kombiniert[Date],"&lt;="&amp;Kombiniert[[#This Row],[Date]])</f>
        <v>8.7083333333333332E-2</v>
      </c>
      <c r="Q1539" s="8">
        <f>AVERAGEIFS(Kombiniert[LINKE],Kombiniert[Date],"&gt;="&amp;Kombiniert[[#This Row],[Von]],Kombiniert[Date],"&lt;="&amp;Kombiniert[[#This Row],[Date]])</f>
        <v>0.10083333333333333</v>
      </c>
      <c r="R1539" s="8">
        <f>AVERAGEIFS(Kombiniert[AfD],Kombiniert[Date],"&gt;="&amp;Kombiniert[[#This Row],[Von]],Kombiniert[Date],"&lt;="&amp;Kombiniert[[#This Row],[Date]])</f>
        <v>0.12666666666666671</v>
      </c>
      <c r="S1539" s="8">
        <f>AVERAGEIFS(Kombiniert[Sonstige],Kombiniert[Date],"&gt;="&amp;Kombiniert[[#This Row],[Von]],Kombiniert[Date],"&lt;="&amp;Kombiniert[[#This Row],[Date]])</f>
        <v>5.0416666666666672E-2</v>
      </c>
      <c r="T1539" s="4">
        <f>SUMIFS(Kombiniert[Befragte],Kombiniert[Date],"&gt;="&amp;Kombiniert[[#This Row],[Von]],Kombiniert[Date],"&lt;="&amp;Kombiniert[[#This Row],[Date]])</f>
        <v>19437</v>
      </c>
      <c r="U1539" s="2">
        <f>1/SUMIFS(Kombiniert[[#This Row],[CDU/CSU (14d)]:[AfD (14d)]],Kombiniert[[#This Row],[CDU/CSU (14d)]:[AfD (14d)]],"&gt;="&amp;0.05)</f>
        <v>1.0530934620447565</v>
      </c>
      <c r="V1539" s="2">
        <f>1/(SUMIFS(Kombiniert[[#This Row],[CDU/CSU (14d)]:[AfD (14d)]],Kombiniert[[#This Row],[CDU/CSU (14d)]:[AfD (14d)]],"&gt;="&amp;0.05)-Kombiniert[[#This Row],[FDP (14d)]])</f>
        <v>1.1594202898550725</v>
      </c>
    </row>
    <row r="1540" spans="1:22" x14ac:dyDescent="0.35">
      <c r="A1540" s="1">
        <v>43097</v>
      </c>
      <c r="B1540" s="2">
        <v>0.33</v>
      </c>
      <c r="C1540" s="2">
        <v>0.21</v>
      </c>
      <c r="D1540" s="2">
        <v>0.1</v>
      </c>
      <c r="E1540" s="2">
        <v>0.09</v>
      </c>
      <c r="F1540" s="2">
        <v>0.1</v>
      </c>
      <c r="G1540" s="2">
        <v>0.13</v>
      </c>
      <c r="H1540" s="2">
        <v>0.04</v>
      </c>
      <c r="I1540" s="2">
        <v>1489</v>
      </c>
      <c r="J1540" s="2" t="s">
        <v>1243</v>
      </c>
      <c r="K1540" t="s">
        <v>1231</v>
      </c>
      <c r="L1540" s="1">
        <f>Kombiniert[[#This Row],[Date]]-13</f>
        <v>43084</v>
      </c>
      <c r="M1540" s="8">
        <f>AVERAGEIFS(Kombiniert[CDU/CSU],Kombiniert[Date],"&gt;="&amp;Kombiniert[[#This Row],[Von]],Kombiniert[Date],"&lt;="&amp;Kombiniert[[#This Row],[Date]])</f>
        <v>0.32875000000000004</v>
      </c>
      <c r="N1540" s="3">
        <f>AVERAGEIFS(Kombiniert[SPD],Kombiniert[Date],"&gt;="&amp;Kombiniert[[#This Row],[Von]],Kombiniert[Date],"&lt;="&amp;Kombiniert[[#This Row],[Date]])</f>
        <v>0.206875</v>
      </c>
      <c r="O1540" s="8">
        <f>AVERAGEIFS(Kombiniert[GRÜNE],Kombiniert[Date],"&gt;="&amp;Kombiniert[[#This Row],[Von]],Kombiniert[Date],"&lt;="&amp;Kombiniert[[#This Row],[Date]])</f>
        <v>0.10874999999999999</v>
      </c>
      <c r="P1540" s="8">
        <f>AVERAGEIFS(Kombiniert[FDP],Kombiniert[Date],"&gt;="&amp;Kombiniert[[#This Row],[Von]],Kombiniert[Date],"&lt;="&amp;Kombiniert[[#This Row],[Date]])</f>
        <v>8.8124999999999995E-2</v>
      </c>
      <c r="Q1540" s="8">
        <f>AVERAGEIFS(Kombiniert[LINKE],Kombiniert[Date],"&gt;="&amp;Kombiniert[[#This Row],[Von]],Kombiniert[Date],"&lt;="&amp;Kombiniert[[#This Row],[Date]])</f>
        <v>9.8749999999999991E-2</v>
      </c>
      <c r="R1540" s="8">
        <f>AVERAGEIFS(Kombiniert[AfD],Kombiniert[Date],"&gt;="&amp;Kombiniert[[#This Row],[Von]],Kombiniert[Date],"&lt;="&amp;Kombiniert[[#This Row],[Date]])</f>
        <v>0.125</v>
      </c>
      <c r="S1540" s="8">
        <f>AVERAGEIFS(Kombiniert[Sonstige],Kombiniert[Date],"&gt;="&amp;Kombiniert[[#This Row],[Von]],Kombiniert[Date],"&lt;="&amp;Kombiniert[[#This Row],[Date]])</f>
        <v>4.3749999999999997E-2</v>
      </c>
      <c r="T1540" s="4">
        <f>SUMIFS(Kombiniert[Befragte],Kombiniert[Date],"&gt;="&amp;Kombiniert[[#This Row],[Von]],Kombiniert[Date],"&lt;="&amp;Kombiniert[[#This Row],[Date]])</f>
        <v>15897</v>
      </c>
      <c r="U1540" s="2">
        <f>1/SUMIFS(Kombiniert[[#This Row],[CDU/CSU (14d)]:[AfD (14d)]],Kombiniert[[#This Row],[CDU/CSU (14d)]:[AfD (14d)]],"&gt;="&amp;0.05)</f>
        <v>1.0457516339869282</v>
      </c>
      <c r="V1540" s="2">
        <f>1/(SUMIFS(Kombiniert[[#This Row],[CDU/CSU (14d)]:[AfD (14d)]],Kombiniert[[#This Row],[CDU/CSU (14d)]:[AfD (14d)]],"&gt;="&amp;0.05)-Kombiniert[[#This Row],[FDP (14d)]])</f>
        <v>1.1519078473722102</v>
      </c>
    </row>
    <row r="1541" spans="1:22" x14ac:dyDescent="0.35">
      <c r="A1541" s="1">
        <v>43068</v>
      </c>
      <c r="B1541" s="2">
        <v>0.32</v>
      </c>
      <c r="C1541" s="2">
        <v>0.21</v>
      </c>
      <c r="D1541" s="2">
        <v>0.1</v>
      </c>
      <c r="E1541" s="2">
        <v>0.09</v>
      </c>
      <c r="F1541" s="2">
        <v>0.1</v>
      </c>
      <c r="G1541" s="2">
        <v>0.13</v>
      </c>
      <c r="H1541" s="2">
        <v>0.05</v>
      </c>
      <c r="I1541" s="2">
        <v>1570</v>
      </c>
      <c r="J1541" s="2" t="s">
        <v>696</v>
      </c>
      <c r="K1541" t="s">
        <v>1231</v>
      </c>
      <c r="L1541" s="1">
        <f>Kombiniert[[#This Row],[Date]]-13</f>
        <v>43055</v>
      </c>
      <c r="M1541" s="8">
        <f>AVERAGEIFS(Kombiniert[CDU/CSU],Kombiniert[Date],"&gt;="&amp;Kombiniert[[#This Row],[Von]],Kombiniert[Date],"&lt;="&amp;Kombiniert[[#This Row],[Date]])</f>
        <v>0.31769230769230766</v>
      </c>
      <c r="N1541" s="3">
        <f>AVERAGEIFS(Kombiniert[SPD],Kombiniert[Date],"&gt;="&amp;Kombiniert[[#This Row],[Von]],Kombiniert[Date],"&lt;="&amp;Kombiniert[[#This Row],[Date]])</f>
        <v>0.21</v>
      </c>
      <c r="O1541" s="8">
        <f>AVERAGEIFS(Kombiniert[GRÜNE],Kombiniert[Date],"&gt;="&amp;Kombiniert[[#This Row],[Von]],Kombiniert[Date],"&lt;="&amp;Kombiniert[[#This Row],[Date]])</f>
        <v>0.10730769230769233</v>
      </c>
      <c r="P1541" s="8">
        <f>AVERAGEIFS(Kombiniert[FDP],Kombiniert[Date],"&gt;="&amp;Kombiniert[[#This Row],[Von]],Kombiniert[Date],"&lt;="&amp;Kombiniert[[#This Row],[Date]])</f>
        <v>0.10307692307692309</v>
      </c>
      <c r="Q1541" s="8">
        <f>AVERAGEIFS(Kombiniert[LINKE],Kombiniert[Date],"&gt;="&amp;Kombiniert[[#This Row],[Von]],Kombiniert[Date],"&lt;="&amp;Kombiniert[[#This Row],[Date]])</f>
        <v>9.7307692307692317E-2</v>
      </c>
      <c r="R1541" s="8">
        <f>AVERAGEIFS(Kombiniert[AfD],Kombiniert[Date],"&gt;="&amp;Kombiniert[[#This Row],[Von]],Kombiniert[Date],"&lt;="&amp;Kombiniert[[#This Row],[Date]])</f>
        <v>0.12230769230769233</v>
      </c>
      <c r="S1541" s="8">
        <f>AVERAGEIFS(Kombiniert[Sonstige],Kombiniert[Date],"&gt;="&amp;Kombiniert[[#This Row],[Von]],Kombiniert[Date],"&lt;="&amp;Kombiniert[[#This Row],[Date]])</f>
        <v>4.230769230769231E-2</v>
      </c>
      <c r="T1541" s="4">
        <f>SUMIFS(Kombiniert[Befragte],Kombiniert[Date],"&gt;="&amp;Kombiniert[[#This Row],[Von]],Kombiniert[Date],"&lt;="&amp;Kombiniert[[#This Row],[Date]])</f>
        <v>21268</v>
      </c>
      <c r="U1541" s="2">
        <f>1/SUMIFS(Kombiniert[[#This Row],[CDU/CSU (14d)]:[AfD (14d)]],Kombiniert[[#This Row],[CDU/CSU (14d)]:[AfD (14d)]],"&gt;="&amp;0.05)</f>
        <v>1.0441767068273091</v>
      </c>
      <c r="V1541" s="2">
        <f>1/(SUMIFS(Kombiniert[[#This Row],[CDU/CSU (14d)]:[AfD (14d)]],Kombiniert[[#This Row],[CDU/CSU (14d)]:[AfD (14d)]],"&gt;="&amp;0.05)-Kombiniert[[#This Row],[FDP (14d)]])</f>
        <v>1.1701170117011701</v>
      </c>
    </row>
    <row r="1542" spans="1:22" x14ac:dyDescent="0.35">
      <c r="A1542" s="1">
        <v>42999</v>
      </c>
      <c r="B1542" s="2">
        <v>0.36</v>
      </c>
      <c r="C1542" s="2">
        <v>0.23</v>
      </c>
      <c r="D1542" s="2">
        <v>7.0000000000000007E-2</v>
      </c>
      <c r="E1542" s="2">
        <v>0.09</v>
      </c>
      <c r="F1542" s="2">
        <v>0.1</v>
      </c>
      <c r="G1542" s="2">
        <v>0.1</v>
      </c>
      <c r="H1542" s="2">
        <v>0.05</v>
      </c>
      <c r="I1542" s="2">
        <v>1862</v>
      </c>
      <c r="J1542" s="2" t="s">
        <v>706</v>
      </c>
      <c r="K1542" t="s">
        <v>1231</v>
      </c>
      <c r="L1542" s="1">
        <f>Kombiniert[[#This Row],[Date]]-13</f>
        <v>42986</v>
      </c>
      <c r="M1542" s="8">
        <f>AVERAGEIFS(Kombiniert[CDU/CSU],Kombiniert[Date],"&gt;="&amp;Kombiniert[[#This Row],[Von]],Kombiniert[Date],"&lt;="&amp;Kombiniert[[#This Row],[Date]])</f>
        <v>0.36454545454545451</v>
      </c>
      <c r="N1542" s="3">
        <f>AVERAGEIFS(Kombiniert[SPD],Kombiniert[Date],"&gt;="&amp;Kombiniert[[#This Row],[Von]],Kombiniert[Date],"&lt;="&amp;Kombiniert[[#This Row],[Date]])</f>
        <v>0.22590909090909089</v>
      </c>
      <c r="O1542" s="8">
        <f>AVERAGEIFS(Kombiniert[GRÜNE],Kombiniert[Date],"&gt;="&amp;Kombiniert[[#This Row],[Von]],Kombiniert[Date],"&lt;="&amp;Kombiniert[[#This Row],[Date]])</f>
        <v>7.5909090909090912E-2</v>
      </c>
      <c r="P1542" s="8">
        <f>AVERAGEIFS(Kombiniert[FDP],Kombiniert[Date],"&gt;="&amp;Kombiniert[[#This Row],[Von]],Kombiniert[Date],"&lt;="&amp;Kombiniert[[#This Row],[Date]])</f>
        <v>9.045454545454544E-2</v>
      </c>
      <c r="Q1542" s="8">
        <f>AVERAGEIFS(Kombiniert[LINKE],Kombiniert[Date],"&gt;="&amp;Kombiniert[[#This Row],[Von]],Kombiniert[Date],"&lt;="&amp;Kombiniert[[#This Row],[Date]])</f>
        <v>9.8636363636363633E-2</v>
      </c>
      <c r="R1542" s="8">
        <f>AVERAGEIFS(Kombiniert[AfD],Kombiniert[Date],"&gt;="&amp;Kombiniert[[#This Row],[Von]],Kombiniert[Date],"&lt;="&amp;Kombiniert[[#This Row],[Date]])</f>
        <v>0.10090909090909092</v>
      </c>
      <c r="S1542" s="8">
        <f>AVERAGEIFS(Kombiniert[Sonstige],Kombiniert[Date],"&gt;="&amp;Kombiniert[[#This Row],[Von]],Kombiniert[Date],"&lt;="&amp;Kombiniert[[#This Row],[Date]])</f>
        <v>4.3636363636363626E-2</v>
      </c>
      <c r="T1542" s="4">
        <f>SUMIFS(Kombiniert[Befragte],Kombiniert[Date],"&gt;="&amp;Kombiniert[[#This Row],[Von]],Kombiniert[Date],"&lt;="&amp;Kombiniert[[#This Row],[Date]])</f>
        <v>20908</v>
      </c>
      <c r="U1542" s="2">
        <f>1/SUMIFS(Kombiniert[[#This Row],[CDU/CSU (14d)]:[AfD (14d)]],Kombiniert[[#This Row],[CDU/CSU (14d)]:[AfD (14d)]],"&gt;="&amp;0.05)</f>
        <v>1.0456273764258557</v>
      </c>
      <c r="V1542" s="2">
        <f>1/(SUMIFS(Kombiniert[[#This Row],[CDU/CSU (14d)]:[AfD (14d)]],Kombiniert[[#This Row],[CDU/CSU (14d)]:[AfD (14d)]],"&gt;="&amp;0.05)-Kombiniert[[#This Row],[FDP (14d)]])</f>
        <v>1.1548556430446195</v>
      </c>
    </row>
    <row r="1543" spans="1:22" x14ac:dyDescent="0.35">
      <c r="A1543" s="1">
        <v>42991</v>
      </c>
      <c r="B1543" s="2">
        <v>0.36</v>
      </c>
      <c r="C1543" s="2">
        <v>0.23</v>
      </c>
      <c r="D1543" s="2">
        <v>0.08</v>
      </c>
      <c r="E1543" s="2">
        <v>0.09</v>
      </c>
      <c r="F1543" s="2">
        <v>0.1</v>
      </c>
      <c r="G1543" s="2">
        <v>0.1</v>
      </c>
      <c r="H1543" s="2">
        <v>0.04</v>
      </c>
      <c r="I1543" s="2">
        <v>1600</v>
      </c>
      <c r="J1543" s="2" t="s">
        <v>707</v>
      </c>
      <c r="K1543" t="s">
        <v>1231</v>
      </c>
      <c r="L1543" s="1">
        <f>Kombiniert[[#This Row],[Date]]-13</f>
        <v>42978</v>
      </c>
      <c r="M1543" s="8">
        <f>AVERAGEIFS(Kombiniert[CDU/CSU],Kombiniert[Date],"&gt;="&amp;Kombiniert[[#This Row],[Von]],Kombiniert[Date],"&lt;="&amp;Kombiniert[[#This Row],[Date]])</f>
        <v>0.36875000000000008</v>
      </c>
      <c r="N1543" s="3">
        <f>AVERAGEIFS(Kombiniert[SPD],Kombiniert[Date],"&gt;="&amp;Kombiniert[[#This Row],[Von]],Kombiniert[Date],"&lt;="&amp;Kombiniert[[#This Row],[Date]])</f>
        <v>0.23250000000000001</v>
      </c>
      <c r="O1543" s="8">
        <f>AVERAGEIFS(Kombiniert[GRÜNE],Kombiniert[Date],"&gt;="&amp;Kombiniert[[#This Row],[Von]],Kombiniert[Date],"&lt;="&amp;Kombiniert[[#This Row],[Date]])</f>
        <v>7.5833333333333322E-2</v>
      </c>
      <c r="P1543" s="8">
        <f>AVERAGEIFS(Kombiniert[FDP],Kombiniert[Date],"&gt;="&amp;Kombiniert[[#This Row],[Von]],Kombiniert[Date],"&lt;="&amp;Kombiniert[[#This Row],[Date]])</f>
        <v>8.6249999999999993E-2</v>
      </c>
      <c r="Q1543" s="8">
        <f>AVERAGEIFS(Kombiniert[LINKE],Kombiniert[Date],"&gt;="&amp;Kombiniert[[#This Row],[Von]],Kombiniert[Date],"&lt;="&amp;Kombiniert[[#This Row],[Date]])</f>
        <v>9.4583333333333339E-2</v>
      </c>
      <c r="R1543" s="8">
        <f>AVERAGEIFS(Kombiniert[AfD],Kombiniert[Date],"&gt;="&amp;Kombiniert[[#This Row],[Von]],Kombiniert[Date],"&lt;="&amp;Kombiniert[[#This Row],[Date]])</f>
        <v>9.7083333333333341E-2</v>
      </c>
      <c r="S1543" s="8">
        <f>AVERAGEIFS(Kombiniert[Sonstige],Kombiniert[Date],"&gt;="&amp;Kombiniert[[#This Row],[Von]],Kombiniert[Date],"&lt;="&amp;Kombiniert[[#This Row],[Date]])</f>
        <v>4.5000000000000005E-2</v>
      </c>
      <c r="T1543" s="4">
        <f>SUMIFS(Kombiniert[Befragte],Kombiniert[Date],"&gt;="&amp;Kombiniert[[#This Row],[Von]],Kombiniert[Date],"&lt;="&amp;Kombiniert[[#This Row],[Date]])</f>
        <v>22043</v>
      </c>
      <c r="U1543" s="2">
        <f>1/SUMIFS(Kombiniert[[#This Row],[CDU/CSU (14d)]:[AfD (14d)]],Kombiniert[[#This Row],[CDU/CSU (14d)]:[AfD (14d)]],"&gt;="&amp;0.05)</f>
        <v>1.0471204188481675</v>
      </c>
      <c r="V1543" s="2">
        <f>1/(SUMIFS(Kombiniert[[#This Row],[CDU/CSU (14d)]:[AfD (14d)]],Kombiniert[[#This Row],[CDU/CSU (14d)]:[AfD (14d)]],"&gt;="&amp;0.05)-Kombiniert[[#This Row],[FDP (14d)]])</f>
        <v>1.1510791366906472</v>
      </c>
    </row>
    <row r="1544" spans="1:22" x14ac:dyDescent="0.35">
      <c r="A1544" s="1">
        <v>42984</v>
      </c>
      <c r="B1544" s="2">
        <v>0.34</v>
      </c>
      <c r="C1544" s="2">
        <v>0.24</v>
      </c>
      <c r="D1544" s="2">
        <v>7.0000000000000007E-2</v>
      </c>
      <c r="E1544" s="2">
        <v>0.09</v>
      </c>
      <c r="F1544" s="2">
        <v>0.09</v>
      </c>
      <c r="G1544" s="2">
        <v>0.11</v>
      </c>
      <c r="H1544" s="2">
        <v>0.06</v>
      </c>
      <c r="I1544" s="2">
        <v>1617</v>
      </c>
      <c r="J1544" s="2" t="s">
        <v>862</v>
      </c>
      <c r="K1544" t="s">
        <v>1231</v>
      </c>
      <c r="L1544" s="1">
        <f>Kombiniert[[#This Row],[Date]]-13</f>
        <v>42971</v>
      </c>
      <c r="M1544" s="8">
        <f>AVERAGEIFS(Kombiniert[CDU/CSU],Kombiniert[Date],"&gt;="&amp;Kombiniert[[#This Row],[Von]],Kombiniert[Date],"&lt;="&amp;Kombiniert[[#This Row],[Date]])</f>
        <v>0.37166666666666665</v>
      </c>
      <c r="N1544" s="3">
        <f>AVERAGEIFS(Kombiniert[SPD],Kombiniert[Date],"&gt;="&amp;Kombiniert[[#This Row],[Von]],Kombiniert[Date],"&lt;="&amp;Kombiniert[[#This Row],[Date]])</f>
        <v>0.23708333333333331</v>
      </c>
      <c r="O1544" s="8">
        <f>AVERAGEIFS(Kombiniert[GRÜNE],Kombiniert[Date],"&gt;="&amp;Kombiniert[[#This Row],[Von]],Kombiniert[Date],"&lt;="&amp;Kombiniert[[#This Row],[Date]])</f>
        <v>7.2916666666666685E-2</v>
      </c>
      <c r="P1544" s="8">
        <f>AVERAGEIFS(Kombiniert[FDP],Kombiniert[Date],"&gt;="&amp;Kombiniert[[#This Row],[Von]],Kombiniert[Date],"&lt;="&amp;Kombiniert[[#This Row],[Date]])</f>
        <v>8.3749999999999991E-2</v>
      </c>
      <c r="Q1544" s="8">
        <f>AVERAGEIFS(Kombiniert[LINKE],Kombiniert[Date],"&gt;="&amp;Kombiniert[[#This Row],[Von]],Kombiniert[Date],"&lt;="&amp;Kombiniert[[#This Row],[Date]])</f>
        <v>9.166666666666666E-2</v>
      </c>
      <c r="R1544" s="8">
        <f>AVERAGEIFS(Kombiniert[AfD],Kombiniert[Date],"&gt;="&amp;Kombiniert[[#This Row],[Von]],Kombiniert[Date],"&lt;="&amp;Kombiniert[[#This Row],[Date]])</f>
        <v>9.4583333333333339E-2</v>
      </c>
      <c r="S1544" s="8">
        <f>AVERAGEIFS(Kombiniert[Sonstige],Kombiniert[Date],"&gt;="&amp;Kombiniert[[#This Row],[Von]],Kombiniert[Date],"&lt;="&amp;Kombiniert[[#This Row],[Date]])</f>
        <v>4.8333333333333332E-2</v>
      </c>
      <c r="T1544" s="4">
        <f>SUMIFS(Kombiniert[Befragte],Kombiniert[Date],"&gt;="&amp;Kombiniert[[#This Row],[Von]],Kombiniert[Date],"&lt;="&amp;Kombiniert[[#This Row],[Date]])</f>
        <v>21137</v>
      </c>
      <c r="U1544" s="2">
        <f>1/SUMIFS(Kombiniert[[#This Row],[CDU/CSU (14d)]:[AfD (14d)]],Kombiniert[[#This Row],[CDU/CSU (14d)]:[AfD (14d)]],"&gt;="&amp;0.05)</f>
        <v>1.0507880910683012</v>
      </c>
      <c r="V1544" s="2">
        <f>1/(SUMIFS(Kombiniert[[#This Row],[CDU/CSU (14d)]:[AfD (14d)]],Kombiniert[[#This Row],[CDU/CSU (14d)]:[AfD (14d)]],"&gt;="&amp;0.05)-Kombiniert[[#This Row],[FDP (14d)]])</f>
        <v>1.1521843494959194</v>
      </c>
    </row>
    <row r="1545" spans="1:22" x14ac:dyDescent="0.35">
      <c r="A1545" s="1">
        <v>42977</v>
      </c>
      <c r="B1545" s="2">
        <v>0.36</v>
      </c>
      <c r="C1545" s="2">
        <v>0.25</v>
      </c>
      <c r="D1545" s="2">
        <v>7.0000000000000007E-2</v>
      </c>
      <c r="E1545" s="2">
        <v>7.0000000000000007E-2</v>
      </c>
      <c r="F1545" s="2">
        <v>0.1</v>
      </c>
      <c r="G1545" s="2">
        <v>0.1</v>
      </c>
      <c r="H1545" s="2">
        <v>0.05</v>
      </c>
      <c r="I1545" s="2">
        <v>1557</v>
      </c>
      <c r="J1545" s="2" t="s">
        <v>709</v>
      </c>
      <c r="K1545" t="s">
        <v>1231</v>
      </c>
      <c r="L1545" s="1">
        <f>Kombiniert[[#This Row],[Date]]-13</f>
        <v>42964</v>
      </c>
      <c r="M1545" s="8">
        <f>AVERAGEIFS(Kombiniert[CDU/CSU],Kombiniert[Date],"&gt;="&amp;Kombiniert[[#This Row],[Von]],Kombiniert[Date],"&lt;="&amp;Kombiniert[[#This Row],[Date]])</f>
        <v>0.37849999999999995</v>
      </c>
      <c r="N1545" s="3">
        <f>AVERAGEIFS(Kombiniert[SPD],Kombiniert[Date],"&gt;="&amp;Kombiniert[[#This Row],[Von]],Kombiniert[Date],"&lt;="&amp;Kombiniert[[#This Row],[Date]])</f>
        <v>0.23899999999999996</v>
      </c>
      <c r="O1545" s="8">
        <f>AVERAGEIFS(Kombiniert[GRÜNE],Kombiniert[Date],"&gt;="&amp;Kombiniert[[#This Row],[Von]],Kombiniert[Date],"&lt;="&amp;Kombiniert[[#This Row],[Date]])</f>
        <v>7.2000000000000022E-2</v>
      </c>
      <c r="P1545" s="8">
        <f>AVERAGEIFS(Kombiniert[FDP],Kombiniert[Date],"&gt;="&amp;Kombiniert[[#This Row],[Von]],Kombiniert[Date],"&lt;="&amp;Kombiniert[[#This Row],[Date]])</f>
        <v>8.3999999999999991E-2</v>
      </c>
      <c r="Q1545" s="8">
        <f>AVERAGEIFS(Kombiniert[LINKE],Kombiniert[Date],"&gt;="&amp;Kombiniert[[#This Row],[Von]],Kombiniert[Date],"&lt;="&amp;Kombiniert[[#This Row],[Date]])</f>
        <v>9.0999999999999984E-2</v>
      </c>
      <c r="R1545" s="8">
        <f>AVERAGEIFS(Kombiniert[AfD],Kombiniert[Date],"&gt;="&amp;Kombiniert[[#This Row],[Von]],Kombiniert[Date],"&lt;="&amp;Kombiniert[[#This Row],[Date]])</f>
        <v>8.8999999999999996E-2</v>
      </c>
      <c r="S1545" s="8">
        <f>AVERAGEIFS(Kombiniert[Sonstige],Kombiniert[Date],"&gt;="&amp;Kombiniert[[#This Row],[Von]],Kombiniert[Date],"&lt;="&amp;Kombiniert[[#This Row],[Date]])</f>
        <v>4.65E-2</v>
      </c>
      <c r="T1545" s="4">
        <f>SUMIFS(Kombiniert[Befragte],Kombiniert[Date],"&gt;="&amp;Kombiniert[[#This Row],[Von]],Kombiniert[Date],"&lt;="&amp;Kombiniert[[#This Row],[Date]])</f>
        <v>18010</v>
      </c>
      <c r="U1545" s="2">
        <f>1/SUMIFS(Kombiniert[[#This Row],[CDU/CSU (14d)]:[AfD (14d)]],Kombiniert[[#This Row],[CDU/CSU (14d)]:[AfD (14d)]],"&gt;="&amp;0.05)</f>
        <v>1.048767697954903</v>
      </c>
      <c r="V1545" s="2">
        <f>1/(SUMIFS(Kombiniert[[#This Row],[CDU/CSU (14d)]:[AfD (14d)]],Kombiniert[[#This Row],[CDU/CSU (14d)]:[AfD (14d)]],"&gt;="&amp;0.05)-Kombiniert[[#This Row],[FDP (14d)]])</f>
        <v>1.1500862564692353</v>
      </c>
    </row>
    <row r="1546" spans="1:22" x14ac:dyDescent="0.35">
      <c r="A1546" s="1">
        <v>42971</v>
      </c>
      <c r="B1546" s="2">
        <v>0.37</v>
      </c>
      <c r="C1546" s="2">
        <v>0.25</v>
      </c>
      <c r="D1546" s="2">
        <v>7.0000000000000007E-2</v>
      </c>
      <c r="E1546" s="2">
        <v>0.08</v>
      </c>
      <c r="F1546" s="2">
        <v>0.09</v>
      </c>
      <c r="G1546" s="2">
        <v>0.09</v>
      </c>
      <c r="H1546" s="2">
        <v>0.05</v>
      </c>
      <c r="I1546" s="2">
        <v>1520</v>
      </c>
      <c r="J1546" s="2" t="s">
        <v>710</v>
      </c>
      <c r="K1546" t="s">
        <v>1231</v>
      </c>
      <c r="L1546" s="1">
        <f>Kombiniert[[#This Row],[Date]]-13</f>
        <v>42958</v>
      </c>
      <c r="M1546" s="8">
        <f>AVERAGEIFS(Kombiniert[CDU/CSU],Kombiniert[Date],"&gt;="&amp;Kombiniert[[#This Row],[Von]],Kombiniert[Date],"&lt;="&amp;Kombiniert[[#This Row],[Date]])</f>
        <v>0.3805</v>
      </c>
      <c r="N1546" s="3">
        <f>AVERAGEIFS(Kombiniert[SPD],Kombiniert[Date],"&gt;="&amp;Kombiniert[[#This Row],[Von]],Kombiniert[Date],"&lt;="&amp;Kombiniert[[#This Row],[Date]])</f>
        <v>0.24</v>
      </c>
      <c r="O1546" s="8">
        <f>AVERAGEIFS(Kombiniert[GRÜNE],Kombiniert[Date],"&gt;="&amp;Kombiniert[[#This Row],[Von]],Kombiniert[Date],"&lt;="&amp;Kombiniert[[#This Row],[Date]])</f>
        <v>7.3500000000000038E-2</v>
      </c>
      <c r="P1546" s="8">
        <f>AVERAGEIFS(Kombiniert[FDP],Kombiniert[Date],"&gt;="&amp;Kombiniert[[#This Row],[Von]],Kombiniert[Date],"&lt;="&amp;Kombiniert[[#This Row],[Date]])</f>
        <v>8.5999999999999993E-2</v>
      </c>
      <c r="Q1546" s="8">
        <f>AVERAGEIFS(Kombiniert[LINKE],Kombiniert[Date],"&gt;="&amp;Kombiniert[[#This Row],[Von]],Kombiniert[Date],"&lt;="&amp;Kombiniert[[#This Row],[Date]])</f>
        <v>8.9999999999999983E-2</v>
      </c>
      <c r="R1546" s="8">
        <f>AVERAGEIFS(Kombiniert[AfD],Kombiniert[Date],"&gt;="&amp;Kombiniert[[#This Row],[Von]],Kombiniert[Date],"&lt;="&amp;Kombiniert[[#This Row],[Date]])</f>
        <v>8.6999999999999994E-2</v>
      </c>
      <c r="S1546" s="8">
        <f>AVERAGEIFS(Kombiniert[Sonstige],Kombiniert[Date],"&gt;="&amp;Kombiniert[[#This Row],[Von]],Kombiniert[Date],"&lt;="&amp;Kombiniert[[#This Row],[Date]])</f>
        <v>4.2999999999999997E-2</v>
      </c>
      <c r="T1546" s="4">
        <f>SUMIFS(Kombiniert[Befragte],Kombiniert[Date],"&gt;="&amp;Kombiniert[[#This Row],[Von]],Kombiniert[Date],"&lt;="&amp;Kombiniert[[#This Row],[Date]])</f>
        <v>17895</v>
      </c>
      <c r="U1546" s="2">
        <f>1/SUMIFS(Kombiniert[[#This Row],[CDU/CSU (14d)]:[AfD (14d)]],Kombiniert[[#This Row],[CDU/CSU (14d)]:[AfD (14d)]],"&gt;="&amp;0.05)</f>
        <v>1.044932079414838</v>
      </c>
      <c r="V1546" s="2">
        <f>1/(SUMIFS(Kombiniert[[#This Row],[CDU/CSU (14d)]:[AfD (14d)]],Kombiniert[[#This Row],[CDU/CSU (14d)]:[AfD (14d)]],"&gt;="&amp;0.05)-Kombiniert[[#This Row],[FDP (14d)]])</f>
        <v>1.1481056257175659</v>
      </c>
    </row>
    <row r="1547" spans="1:22" x14ac:dyDescent="0.35">
      <c r="A1547" s="1">
        <v>42963</v>
      </c>
      <c r="B1547" s="2">
        <v>0.37</v>
      </c>
      <c r="C1547" s="2">
        <v>0.25</v>
      </c>
      <c r="D1547" s="2">
        <v>7.0000000000000007E-2</v>
      </c>
      <c r="E1547" s="2">
        <v>0.09</v>
      </c>
      <c r="F1547" s="2">
        <v>0.09</v>
      </c>
      <c r="G1547" s="2">
        <v>0.09</v>
      </c>
      <c r="H1547" s="2">
        <v>0.04</v>
      </c>
      <c r="I1547" s="2">
        <v>1538</v>
      </c>
      <c r="J1547" s="2" t="s">
        <v>711</v>
      </c>
      <c r="K1547" t="s">
        <v>1231</v>
      </c>
      <c r="L1547" s="1">
        <f>Kombiniert[[#This Row],[Date]]-13</f>
        <v>42950</v>
      </c>
      <c r="M1547" s="8">
        <f>AVERAGEIFS(Kombiniert[CDU/CSU],Kombiniert[Date],"&gt;="&amp;Kombiniert[[#This Row],[Von]],Kombiniert[Date],"&lt;="&amp;Kombiniert[[#This Row],[Date]])</f>
        <v>0.38</v>
      </c>
      <c r="N1547" s="3">
        <f>AVERAGEIFS(Kombiniert[SPD],Kombiniert[Date],"&gt;="&amp;Kombiniert[[#This Row],[Von]],Kombiniert[Date],"&lt;="&amp;Kombiniert[[#This Row],[Date]])</f>
        <v>0.24100000000000002</v>
      </c>
      <c r="O1547" s="8">
        <f>AVERAGEIFS(Kombiniert[GRÜNE],Kombiniert[Date],"&gt;="&amp;Kombiniert[[#This Row],[Von]],Kombiniert[Date],"&lt;="&amp;Kombiniert[[#This Row],[Date]])</f>
        <v>7.2500000000000037E-2</v>
      </c>
      <c r="P1547" s="8">
        <f>AVERAGEIFS(Kombiniert[FDP],Kombiniert[Date],"&gt;="&amp;Kombiniert[[#This Row],[Von]],Kombiniert[Date],"&lt;="&amp;Kombiniert[[#This Row],[Date]])</f>
        <v>8.3999999999999991E-2</v>
      </c>
      <c r="Q1547" s="8">
        <f>AVERAGEIFS(Kombiniert[LINKE],Kombiniert[Date],"&gt;="&amp;Kombiniert[[#This Row],[Von]],Kombiniert[Date],"&lt;="&amp;Kombiniert[[#This Row],[Date]])</f>
        <v>9.2499999999999999E-2</v>
      </c>
      <c r="R1547" s="8">
        <f>AVERAGEIFS(Kombiniert[AfD],Kombiniert[Date],"&gt;="&amp;Kombiniert[[#This Row],[Von]],Kombiniert[Date],"&lt;="&amp;Kombiniert[[#This Row],[Date]])</f>
        <v>8.4999999999999992E-2</v>
      </c>
      <c r="S1547" s="8">
        <f>AVERAGEIFS(Kombiniert[Sonstige],Kombiniert[Date],"&gt;="&amp;Kombiniert[[#This Row],[Von]],Kombiniert[Date],"&lt;="&amp;Kombiniert[[#This Row],[Date]])</f>
        <v>4.4999999999999998E-2</v>
      </c>
      <c r="T1547" s="4">
        <f>SUMIFS(Kombiniert[Befragte],Kombiniert[Date],"&gt;="&amp;Kombiniert[[#This Row],[Von]],Kombiniert[Date],"&lt;="&amp;Kombiniert[[#This Row],[Date]])</f>
        <v>19976</v>
      </c>
      <c r="U1547" s="2">
        <f>1/SUMIFS(Kombiniert[[#This Row],[CDU/CSU (14d)]:[AfD (14d)]],Kombiniert[[#This Row],[CDU/CSU (14d)]:[AfD (14d)]],"&gt;="&amp;0.05)</f>
        <v>1.0471204188481675</v>
      </c>
      <c r="V1547" s="2">
        <f>1/(SUMIFS(Kombiniert[[#This Row],[CDU/CSU (14d)]:[AfD (14d)]],Kombiniert[[#This Row],[CDU/CSU (14d)]:[AfD (14d)]],"&gt;="&amp;0.05)-Kombiniert[[#This Row],[FDP (14d)]])</f>
        <v>1.1481056257175659</v>
      </c>
    </row>
    <row r="1548" spans="1:22" x14ac:dyDescent="0.35">
      <c r="A1548" s="1">
        <v>42957</v>
      </c>
      <c r="B1548" s="2">
        <v>0.38</v>
      </c>
      <c r="C1548" s="2">
        <v>0.24</v>
      </c>
      <c r="D1548" s="2">
        <v>0.06</v>
      </c>
      <c r="E1548" s="2">
        <v>0.09</v>
      </c>
      <c r="F1548" s="2">
        <v>0.09</v>
      </c>
      <c r="G1548" s="2">
        <v>0.09</v>
      </c>
      <c r="H1548" s="2">
        <v>0.05</v>
      </c>
      <c r="I1548" s="2">
        <v>1513</v>
      </c>
      <c r="J1548" s="2" t="s">
        <v>712</v>
      </c>
      <c r="K1548" t="s">
        <v>1231</v>
      </c>
      <c r="L1548" s="1">
        <f>Kombiniert[[#This Row],[Date]]-13</f>
        <v>42944</v>
      </c>
      <c r="M1548" s="8">
        <f>AVERAGEIFS(Kombiniert[CDU/CSU],Kombiniert[Date],"&gt;="&amp;Kombiniert[[#This Row],[Von]],Kombiniert[Date],"&lt;="&amp;Kombiniert[[#This Row],[Date]])</f>
        <v>0.38222222222222224</v>
      </c>
      <c r="N1548" s="3">
        <f>AVERAGEIFS(Kombiniert[SPD],Kombiniert[Date],"&gt;="&amp;Kombiniert[[#This Row],[Von]],Kombiniert[Date],"&lt;="&amp;Kombiniert[[#This Row],[Date]])</f>
        <v>0.23833333333333329</v>
      </c>
      <c r="O1548" s="8">
        <f>AVERAGEIFS(Kombiniert[GRÜNE],Kombiniert[Date],"&gt;="&amp;Kombiniert[[#This Row],[Von]],Kombiniert[Date],"&lt;="&amp;Kombiniert[[#This Row],[Date]])</f>
        <v>7.3888888888888893E-2</v>
      </c>
      <c r="P1548" s="8">
        <f>AVERAGEIFS(Kombiniert[FDP],Kombiniert[Date],"&gt;="&amp;Kombiniert[[#This Row],[Von]],Kombiniert[Date],"&lt;="&amp;Kombiniert[[#This Row],[Date]])</f>
        <v>8.3333333333333315E-2</v>
      </c>
      <c r="Q1548" s="8">
        <f>AVERAGEIFS(Kombiniert[LINKE],Kombiniert[Date],"&gt;="&amp;Kombiniert[[#This Row],[Von]],Kombiniert[Date],"&lt;="&amp;Kombiniert[[#This Row],[Date]])</f>
        <v>9.166666666666666E-2</v>
      </c>
      <c r="R1548" s="8">
        <f>AVERAGEIFS(Kombiniert[AfD],Kombiniert[Date],"&gt;="&amp;Kombiniert[[#This Row],[Von]],Kombiniert[Date],"&lt;="&amp;Kombiniert[[#This Row],[Date]])</f>
        <v>8.4999999999999992E-2</v>
      </c>
      <c r="S1548" s="8">
        <f>AVERAGEIFS(Kombiniert[Sonstige],Kombiniert[Date],"&gt;="&amp;Kombiniert[[#This Row],[Von]],Kombiniert[Date],"&lt;="&amp;Kombiniert[[#This Row],[Date]])</f>
        <v>4.5555555555555557E-2</v>
      </c>
      <c r="T1548" s="4">
        <f>SUMIFS(Kombiniert[Befragte],Kombiniert[Date],"&gt;="&amp;Kombiniert[[#This Row],[Von]],Kombiniert[Date],"&lt;="&amp;Kombiniert[[#This Row],[Date]])</f>
        <v>18488</v>
      </c>
      <c r="U1548" s="2">
        <f>1/SUMIFS(Kombiniert[[#This Row],[CDU/CSU (14d)]:[AfD (14d)]],Kombiniert[[#This Row],[CDU/CSU (14d)]:[AfD (14d)]],"&gt;="&amp;0.05)</f>
        <v>1.0477299185098954</v>
      </c>
      <c r="V1548" s="2">
        <f>1/(SUMIFS(Kombiniert[[#This Row],[CDU/CSU (14d)]:[AfD (14d)]],Kombiniert[[#This Row],[CDU/CSU (14d)]:[AfD (14d)]],"&gt;="&amp;0.05)-Kombiniert[[#This Row],[FDP (14d)]])</f>
        <v>1.1479591836734695</v>
      </c>
    </row>
    <row r="1549" spans="1:22" x14ac:dyDescent="0.35">
      <c r="A1549" s="1">
        <v>42950</v>
      </c>
      <c r="B1549" s="2">
        <v>0.37</v>
      </c>
      <c r="C1549" s="2">
        <v>0.25</v>
      </c>
      <c r="D1549" s="2">
        <v>7.0000000000000007E-2</v>
      </c>
      <c r="E1549" s="2">
        <v>0.09</v>
      </c>
      <c r="F1549" s="2">
        <v>0.09</v>
      </c>
      <c r="G1549" s="2">
        <v>0.08</v>
      </c>
      <c r="H1549" s="2">
        <v>0.05</v>
      </c>
      <c r="I1549" s="2">
        <v>2000</v>
      </c>
      <c r="J1549" s="2" t="s">
        <v>713</v>
      </c>
      <c r="K1549" t="s">
        <v>1231</v>
      </c>
      <c r="L1549" s="1">
        <f>Kombiniert[[#This Row],[Date]]-13</f>
        <v>42937</v>
      </c>
      <c r="M1549" s="8">
        <f>AVERAGEIFS(Kombiniert[CDU/CSU],Kombiniert[Date],"&gt;="&amp;Kombiniert[[#This Row],[Von]],Kombiniert[Date],"&lt;="&amp;Kombiniert[[#This Row],[Date]])</f>
        <v>0.38388888888888889</v>
      </c>
      <c r="N1549" s="3">
        <f>AVERAGEIFS(Kombiniert[SPD],Kombiniert[Date],"&gt;="&amp;Kombiniert[[#This Row],[Von]],Kombiniert[Date],"&lt;="&amp;Kombiniert[[#This Row],[Date]])</f>
        <v>0.23944444444444443</v>
      </c>
      <c r="O1549" s="8">
        <f>AVERAGEIFS(Kombiniert[GRÜNE],Kombiniert[Date],"&gt;="&amp;Kombiniert[[#This Row],[Von]],Kombiniert[Date],"&lt;="&amp;Kombiniert[[#This Row],[Date]])</f>
        <v>7.5000000000000011E-2</v>
      </c>
      <c r="P1549" s="8">
        <f>AVERAGEIFS(Kombiniert[FDP],Kombiniert[Date],"&gt;="&amp;Kombiniert[[#This Row],[Von]],Kombiniert[Date],"&lt;="&amp;Kombiniert[[#This Row],[Date]])</f>
        <v>8.3888888888888874E-2</v>
      </c>
      <c r="Q1549" s="8">
        <f>AVERAGEIFS(Kombiniert[LINKE],Kombiniert[Date],"&gt;="&amp;Kombiniert[[#This Row],[Von]],Kombiniert[Date],"&lt;="&amp;Kombiniert[[#This Row],[Date]])</f>
        <v>9.0555555555555556E-2</v>
      </c>
      <c r="R1549" s="8">
        <f>AVERAGEIFS(Kombiniert[AfD],Kombiniert[Date],"&gt;="&amp;Kombiniert[[#This Row],[Von]],Kombiniert[Date],"&lt;="&amp;Kombiniert[[#This Row],[Date]])</f>
        <v>8.3888888888888874E-2</v>
      </c>
      <c r="S1549" s="8">
        <f>AVERAGEIFS(Kombiniert[Sonstige],Kombiniert[Date],"&gt;="&amp;Kombiniert[[#This Row],[Von]],Kombiniert[Date],"&lt;="&amp;Kombiniert[[#This Row],[Date]])</f>
        <v>4.3333333333333335E-2</v>
      </c>
      <c r="T1549" s="4">
        <f>SUMIFS(Kombiniert[Befragte],Kombiniert[Date],"&gt;="&amp;Kombiniert[[#This Row],[Von]],Kombiniert[Date],"&lt;="&amp;Kombiniert[[#This Row],[Date]])</f>
        <v>18337</v>
      </c>
      <c r="U1549" s="2">
        <f>1/SUMIFS(Kombiniert[[#This Row],[CDU/CSU (14d)]:[AfD (14d)]],Kombiniert[[#This Row],[CDU/CSU (14d)]:[AfD (14d)]],"&gt;="&amp;0.05)</f>
        <v>1.0452961672473868</v>
      </c>
      <c r="V1549" s="2">
        <f>1/(SUMIFS(Kombiniert[[#This Row],[CDU/CSU (14d)]:[AfD (14d)]],Kombiniert[[#This Row],[CDU/CSU (14d)]:[AfD (14d)]],"&gt;="&amp;0.05)-Kombiniert[[#This Row],[FDP (14d)]])</f>
        <v>1.1457670273711014</v>
      </c>
    </row>
    <row r="1550" spans="1:22" x14ac:dyDescent="0.35">
      <c r="A1550" s="1">
        <v>42943</v>
      </c>
      <c r="B1550" s="2">
        <v>0.38</v>
      </c>
      <c r="C1550" s="2">
        <v>0.25</v>
      </c>
      <c r="D1550" s="2">
        <v>7.0000000000000007E-2</v>
      </c>
      <c r="E1550" s="2">
        <v>0.09</v>
      </c>
      <c r="F1550" s="2">
        <v>0.09</v>
      </c>
      <c r="G1550" s="2">
        <v>0.08</v>
      </c>
      <c r="H1550" s="2">
        <v>0.04</v>
      </c>
      <c r="I1550" s="2">
        <v>2000</v>
      </c>
      <c r="J1550" s="2" t="s">
        <v>714</v>
      </c>
      <c r="K1550" t="s">
        <v>1231</v>
      </c>
      <c r="L1550" s="1">
        <f>Kombiniert[[#This Row],[Date]]-13</f>
        <v>42930</v>
      </c>
      <c r="M1550" s="8">
        <f>AVERAGEIFS(Kombiniert[CDU/CSU],Kombiniert[Date],"&gt;="&amp;Kombiniert[[#This Row],[Von]],Kombiniert[Date],"&lt;="&amp;Kombiniert[[#This Row],[Date]])</f>
        <v>0.38555555555555554</v>
      </c>
      <c r="N1550" s="3">
        <f>AVERAGEIFS(Kombiniert[SPD],Kombiniert[Date],"&gt;="&amp;Kombiniert[[#This Row],[Von]],Kombiniert[Date],"&lt;="&amp;Kombiniert[[#This Row],[Date]])</f>
        <v>0.24111111111111111</v>
      </c>
      <c r="O1550" s="8">
        <f>AVERAGEIFS(Kombiniert[GRÜNE],Kombiniert[Date],"&gt;="&amp;Kombiniert[[#This Row],[Von]],Kombiniert[Date],"&lt;="&amp;Kombiniert[[#This Row],[Date]])</f>
        <v>7.4444444444444466E-2</v>
      </c>
      <c r="P1550" s="8">
        <f>AVERAGEIFS(Kombiniert[FDP],Kombiniert[Date],"&gt;="&amp;Kombiniert[[#This Row],[Von]],Kombiniert[Date],"&lt;="&amp;Kombiniert[[#This Row],[Date]])</f>
        <v>8.2222222222222224E-2</v>
      </c>
      <c r="Q1550" s="8">
        <f>AVERAGEIFS(Kombiniert[LINKE],Kombiniert[Date],"&gt;="&amp;Kombiniert[[#This Row],[Von]],Kombiniert[Date],"&lt;="&amp;Kombiniert[[#This Row],[Date]])</f>
        <v>9.1111111111111087E-2</v>
      </c>
      <c r="R1550" s="8">
        <f>AVERAGEIFS(Kombiniert[AfD],Kombiniert[Date],"&gt;="&amp;Kombiniert[[#This Row],[Von]],Kombiniert[Date],"&lt;="&amp;Kombiniert[[#This Row],[Date]])</f>
        <v>8.1111111111111106E-2</v>
      </c>
      <c r="S1550" s="8">
        <f>AVERAGEIFS(Kombiniert[Sonstige],Kombiniert[Date],"&gt;="&amp;Kombiniert[[#This Row],[Von]],Kombiniert[Date],"&lt;="&amp;Kombiniert[[#This Row],[Date]])</f>
        <v>4.4444444444444432E-2</v>
      </c>
      <c r="T1550" s="4">
        <f>SUMIFS(Kombiniert[Befragte],Kombiniert[Date],"&gt;="&amp;Kombiniert[[#This Row],[Von]],Kombiniert[Date],"&lt;="&amp;Kombiniert[[#This Row],[Date]])</f>
        <v>17063</v>
      </c>
      <c r="U1550" s="2">
        <f>1/SUMIFS(Kombiniert[[#This Row],[CDU/CSU (14d)]:[AfD (14d)]],Kombiniert[[#This Row],[CDU/CSU (14d)]:[AfD (14d)]],"&gt;="&amp;0.05)</f>
        <v>1.0465116279069768</v>
      </c>
      <c r="V1550" s="2">
        <f>1/(SUMIFS(Kombiniert[[#This Row],[CDU/CSU (14d)]:[AfD (14d)]],Kombiniert[[#This Row],[CDU/CSU (14d)]:[AfD (14d)]],"&gt;="&amp;0.05)-Kombiniert[[#This Row],[FDP (14d)]])</f>
        <v>1.1450381679389314</v>
      </c>
    </row>
    <row r="1551" spans="1:22" x14ac:dyDescent="0.35">
      <c r="A1551" s="1">
        <v>42928</v>
      </c>
      <c r="B1551" s="2">
        <v>0.38</v>
      </c>
      <c r="C1551" s="2">
        <v>0.24</v>
      </c>
      <c r="D1551" s="2">
        <v>0.08</v>
      </c>
      <c r="E1551" s="2">
        <v>0.09</v>
      </c>
      <c r="F1551" s="2">
        <v>0.09</v>
      </c>
      <c r="G1551" s="2">
        <v>0.08</v>
      </c>
      <c r="H1551" s="2">
        <v>0.04</v>
      </c>
      <c r="I1551" s="2">
        <v>1535</v>
      </c>
      <c r="J1551" s="2" t="s">
        <v>1244</v>
      </c>
      <c r="K1551" t="s">
        <v>1231</v>
      </c>
      <c r="L1551" s="1">
        <f>Kombiniert[[#This Row],[Date]]-13</f>
        <v>42915</v>
      </c>
      <c r="M1551" s="8">
        <f>AVERAGEIFS(Kombiniert[CDU/CSU],Kombiniert[Date],"&gt;="&amp;Kombiniert[[#This Row],[Von]],Kombiniert[Date],"&lt;="&amp;Kombiniert[[#This Row],[Date]])</f>
        <v>0.38250000000000001</v>
      </c>
      <c r="N1551" s="3">
        <f>AVERAGEIFS(Kombiniert[SPD],Kombiniert[Date],"&gt;="&amp;Kombiniert[[#This Row],[Von]],Kombiniert[Date],"&lt;="&amp;Kombiniert[[#This Row],[Date]])</f>
        <v>0.23899999999999996</v>
      </c>
      <c r="O1551" s="8">
        <f>AVERAGEIFS(Kombiniert[GRÜNE],Kombiniert[Date],"&gt;="&amp;Kombiniert[[#This Row],[Von]],Kombiniert[Date],"&lt;="&amp;Kombiniert[[#This Row],[Date]])</f>
        <v>7.8E-2</v>
      </c>
      <c r="P1551" s="8">
        <f>AVERAGEIFS(Kombiniert[FDP],Kombiniert[Date],"&gt;="&amp;Kombiniert[[#This Row],[Von]],Kombiniert[Date],"&lt;="&amp;Kombiniert[[#This Row],[Date]])</f>
        <v>8.3999999999999991E-2</v>
      </c>
      <c r="Q1551" s="8">
        <f>AVERAGEIFS(Kombiniert[LINKE],Kombiniert[Date],"&gt;="&amp;Kombiniert[[#This Row],[Von]],Kombiniert[Date],"&lt;="&amp;Kombiniert[[#This Row],[Date]])</f>
        <v>9.1999999999999985E-2</v>
      </c>
      <c r="R1551" s="8">
        <f>AVERAGEIFS(Kombiniert[AfD],Kombiniert[Date],"&gt;="&amp;Kombiniert[[#This Row],[Von]],Kombiniert[Date],"&lt;="&amp;Kombiniert[[#This Row],[Date]])</f>
        <v>7.9499999999999987E-2</v>
      </c>
      <c r="S1551" s="8">
        <f>AVERAGEIFS(Kombiniert[Sonstige],Kombiniert[Date],"&gt;="&amp;Kombiniert[[#This Row],[Von]],Kombiniert[Date],"&lt;="&amp;Kombiniert[[#This Row],[Date]])</f>
        <v>4.4999999999999998E-2</v>
      </c>
      <c r="T1551" s="4">
        <f>SUMIFS(Kombiniert[Befragte],Kombiniert[Date],"&gt;="&amp;Kombiniert[[#This Row],[Von]],Kombiniert[Date],"&lt;="&amp;Kombiniert[[#This Row],[Date]])</f>
        <v>18413</v>
      </c>
      <c r="U1551" s="2">
        <f>1/SUMIFS(Kombiniert[[#This Row],[CDU/CSU (14d)]:[AfD (14d)]],Kombiniert[[#This Row],[CDU/CSU (14d)]:[AfD (14d)]],"&gt;="&amp;0.05)</f>
        <v>1.0471204188481678</v>
      </c>
      <c r="V1551" s="2">
        <f>1/(SUMIFS(Kombiniert[[#This Row],[CDU/CSU (14d)]:[AfD (14d)]],Kombiniert[[#This Row],[CDU/CSU (14d)]:[AfD (14d)]],"&gt;="&amp;0.05)-Kombiniert[[#This Row],[FDP (14d)]])</f>
        <v>1.1481056257175661</v>
      </c>
    </row>
    <row r="1552" spans="1:22" x14ac:dyDescent="0.35">
      <c r="A1552" s="1">
        <v>42915</v>
      </c>
      <c r="B1552" s="2">
        <v>0.38</v>
      </c>
      <c r="C1552" s="2">
        <v>0.25</v>
      </c>
      <c r="D1552" s="2">
        <v>0.08</v>
      </c>
      <c r="E1552" s="2">
        <v>0.08</v>
      </c>
      <c r="F1552" s="2">
        <v>0.09</v>
      </c>
      <c r="G1552" s="2">
        <v>0.08</v>
      </c>
      <c r="H1552" s="2">
        <v>0.04</v>
      </c>
      <c r="I1552" s="2">
        <v>2000</v>
      </c>
      <c r="J1552" s="2" t="s">
        <v>586</v>
      </c>
      <c r="K1552" t="s">
        <v>1231</v>
      </c>
      <c r="L1552" s="1">
        <f>Kombiniert[[#This Row],[Date]]-13</f>
        <v>42902</v>
      </c>
      <c r="M1552" s="8">
        <f>AVERAGEIFS(Kombiniert[CDU/CSU],Kombiniert[Date],"&gt;="&amp;Kombiniert[[#This Row],[Von]],Kombiniert[Date],"&lt;="&amp;Kombiniert[[#This Row],[Date]])</f>
        <v>0.38450000000000001</v>
      </c>
      <c r="N1552" s="3">
        <f>AVERAGEIFS(Kombiniert[SPD],Kombiniert[Date],"&gt;="&amp;Kombiniert[[#This Row],[Von]],Kombiniert[Date],"&lt;="&amp;Kombiniert[[#This Row],[Date]])</f>
        <v>0.24299999999999997</v>
      </c>
      <c r="O1552" s="8">
        <f>AVERAGEIFS(Kombiniert[GRÜNE],Kombiniert[Date],"&gt;="&amp;Kombiniert[[#This Row],[Von]],Kombiniert[Date],"&lt;="&amp;Kombiniert[[#This Row],[Date]])</f>
        <v>7.6999999999999999E-2</v>
      </c>
      <c r="P1552" s="8">
        <f>AVERAGEIFS(Kombiniert[FDP],Kombiniert[Date],"&gt;="&amp;Kombiniert[[#This Row],[Von]],Kombiniert[Date],"&lt;="&amp;Kombiniert[[#This Row],[Date]])</f>
        <v>8.249999999999999E-2</v>
      </c>
      <c r="Q1552" s="8">
        <f>AVERAGEIFS(Kombiniert[LINKE],Kombiniert[Date],"&gt;="&amp;Kombiniert[[#This Row],[Von]],Kombiniert[Date],"&lt;="&amp;Kombiniert[[#This Row],[Date]])</f>
        <v>9.4499999999999987E-2</v>
      </c>
      <c r="R1552" s="8">
        <f>AVERAGEIFS(Kombiniert[AfD],Kombiniert[Date],"&gt;="&amp;Kombiniert[[#This Row],[Von]],Kombiniert[Date],"&lt;="&amp;Kombiniert[[#This Row],[Date]])</f>
        <v>7.5999999999999998E-2</v>
      </c>
      <c r="S1552" s="8">
        <f>AVERAGEIFS(Kombiniert[Sonstige],Kombiniert[Date],"&gt;="&amp;Kombiniert[[#This Row],[Von]],Kombiniert[Date],"&lt;="&amp;Kombiniert[[#This Row],[Date]])</f>
        <v>4.2500000000000003E-2</v>
      </c>
      <c r="T1552" s="4">
        <f>SUMIFS(Kombiniert[Befragte],Kombiniert[Date],"&gt;="&amp;Kombiniert[[#This Row],[Von]],Kombiniert[Date],"&lt;="&amp;Kombiniert[[#This Row],[Date]])</f>
        <v>18987</v>
      </c>
      <c r="U1552" s="2">
        <f>1/SUMIFS(Kombiniert[[#This Row],[CDU/CSU (14d)]:[AfD (14d)]],Kombiniert[[#This Row],[CDU/CSU (14d)]:[AfD (14d)]],"&gt;="&amp;0.05)</f>
        <v>1.0443864229765014</v>
      </c>
      <c r="V1552" s="2">
        <f>1/(SUMIFS(Kombiniert[[#This Row],[CDU/CSU (14d)]:[AfD (14d)]],Kombiniert[[#This Row],[CDU/CSU (14d)]:[AfD (14d)]],"&gt;="&amp;0.05)-Kombiniert[[#This Row],[FDP (14d)]])</f>
        <v>1.142857142857143</v>
      </c>
    </row>
    <row r="1553" spans="1:22" x14ac:dyDescent="0.35">
      <c r="A1553" s="1">
        <v>42909</v>
      </c>
      <c r="B1553" s="2">
        <v>0.36</v>
      </c>
      <c r="C1553" s="2">
        <v>0.25</v>
      </c>
      <c r="D1553" s="2">
        <v>0.08</v>
      </c>
      <c r="E1553" s="2">
        <v>0.09</v>
      </c>
      <c r="F1553" s="2">
        <v>0.1</v>
      </c>
      <c r="G1553" s="2">
        <v>7.0000000000000007E-2</v>
      </c>
      <c r="H1553" s="2">
        <v>0.05</v>
      </c>
      <c r="I1553" s="2">
        <v>1523</v>
      </c>
      <c r="J1553" s="2" t="s">
        <v>950</v>
      </c>
      <c r="K1553" t="s">
        <v>1231</v>
      </c>
      <c r="L1553" s="1">
        <f>Kombiniert[[#This Row],[Date]]-13</f>
        <v>42896</v>
      </c>
      <c r="M1553" s="8">
        <f>AVERAGEIFS(Kombiniert[CDU/CSU],Kombiniert[Date],"&gt;="&amp;Kombiniert[[#This Row],[Von]],Kombiniert[Date],"&lt;="&amp;Kombiniert[[#This Row],[Date]])</f>
        <v>0.38222222222222224</v>
      </c>
      <c r="N1553" s="3">
        <f>AVERAGEIFS(Kombiniert[SPD],Kombiniert[Date],"&gt;="&amp;Kombiniert[[#This Row],[Von]],Kombiniert[Date],"&lt;="&amp;Kombiniert[[#This Row],[Date]])</f>
        <v>0.24277777777777779</v>
      </c>
      <c r="O1553" s="8">
        <f>AVERAGEIFS(Kombiniert[GRÜNE],Kombiniert[Date],"&gt;="&amp;Kombiniert[[#This Row],[Von]],Kombiniert[Date],"&lt;="&amp;Kombiniert[[#This Row],[Date]])</f>
        <v>7.3333333333333334E-2</v>
      </c>
      <c r="P1553" s="8">
        <f>AVERAGEIFS(Kombiniert[FDP],Kombiniert[Date],"&gt;="&amp;Kombiniert[[#This Row],[Von]],Kombiniert[Date],"&lt;="&amp;Kombiniert[[#This Row],[Date]])</f>
        <v>8.6111111111111097E-2</v>
      </c>
      <c r="Q1553" s="8">
        <f>AVERAGEIFS(Kombiniert[LINKE],Kombiniert[Date],"&gt;="&amp;Kombiniert[[#This Row],[Von]],Kombiniert[Date],"&lt;="&amp;Kombiniert[[#This Row],[Date]])</f>
        <v>9.3888888888888883E-2</v>
      </c>
      <c r="R1553" s="8">
        <f>AVERAGEIFS(Kombiniert[AfD],Kombiniert[Date],"&gt;="&amp;Kombiniert[[#This Row],[Von]],Kombiniert[Date],"&lt;="&amp;Kombiniert[[#This Row],[Date]])</f>
        <v>7.7222222222222234E-2</v>
      </c>
      <c r="S1553" s="8">
        <f>AVERAGEIFS(Kombiniert[Sonstige],Kombiniert[Date],"&gt;="&amp;Kombiniert[[#This Row],[Von]],Kombiniert[Date],"&lt;="&amp;Kombiniert[[#This Row],[Date]])</f>
        <v>4.4444444444444439E-2</v>
      </c>
      <c r="T1553" s="4">
        <f>SUMIFS(Kombiniert[Befragte],Kombiniert[Date],"&gt;="&amp;Kombiniert[[#This Row],[Von]],Kombiniert[Date],"&lt;="&amp;Kombiniert[[#This Row],[Date]])</f>
        <v>16030</v>
      </c>
      <c r="U1553" s="2">
        <f>1/SUMIFS(Kombiniert[[#This Row],[CDU/CSU (14d)]:[AfD (14d)]],Kombiniert[[#This Row],[CDU/CSU (14d)]:[AfD (14d)]],"&gt;="&amp;0.05)</f>
        <v>1.0465116279069766</v>
      </c>
      <c r="V1553" s="2">
        <f>1/(SUMIFS(Kombiniert[[#This Row],[CDU/CSU (14d)]:[AfD (14d)]],Kombiniert[[#This Row],[CDU/CSU (14d)]:[AfD (14d)]],"&gt;="&amp;0.05)-Kombiniert[[#This Row],[FDP (14d)]])</f>
        <v>1.1501597444089458</v>
      </c>
    </row>
    <row r="1554" spans="1:22" x14ac:dyDescent="0.35">
      <c r="A1554" s="1">
        <v>42888</v>
      </c>
      <c r="B1554" s="2">
        <v>0.37</v>
      </c>
      <c r="C1554" s="2">
        <v>0.23</v>
      </c>
      <c r="D1554" s="2">
        <v>0.08</v>
      </c>
      <c r="E1554" s="2">
        <v>0.09</v>
      </c>
      <c r="F1554" s="2">
        <v>0.1</v>
      </c>
      <c r="G1554" s="2">
        <v>0.09</v>
      </c>
      <c r="H1554" s="2">
        <v>0.04</v>
      </c>
      <c r="I1554" s="2">
        <v>2040</v>
      </c>
      <c r="J1554" s="2" t="s">
        <v>1245</v>
      </c>
      <c r="K1554" t="s">
        <v>1231</v>
      </c>
      <c r="L1554" s="1">
        <f>Kombiniert[[#This Row],[Date]]-13</f>
        <v>42875</v>
      </c>
      <c r="M1554" s="8">
        <f>AVERAGEIFS(Kombiniert[CDU/CSU],Kombiniert[Date],"&gt;="&amp;Kombiniert[[#This Row],[Von]],Kombiniert[Date],"&lt;="&amp;Kombiniert[[#This Row],[Date]])</f>
        <v>0.37375000000000003</v>
      </c>
      <c r="N1554" s="3">
        <f>AVERAGEIFS(Kombiniert[SPD],Kombiniert[Date],"&gt;="&amp;Kombiniert[[#This Row],[Von]],Kombiniert[Date],"&lt;="&amp;Kombiniert[[#This Row],[Date]])</f>
        <v>0.2525</v>
      </c>
      <c r="O1554" s="8">
        <f>AVERAGEIFS(Kombiniert[GRÜNE],Kombiniert[Date],"&gt;="&amp;Kombiniert[[#This Row],[Von]],Kombiniert[Date],"&lt;="&amp;Kombiniert[[#This Row],[Date]])</f>
        <v>7.1250000000000008E-2</v>
      </c>
      <c r="P1554" s="8">
        <f>AVERAGEIFS(Kombiniert[FDP],Kombiniert[Date],"&gt;="&amp;Kombiniert[[#This Row],[Von]],Kombiniert[Date],"&lt;="&amp;Kombiniert[[#This Row],[Date]])</f>
        <v>8.8124999999999981E-2</v>
      </c>
      <c r="Q1554" s="8">
        <f>AVERAGEIFS(Kombiniert[LINKE],Kombiniert[Date],"&gt;="&amp;Kombiniert[[#This Row],[Von]],Kombiniert[Date],"&lt;="&amp;Kombiniert[[#This Row],[Date]])</f>
        <v>8.8749999999999996E-2</v>
      </c>
      <c r="R1554" s="8">
        <f>AVERAGEIFS(Kombiniert[AfD],Kombiniert[Date],"&gt;="&amp;Kombiniert[[#This Row],[Von]],Kombiniert[Date],"&lt;="&amp;Kombiniert[[#This Row],[Date]])</f>
        <v>7.9999999999999988E-2</v>
      </c>
      <c r="S1554" s="8">
        <f>AVERAGEIFS(Kombiniert[Sonstige],Kombiniert[Date],"&gt;="&amp;Kombiniert[[#This Row],[Von]],Kombiniert[Date],"&lt;="&amp;Kombiniert[[#This Row],[Date]])</f>
        <v>4.5624999999999999E-2</v>
      </c>
      <c r="T1554" s="4">
        <f>SUMIFS(Kombiniert[Befragte],Kombiniert[Date],"&gt;="&amp;Kombiniert[[#This Row],[Von]],Kombiniert[Date],"&lt;="&amp;Kombiniert[[#This Row],[Date]])</f>
        <v>16211</v>
      </c>
      <c r="U1554" s="2">
        <f>1/SUMIFS(Kombiniert[[#This Row],[CDU/CSU (14d)]:[AfD (14d)]],Kombiniert[[#This Row],[CDU/CSU (14d)]:[AfD (14d)]],"&gt;="&amp;0.05)</f>
        <v>1.0478061558611658</v>
      </c>
      <c r="V1554" s="2">
        <f>1/(SUMIFS(Kombiniert[[#This Row],[CDU/CSU (14d)]:[AfD (14d)]],Kombiniert[[#This Row],[CDU/CSU (14d)]:[AfD (14d)]],"&gt;="&amp;0.05)-Kombiniert[[#This Row],[FDP (14d)]])</f>
        <v>1.1544011544011545</v>
      </c>
    </row>
    <row r="1555" spans="1:22" x14ac:dyDescent="0.35">
      <c r="A1555" s="1">
        <v>42874</v>
      </c>
      <c r="B1555" s="2">
        <v>0.38</v>
      </c>
      <c r="C1555" s="2">
        <v>0.25</v>
      </c>
      <c r="D1555" s="2">
        <v>7.0000000000000007E-2</v>
      </c>
      <c r="E1555" s="2">
        <v>0.09</v>
      </c>
      <c r="F1555" s="2">
        <v>0.09</v>
      </c>
      <c r="G1555" s="2">
        <v>0.09</v>
      </c>
      <c r="H1555" s="2">
        <v>0.03</v>
      </c>
      <c r="I1555" s="2">
        <v>2000</v>
      </c>
      <c r="J1555" s="2" t="s">
        <v>775</v>
      </c>
      <c r="K1555" t="s">
        <v>1231</v>
      </c>
      <c r="L1555" s="1">
        <f>Kombiniert[[#This Row],[Date]]-13</f>
        <v>42861</v>
      </c>
      <c r="M1555" s="8">
        <f>AVERAGEIFS(Kombiniert[CDU/CSU],Kombiniert[Date],"&gt;="&amp;Kombiniert[[#This Row],[Von]],Kombiniert[Date],"&lt;="&amp;Kombiniert[[#This Row],[Date]])</f>
        <v>0.36799999999999999</v>
      </c>
      <c r="N1555" s="3">
        <f>AVERAGEIFS(Kombiniert[SPD],Kombiniert[Date],"&gt;="&amp;Kombiniert[[#This Row],[Von]],Kombiniert[Date],"&lt;="&amp;Kombiniert[[#This Row],[Date]])</f>
        <v>0.26700000000000002</v>
      </c>
      <c r="O1555" s="8">
        <f>AVERAGEIFS(Kombiniert[GRÜNE],Kombiniert[Date],"&gt;="&amp;Kombiniert[[#This Row],[Von]],Kombiniert[Date],"&lt;="&amp;Kombiniert[[#This Row],[Date]])</f>
        <v>7.2000000000000022E-2</v>
      </c>
      <c r="P1555" s="8">
        <f>AVERAGEIFS(Kombiniert[FDP],Kombiniert[Date],"&gt;="&amp;Kombiniert[[#This Row],[Von]],Kombiniert[Date],"&lt;="&amp;Kombiniert[[#This Row],[Date]])</f>
        <v>7.6999999999999999E-2</v>
      </c>
      <c r="Q1555" s="8">
        <f>AVERAGEIFS(Kombiniert[LINKE],Kombiniert[Date],"&gt;="&amp;Kombiniert[[#This Row],[Von]],Kombiniert[Date],"&lt;="&amp;Kombiniert[[#This Row],[Date]])</f>
        <v>8.3999999999999991E-2</v>
      </c>
      <c r="R1555" s="8">
        <f>AVERAGEIFS(Kombiniert[AfD],Kombiniert[Date],"&gt;="&amp;Kombiniert[[#This Row],[Von]],Kombiniert[Date],"&lt;="&amp;Kombiniert[[#This Row],[Date]])</f>
        <v>8.7999999999999995E-2</v>
      </c>
      <c r="S1555" s="8">
        <f>AVERAGEIFS(Kombiniert[Sonstige],Kombiniert[Date],"&gt;="&amp;Kombiniert[[#This Row],[Von]],Kombiniert[Date],"&lt;="&amp;Kombiniert[[#This Row],[Date]])</f>
        <v>4.3999999999999997E-2</v>
      </c>
      <c r="T1555" s="4">
        <f>SUMIFS(Kombiniert[Befragte],Kombiniert[Date],"&gt;="&amp;Kombiniert[[#This Row],[Von]],Kombiniert[Date],"&lt;="&amp;Kombiniert[[#This Row],[Date]])</f>
        <v>18913</v>
      </c>
      <c r="U1555" s="2">
        <f>1/SUMIFS(Kombiniert[[#This Row],[CDU/CSU (14d)]:[AfD (14d)]],Kombiniert[[#This Row],[CDU/CSU (14d)]:[AfD (14d)]],"&gt;="&amp;0.05)</f>
        <v>1.0460251046025104</v>
      </c>
      <c r="V1555" s="2">
        <f>1/(SUMIFS(Kombiniert[[#This Row],[CDU/CSU (14d)]:[AfD (14d)]],Kombiniert[[#This Row],[CDU/CSU (14d)]:[AfD (14d)]],"&gt;="&amp;0.05)-Kombiniert[[#This Row],[FDP (14d)]])</f>
        <v>1.1376564277588168</v>
      </c>
    </row>
    <row r="1556" spans="1:22" x14ac:dyDescent="0.35">
      <c r="A1556" s="1">
        <v>42867</v>
      </c>
      <c r="B1556" s="2">
        <v>0.37</v>
      </c>
      <c r="C1556" s="2">
        <v>0.25</v>
      </c>
      <c r="D1556" s="2">
        <v>7.0000000000000007E-2</v>
      </c>
      <c r="E1556" s="2">
        <v>0.09</v>
      </c>
      <c r="F1556" s="2">
        <v>0.08</v>
      </c>
      <c r="G1556" s="2">
        <v>0.09</v>
      </c>
      <c r="H1556" s="2">
        <v>0.05</v>
      </c>
      <c r="I1556" s="2">
        <v>2010</v>
      </c>
      <c r="J1556" s="2" t="s">
        <v>954</v>
      </c>
      <c r="K1556" t="s">
        <v>1231</v>
      </c>
      <c r="L1556" s="1">
        <f>Kombiniert[[#This Row],[Date]]-13</f>
        <v>42854</v>
      </c>
      <c r="M1556" s="8">
        <f>AVERAGEIFS(Kombiniert[CDU/CSU],Kombiniert[Date],"&gt;="&amp;Kombiniert[[#This Row],[Von]],Kombiniert[Date],"&lt;="&amp;Kombiniert[[#This Row],[Date]])</f>
        <v>0.35777777777777781</v>
      </c>
      <c r="N1556" s="3">
        <f>AVERAGEIFS(Kombiniert[SPD],Kombiniert[Date],"&gt;="&amp;Kombiniert[[#This Row],[Von]],Kombiniert[Date],"&lt;="&amp;Kombiniert[[#This Row],[Date]])</f>
        <v>0.27722222222222226</v>
      </c>
      <c r="O1556" s="8">
        <f>AVERAGEIFS(Kombiniert[GRÜNE],Kombiniert[Date],"&gt;="&amp;Kombiniert[[#This Row],[Von]],Kombiniert[Date],"&lt;="&amp;Kombiniert[[#This Row],[Date]])</f>
        <v>7.1666666666666698E-2</v>
      </c>
      <c r="P1556" s="8">
        <f>AVERAGEIFS(Kombiniert[FDP],Kombiniert[Date],"&gt;="&amp;Kombiniert[[#This Row],[Von]],Kombiniert[Date],"&lt;="&amp;Kombiniert[[#This Row],[Date]])</f>
        <v>7.1111111111111125E-2</v>
      </c>
      <c r="Q1556" s="8">
        <f>AVERAGEIFS(Kombiniert[LINKE],Kombiniert[Date],"&gt;="&amp;Kombiniert[[#This Row],[Von]],Kombiniert[Date],"&lt;="&amp;Kombiniert[[#This Row],[Date]])</f>
        <v>8.7222222222222215E-2</v>
      </c>
      <c r="R1556" s="8">
        <f>AVERAGEIFS(Kombiniert[AfD],Kombiniert[Date],"&gt;="&amp;Kombiniert[[#This Row],[Von]],Kombiniert[Date],"&lt;="&amp;Kombiniert[[#This Row],[Date]])</f>
        <v>8.8888888888888878E-2</v>
      </c>
      <c r="S1556" s="8">
        <f>AVERAGEIFS(Kombiniert[Sonstige],Kombiniert[Date],"&gt;="&amp;Kombiniert[[#This Row],[Von]],Kombiniert[Date],"&lt;="&amp;Kombiniert[[#This Row],[Date]])</f>
        <v>4.611111111111111E-2</v>
      </c>
      <c r="T1556" s="4">
        <f>SUMIFS(Kombiniert[Befragte],Kombiniert[Date],"&gt;="&amp;Kombiniert[[#This Row],[Von]],Kombiniert[Date],"&lt;="&amp;Kombiniert[[#This Row],[Date]])</f>
        <v>18449</v>
      </c>
      <c r="U1556" s="2">
        <f>1/SUMIFS(Kombiniert[[#This Row],[CDU/CSU (14d)]:[AfD (14d)]],Kombiniert[[#This Row],[CDU/CSU (14d)]:[AfD (14d)]],"&gt;="&amp;0.05)</f>
        <v>1.0483401281304601</v>
      </c>
      <c r="V1556" s="2">
        <f>1/(SUMIFS(Kombiniert[[#This Row],[CDU/CSU (14d)]:[AfD (14d)]],Kombiniert[[#This Row],[CDU/CSU (14d)]:[AfD (14d)]],"&gt;="&amp;0.05)-Kombiniert[[#This Row],[FDP (14d)]])</f>
        <v>1.1327879169288861</v>
      </c>
    </row>
    <row r="1557" spans="1:22" x14ac:dyDescent="0.35">
      <c r="A1557" s="1">
        <v>42860</v>
      </c>
      <c r="B1557" s="2">
        <v>0.35</v>
      </c>
      <c r="C1557" s="2">
        <v>0.28000000000000003</v>
      </c>
      <c r="D1557" s="2">
        <v>7.0000000000000007E-2</v>
      </c>
      <c r="E1557" s="2">
        <v>7.0000000000000007E-2</v>
      </c>
      <c r="F1557" s="2">
        <v>0.09</v>
      </c>
      <c r="G1557" s="2">
        <v>0.09</v>
      </c>
      <c r="H1557" s="2">
        <v>0.05</v>
      </c>
      <c r="I1557" s="2">
        <v>1957</v>
      </c>
      <c r="J1557" s="2" t="s">
        <v>1246</v>
      </c>
      <c r="K1557" t="s">
        <v>1231</v>
      </c>
      <c r="L1557" s="1">
        <f>Kombiniert[[#This Row],[Date]]-13</f>
        <v>42847</v>
      </c>
      <c r="M1557" s="8">
        <f>AVERAGEIFS(Kombiniert[CDU/CSU],Kombiniert[Date],"&gt;="&amp;Kombiniert[[#This Row],[Von]],Kombiniert[Date],"&lt;="&amp;Kombiniert[[#This Row],[Date]])</f>
        <v>0.35374999999999995</v>
      </c>
      <c r="N1557" s="3">
        <f>AVERAGEIFS(Kombiniert[SPD],Kombiniert[Date],"&gt;="&amp;Kombiniert[[#This Row],[Von]],Kombiniert[Date],"&lt;="&amp;Kombiniert[[#This Row],[Date]])</f>
        <v>0.29437499999999994</v>
      </c>
      <c r="O1557" s="8">
        <f>AVERAGEIFS(Kombiniert[GRÜNE],Kombiniert[Date],"&gt;="&amp;Kombiniert[[#This Row],[Von]],Kombiniert[Date],"&lt;="&amp;Kombiniert[[#This Row],[Date]])</f>
        <v>6.8750000000000006E-2</v>
      </c>
      <c r="P1557" s="8">
        <f>AVERAGEIFS(Kombiniert[FDP],Kombiniert[Date],"&gt;="&amp;Kombiniert[[#This Row],[Von]],Kombiniert[Date],"&lt;="&amp;Kombiniert[[#This Row],[Date]])</f>
        <v>6.3125000000000001E-2</v>
      </c>
      <c r="Q1557" s="8">
        <f>AVERAGEIFS(Kombiniert[LINKE],Kombiniert[Date],"&gt;="&amp;Kombiniert[[#This Row],[Von]],Kombiniert[Date],"&lt;="&amp;Kombiniert[[#This Row],[Date]])</f>
        <v>0.09</v>
      </c>
      <c r="R1557" s="8">
        <f>AVERAGEIFS(Kombiniert[AfD],Kombiniert[Date],"&gt;="&amp;Kombiniert[[#This Row],[Von]],Kombiniert[Date],"&lt;="&amp;Kombiniert[[#This Row],[Date]])</f>
        <v>8.7499999999999994E-2</v>
      </c>
      <c r="S1557" s="8">
        <f>AVERAGEIFS(Kombiniert[Sonstige],Kombiniert[Date],"&gt;="&amp;Kombiniert[[#This Row],[Von]],Kombiniert[Date],"&lt;="&amp;Kombiniert[[#This Row],[Date]])</f>
        <v>4.2500000000000003E-2</v>
      </c>
      <c r="T1557" s="4">
        <f>SUMIFS(Kombiniert[Befragte],Kombiniert[Date],"&gt;="&amp;Kombiniert[[#This Row],[Von]],Kombiniert[Date],"&lt;="&amp;Kombiniert[[#This Row],[Date]])</f>
        <v>15795</v>
      </c>
      <c r="U1557" s="2">
        <f>1/SUMIFS(Kombiniert[[#This Row],[CDU/CSU (14d)]:[AfD (14d)]],Kombiniert[[#This Row],[CDU/CSU (14d)]:[AfD (14d)]],"&gt;="&amp;0.05)</f>
        <v>1.0443864229765016</v>
      </c>
      <c r="V1557" s="2">
        <f>1/(SUMIFS(Kombiniert[[#This Row],[CDU/CSU (14d)]:[AfD (14d)]],Kombiniert[[#This Row],[CDU/CSU (14d)]:[AfD (14d)]],"&gt;="&amp;0.05)-Kombiniert[[#This Row],[FDP (14d)]])</f>
        <v>1.1180992313067788</v>
      </c>
    </row>
  </sheetData>
  <phoneticPr fontId="2" type="noConversion"/>
  <pageMargins left="0.7" right="0.7" top="0.78740157499999996" bottom="0.78740157499999996"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5F0D-BEE8-40AE-B41D-46D94896C307}">
  <sheetPr codeName="Tabelle5">
    <tabColor theme="0" tint="-0.249977111117893"/>
  </sheetPr>
  <dimension ref="A3:G41"/>
  <sheetViews>
    <sheetView topLeftCell="H1" zoomScale="70" zoomScaleNormal="70" workbookViewId="0">
      <selection activeCell="A46" sqref="A46"/>
    </sheetView>
  </sheetViews>
  <sheetFormatPr baseColWidth="10" defaultRowHeight="14.5" x14ac:dyDescent="0.35"/>
  <cols>
    <col min="1" max="1" width="21.54296875" bestFit="1" customWidth="1"/>
    <col min="2" max="2" width="12.08984375" bestFit="1" customWidth="1"/>
    <col min="3" max="7" width="11.81640625" bestFit="1" customWidth="1"/>
    <col min="8" max="8" width="25.81640625" bestFit="1" customWidth="1"/>
    <col min="9" max="9" width="11.81640625" bestFit="1" customWidth="1"/>
    <col min="10" max="10" width="22.08984375" bestFit="1" customWidth="1"/>
    <col min="11" max="12" width="11.81640625" bestFit="1" customWidth="1"/>
    <col min="13" max="13" width="23.1796875" bestFit="1" customWidth="1"/>
    <col min="14" max="14" width="11.81640625" bestFit="1" customWidth="1"/>
    <col min="15" max="15" width="13.81640625" bestFit="1" customWidth="1"/>
    <col min="16" max="16" width="12.90625" bestFit="1" customWidth="1"/>
    <col min="17" max="17" width="11.81640625" bestFit="1" customWidth="1"/>
    <col min="18" max="18" width="25.08984375" bestFit="1" customWidth="1"/>
    <col min="19" max="20" width="11.81640625" bestFit="1" customWidth="1"/>
    <col min="21" max="21" width="23.1796875" bestFit="1" customWidth="1"/>
    <col min="22" max="22" width="11.81640625" bestFit="1" customWidth="1"/>
    <col min="23" max="23" width="13.81640625" bestFit="1" customWidth="1"/>
    <col min="24" max="24" width="12.90625" bestFit="1" customWidth="1"/>
    <col min="25" max="25" width="11.81640625" bestFit="1" customWidth="1"/>
    <col min="26" max="26" width="22.08984375" bestFit="1" customWidth="1"/>
    <col min="27" max="28" width="11.81640625" bestFit="1" customWidth="1"/>
    <col min="29" max="29" width="23.1796875" bestFit="1" customWidth="1"/>
    <col min="30" max="30" width="11.81640625" bestFit="1" customWidth="1"/>
    <col min="31" max="31" width="13.81640625" bestFit="1" customWidth="1"/>
    <col min="32" max="32" width="12.90625" bestFit="1" customWidth="1"/>
    <col min="33" max="33" width="11.81640625" bestFit="1" customWidth="1"/>
    <col min="34" max="34" width="23.1796875" bestFit="1" customWidth="1"/>
    <col min="35" max="36" width="11.81640625" bestFit="1" customWidth="1"/>
    <col min="37" max="37" width="23.1796875" bestFit="1" customWidth="1"/>
    <col min="38" max="38" width="11.81640625" bestFit="1" customWidth="1"/>
    <col min="39" max="39" width="13.81640625" bestFit="1" customWidth="1"/>
    <col min="40" max="40" width="12.90625" bestFit="1" customWidth="1"/>
    <col min="41" max="41" width="11.81640625" bestFit="1" customWidth="1"/>
    <col min="42" max="42" width="21.90625" bestFit="1" customWidth="1"/>
    <col min="43" max="44" width="11.81640625" bestFit="1" customWidth="1"/>
    <col min="45" max="45" width="23.1796875" bestFit="1" customWidth="1"/>
    <col min="46" max="46" width="11.81640625" bestFit="1" customWidth="1"/>
    <col min="47" max="47" width="13.81640625" bestFit="1" customWidth="1"/>
    <col min="48" max="48" width="12.90625" bestFit="1" customWidth="1"/>
    <col min="49" max="49" width="11.81640625" bestFit="1" customWidth="1"/>
    <col min="50" max="50" width="25.81640625" bestFit="1" customWidth="1"/>
    <col min="51" max="52" width="11.81640625" bestFit="1" customWidth="1"/>
    <col min="53" max="53" width="23.1796875" bestFit="1" customWidth="1"/>
    <col min="54" max="54" width="11.81640625" bestFit="1" customWidth="1"/>
    <col min="55" max="55" width="13.81640625" bestFit="1" customWidth="1"/>
    <col min="56" max="56" width="12.90625" bestFit="1" customWidth="1"/>
    <col min="57" max="57" width="11.81640625" bestFit="1" customWidth="1"/>
    <col min="58" max="58" width="19.81640625" bestFit="1" customWidth="1"/>
    <col min="59" max="59" width="29.6328125" bestFit="1" customWidth="1"/>
    <col min="60" max="60" width="32.7265625" bestFit="1" customWidth="1"/>
    <col min="61" max="61" width="29.6328125" bestFit="1" customWidth="1"/>
    <col min="62" max="62" width="30.7265625" bestFit="1" customWidth="1"/>
    <col min="63" max="63" width="29.453125" bestFit="1" customWidth="1"/>
    <col min="64" max="64" width="33.453125" bestFit="1" customWidth="1"/>
    <col min="65" max="65" width="11.81640625" bestFit="1" customWidth="1"/>
    <col min="66" max="66" width="5.81640625" bestFit="1" customWidth="1"/>
    <col min="67" max="67" width="11.81640625" bestFit="1" customWidth="1"/>
    <col min="68" max="68" width="7.81640625" bestFit="1" customWidth="1"/>
    <col min="69" max="69" width="6.81640625" bestFit="1" customWidth="1"/>
    <col min="70" max="72" width="11.81640625" bestFit="1" customWidth="1"/>
    <col min="73" max="73" width="4.81640625" bestFit="1" customWidth="1"/>
    <col min="74" max="74" width="6.81640625" bestFit="1" customWidth="1"/>
    <col min="75" max="75" width="7.81640625" bestFit="1" customWidth="1"/>
    <col min="76" max="76" width="8.81640625" bestFit="1" customWidth="1"/>
    <col min="77" max="77" width="4.26953125" bestFit="1" customWidth="1"/>
    <col min="78" max="78" width="6.81640625" bestFit="1" customWidth="1"/>
    <col min="79" max="80" width="11.81640625" bestFit="1" customWidth="1"/>
    <col min="81" max="81" width="6.81640625" bestFit="1" customWidth="1"/>
    <col min="82" max="83" width="11.81640625" bestFit="1" customWidth="1"/>
    <col min="84" max="84" width="6.81640625" bestFit="1" customWidth="1"/>
    <col min="85" max="85" width="5.81640625" bestFit="1" customWidth="1"/>
    <col min="86" max="86" width="11.81640625" bestFit="1" customWidth="1"/>
    <col min="87" max="87" width="4.81640625" bestFit="1" customWidth="1"/>
    <col min="88" max="88" width="6.81640625" bestFit="1" customWidth="1"/>
    <col min="89" max="90" width="11.81640625" bestFit="1" customWidth="1"/>
    <col min="91" max="91" width="7.81640625" bestFit="1" customWidth="1"/>
    <col min="92" max="92" width="8.81640625" bestFit="1" customWidth="1"/>
    <col min="93" max="94" width="11.81640625" bestFit="1" customWidth="1"/>
    <col min="95" max="95" width="6.81640625" bestFit="1" customWidth="1"/>
    <col min="96" max="97" width="11.81640625" bestFit="1" customWidth="1"/>
    <col min="98" max="98" width="4.26953125" bestFit="1" customWidth="1"/>
    <col min="99" max="99" width="11.81640625" bestFit="1" customWidth="1"/>
    <col min="100" max="101" width="5.81640625" bestFit="1" customWidth="1"/>
    <col min="102" max="103" width="11.81640625" bestFit="1" customWidth="1"/>
    <col min="104" max="106" width="5.81640625" bestFit="1" customWidth="1"/>
    <col min="107" max="107" width="11.81640625" bestFit="1" customWidth="1"/>
    <col min="108" max="108" width="4.81640625" bestFit="1" customWidth="1"/>
    <col min="109" max="109" width="11.81640625" bestFit="1" customWidth="1"/>
    <col min="110" max="111" width="5.81640625" bestFit="1" customWidth="1"/>
    <col min="112" max="112" width="11.81640625" bestFit="1" customWidth="1"/>
    <col min="113" max="115" width="5.81640625" bestFit="1" customWidth="1"/>
    <col min="116" max="116" width="11.81640625" bestFit="1" customWidth="1"/>
    <col min="117" max="117" width="4.81640625" bestFit="1" customWidth="1"/>
    <col min="118" max="122" width="11.81640625" bestFit="1" customWidth="1"/>
    <col min="123" max="123" width="4.81640625" bestFit="1" customWidth="1"/>
    <col min="124" max="124" width="5.81640625" bestFit="1" customWidth="1"/>
    <col min="125" max="125" width="6.81640625" bestFit="1" customWidth="1"/>
    <col min="126" max="126" width="11.81640625" bestFit="1" customWidth="1"/>
    <col min="127" max="127" width="5.81640625" bestFit="1" customWidth="1"/>
    <col min="128" max="129" width="11.81640625" bestFit="1" customWidth="1"/>
    <col min="130" max="130" width="4.81640625" bestFit="1" customWidth="1"/>
    <col min="131" max="132" width="11.81640625" bestFit="1" customWidth="1"/>
    <col min="133" max="133" width="6.81640625" bestFit="1" customWidth="1"/>
    <col min="134" max="134" width="5.81640625" bestFit="1" customWidth="1"/>
    <col min="135" max="138" width="11.81640625" bestFit="1" customWidth="1"/>
    <col min="139" max="139" width="8.81640625" bestFit="1" customWidth="1"/>
    <col min="140" max="140" width="11.81640625" bestFit="1" customWidth="1"/>
    <col min="141" max="141" width="4.81640625" bestFit="1" customWidth="1"/>
    <col min="142" max="142" width="5.81640625" bestFit="1" customWidth="1"/>
    <col min="143" max="148" width="11.81640625" bestFit="1" customWidth="1"/>
    <col min="149" max="149" width="7.81640625" bestFit="1" customWidth="1"/>
    <col min="150" max="150" width="11.81640625" bestFit="1" customWidth="1"/>
    <col min="151" max="152" width="7.81640625" bestFit="1" customWidth="1"/>
    <col min="153" max="153" width="5.81640625" bestFit="1" customWidth="1"/>
    <col min="154" max="154" width="11.81640625" bestFit="1" customWidth="1"/>
    <col min="155" max="155" width="6.81640625" bestFit="1" customWidth="1"/>
    <col min="156" max="160" width="11.81640625" bestFit="1" customWidth="1"/>
    <col min="161" max="163" width="5.81640625" bestFit="1" customWidth="1"/>
    <col min="164" max="164" width="11.81640625" bestFit="1" customWidth="1"/>
    <col min="165" max="165" width="6.81640625" bestFit="1" customWidth="1"/>
    <col min="166" max="167" width="5.81640625" bestFit="1" customWidth="1"/>
    <col min="168" max="168" width="11.81640625" bestFit="1" customWidth="1"/>
    <col min="169" max="169" width="4.81640625" bestFit="1" customWidth="1"/>
    <col min="170" max="170" width="11.81640625" bestFit="1" customWidth="1"/>
    <col min="171" max="171" width="6.81640625" bestFit="1" customWidth="1"/>
    <col min="172" max="172" width="11.81640625" bestFit="1" customWidth="1"/>
    <col min="173" max="173" width="8.81640625" bestFit="1" customWidth="1"/>
    <col min="174" max="175" width="5.81640625" bestFit="1" customWidth="1"/>
    <col min="176" max="176" width="11.81640625" bestFit="1" customWidth="1"/>
    <col min="177" max="177" width="5.81640625" bestFit="1" customWidth="1"/>
    <col min="178" max="178" width="11.81640625" bestFit="1" customWidth="1"/>
    <col min="179" max="179" width="4.81640625" bestFit="1" customWidth="1"/>
    <col min="180" max="180" width="5.81640625" bestFit="1" customWidth="1"/>
    <col min="181" max="182" width="11.81640625" bestFit="1" customWidth="1"/>
    <col min="183" max="183" width="5.81640625" bestFit="1" customWidth="1"/>
    <col min="184" max="184" width="11.81640625" bestFit="1" customWidth="1"/>
    <col min="185" max="185" width="5.81640625" bestFit="1" customWidth="1"/>
    <col min="186" max="186" width="8.81640625" bestFit="1" customWidth="1"/>
    <col min="187" max="190" width="11.81640625" bestFit="1" customWidth="1"/>
    <col min="191" max="191" width="5.81640625" bestFit="1" customWidth="1"/>
    <col min="192" max="193" width="11.81640625" bestFit="1" customWidth="1"/>
    <col min="194" max="194" width="5.81640625" bestFit="1" customWidth="1"/>
    <col min="195" max="196" width="11.81640625" bestFit="1" customWidth="1"/>
    <col min="197" max="197" width="8.81640625" bestFit="1" customWidth="1"/>
    <col min="198" max="198" width="6.81640625" bestFit="1" customWidth="1"/>
    <col min="199" max="199" width="11.81640625" bestFit="1" customWidth="1"/>
    <col min="200" max="200" width="5.81640625" bestFit="1" customWidth="1"/>
    <col min="201" max="201" width="11.81640625" bestFit="1" customWidth="1"/>
    <col min="202" max="202" width="5.81640625" bestFit="1" customWidth="1"/>
    <col min="203" max="203" width="11.81640625" bestFit="1" customWidth="1"/>
    <col min="204" max="204" width="7.81640625" bestFit="1" customWidth="1"/>
    <col min="205" max="205" width="5.81640625" bestFit="1" customWidth="1"/>
    <col min="206" max="206" width="11.81640625" bestFit="1" customWidth="1"/>
    <col min="207" max="207" width="6.81640625" bestFit="1" customWidth="1"/>
    <col min="208" max="210" width="11.81640625" bestFit="1" customWidth="1"/>
    <col min="211" max="211" width="5.81640625" bestFit="1" customWidth="1"/>
    <col min="212" max="212" width="6.81640625" bestFit="1" customWidth="1"/>
    <col min="213" max="214" width="11.81640625" bestFit="1" customWidth="1"/>
    <col min="215" max="216" width="6.81640625" bestFit="1" customWidth="1"/>
    <col min="217" max="217" width="11.81640625" bestFit="1" customWidth="1"/>
    <col min="218" max="219" width="4.81640625" bestFit="1" customWidth="1"/>
    <col min="220" max="220" width="11.81640625" bestFit="1" customWidth="1"/>
    <col min="221" max="221" width="7.81640625" bestFit="1" customWidth="1"/>
    <col min="222" max="222" width="11.81640625" bestFit="1" customWidth="1"/>
    <col min="223" max="223" width="4.81640625" bestFit="1" customWidth="1"/>
    <col min="224" max="224" width="5.81640625" bestFit="1" customWidth="1"/>
    <col min="225" max="226" width="11.81640625" bestFit="1" customWidth="1"/>
    <col min="227" max="227" width="5.81640625" bestFit="1" customWidth="1"/>
    <col min="228" max="233" width="11.81640625" bestFit="1" customWidth="1"/>
    <col min="234" max="234" width="5.81640625" bestFit="1" customWidth="1"/>
    <col min="235" max="235" width="6.81640625" bestFit="1" customWidth="1"/>
    <col min="236" max="238" width="11.81640625" bestFit="1" customWidth="1"/>
    <col min="239" max="239" width="6.81640625" bestFit="1" customWidth="1"/>
    <col min="240" max="240" width="8.81640625" bestFit="1" customWidth="1"/>
    <col min="241" max="241" width="11.81640625" bestFit="1" customWidth="1"/>
    <col min="242" max="242" width="5.81640625" bestFit="1" customWidth="1"/>
    <col min="243" max="246" width="11.81640625" bestFit="1" customWidth="1"/>
    <col min="247" max="247" width="7.81640625" bestFit="1" customWidth="1"/>
    <col min="248" max="248" width="11.81640625" bestFit="1" customWidth="1"/>
    <col min="249" max="249" width="6.81640625" bestFit="1" customWidth="1"/>
    <col min="250" max="250" width="8.81640625" bestFit="1" customWidth="1"/>
    <col min="251" max="253" width="11.81640625" bestFit="1" customWidth="1"/>
    <col min="254" max="254" width="5.81640625" bestFit="1" customWidth="1"/>
    <col min="255" max="256" width="8.81640625" bestFit="1" customWidth="1"/>
    <col min="257" max="257" width="6.81640625" bestFit="1" customWidth="1"/>
    <col min="258" max="258" width="11.81640625" bestFit="1" customWidth="1"/>
    <col min="259" max="259" width="4.81640625" bestFit="1" customWidth="1"/>
    <col min="260" max="260" width="11.81640625" bestFit="1" customWidth="1"/>
    <col min="261" max="261" width="5.81640625" bestFit="1" customWidth="1"/>
    <col min="262" max="262" width="8.81640625" bestFit="1" customWidth="1"/>
    <col min="263" max="264" width="5.81640625" bestFit="1" customWidth="1"/>
    <col min="265" max="267" width="11.81640625" bestFit="1" customWidth="1"/>
    <col min="268" max="268" width="8.81640625" bestFit="1" customWidth="1"/>
    <col min="269" max="272" width="11.81640625" bestFit="1" customWidth="1"/>
    <col min="273" max="273" width="6.81640625" bestFit="1" customWidth="1"/>
    <col min="274" max="275" width="5.81640625" bestFit="1" customWidth="1"/>
    <col min="276" max="276" width="11.81640625" bestFit="1" customWidth="1"/>
    <col min="277" max="277" width="8.81640625" bestFit="1" customWidth="1"/>
    <col min="278" max="280" width="11.81640625" bestFit="1" customWidth="1"/>
    <col min="281" max="281" width="6.81640625" bestFit="1" customWidth="1"/>
    <col min="282" max="284" width="11.81640625" bestFit="1" customWidth="1"/>
    <col min="285" max="285" width="7.81640625" bestFit="1" customWidth="1"/>
    <col min="286" max="287" width="4.81640625" bestFit="1" customWidth="1"/>
    <col min="288" max="288" width="7.81640625" bestFit="1" customWidth="1"/>
    <col min="289" max="292" width="11.81640625" bestFit="1" customWidth="1"/>
    <col min="293" max="294" width="5.81640625" bestFit="1" customWidth="1"/>
    <col min="295" max="297" width="11.81640625" bestFit="1" customWidth="1"/>
    <col min="298" max="298" width="8.81640625" bestFit="1" customWidth="1"/>
    <col min="299" max="299" width="6.81640625" bestFit="1" customWidth="1"/>
    <col min="300" max="300" width="11.81640625" bestFit="1" customWidth="1"/>
    <col min="301" max="301" width="5.81640625" bestFit="1" customWidth="1"/>
    <col min="302" max="304" width="11.81640625" bestFit="1" customWidth="1"/>
    <col min="305" max="305" width="8.81640625" bestFit="1" customWidth="1"/>
    <col min="306" max="306" width="5.81640625" bestFit="1" customWidth="1"/>
    <col min="307" max="310" width="11.81640625" bestFit="1" customWidth="1"/>
    <col min="311" max="311" width="5.81640625" bestFit="1" customWidth="1"/>
    <col min="312" max="312" width="8.81640625" bestFit="1" customWidth="1"/>
    <col min="313" max="315" width="11.81640625" bestFit="1" customWidth="1"/>
    <col min="316" max="316" width="6.81640625" bestFit="1" customWidth="1"/>
    <col min="317" max="317" width="11.81640625" bestFit="1" customWidth="1"/>
    <col min="318" max="320" width="7.81640625" bestFit="1" customWidth="1"/>
    <col min="321" max="322" width="11.81640625" bestFit="1" customWidth="1"/>
    <col min="323" max="323" width="5.81640625" bestFit="1" customWidth="1"/>
    <col min="324" max="325" width="11.81640625" bestFit="1" customWidth="1"/>
    <col min="326" max="326" width="8.81640625" bestFit="1" customWidth="1"/>
    <col min="327" max="327" width="11.81640625" bestFit="1" customWidth="1"/>
    <col min="328" max="328" width="5.81640625" bestFit="1" customWidth="1"/>
    <col min="329" max="330" width="11.81640625" bestFit="1" customWidth="1"/>
    <col min="331" max="331" width="5.81640625" bestFit="1" customWidth="1"/>
    <col min="332" max="332" width="11.81640625" bestFit="1" customWidth="1"/>
    <col min="333" max="333" width="8.81640625" bestFit="1" customWidth="1"/>
    <col min="334" max="335" width="6.81640625" bestFit="1" customWidth="1"/>
    <col min="336" max="336" width="11.81640625" bestFit="1" customWidth="1"/>
    <col min="337" max="337" width="7.81640625" bestFit="1" customWidth="1"/>
    <col min="338" max="340" width="11.81640625" bestFit="1" customWidth="1"/>
    <col min="341" max="341" width="7.81640625" bestFit="1" customWidth="1"/>
    <col min="342" max="346" width="11.81640625" bestFit="1" customWidth="1"/>
    <col min="347" max="347" width="8.81640625" bestFit="1" customWidth="1"/>
    <col min="348" max="348" width="5.81640625" bestFit="1" customWidth="1"/>
    <col min="349" max="355" width="11.81640625" bestFit="1" customWidth="1"/>
    <col min="356" max="356" width="4.81640625" bestFit="1" customWidth="1"/>
    <col min="357" max="357" width="11.81640625" bestFit="1" customWidth="1"/>
    <col min="358" max="358" width="6.81640625" bestFit="1" customWidth="1"/>
    <col min="359" max="360" width="5.81640625" bestFit="1" customWidth="1"/>
    <col min="361" max="361" width="8.81640625" bestFit="1" customWidth="1"/>
    <col min="362" max="365" width="11.81640625" bestFit="1" customWidth="1"/>
    <col min="366" max="366" width="8.81640625" bestFit="1" customWidth="1"/>
    <col min="367" max="368" width="11.81640625" bestFit="1" customWidth="1"/>
    <col min="369" max="370" width="8.81640625" bestFit="1" customWidth="1"/>
    <col min="371" max="371" width="11.81640625" bestFit="1" customWidth="1"/>
    <col min="372" max="372" width="5.81640625" bestFit="1" customWidth="1"/>
    <col min="373" max="373" width="11.81640625" bestFit="1" customWidth="1"/>
    <col min="374" max="374" width="7.81640625" bestFit="1" customWidth="1"/>
    <col min="375" max="375" width="11.81640625" bestFit="1" customWidth="1"/>
    <col min="376" max="376" width="6.81640625" bestFit="1" customWidth="1"/>
    <col min="377" max="377" width="11.81640625" bestFit="1" customWidth="1"/>
    <col min="378" max="380" width="8.81640625" bestFit="1" customWidth="1"/>
    <col min="381" max="381" width="11.81640625" bestFit="1" customWidth="1"/>
    <col min="382" max="382" width="4.81640625" bestFit="1" customWidth="1"/>
    <col min="383" max="383" width="5.81640625" bestFit="1" customWidth="1"/>
    <col min="384" max="384" width="4.81640625" bestFit="1" customWidth="1"/>
    <col min="385" max="385" width="11.81640625" bestFit="1" customWidth="1"/>
    <col min="386" max="386" width="8.81640625" bestFit="1" customWidth="1"/>
    <col min="387" max="387" width="6.81640625" bestFit="1" customWidth="1"/>
    <col min="388" max="389" width="11.81640625" bestFit="1" customWidth="1"/>
    <col min="390" max="390" width="6.81640625" bestFit="1" customWidth="1"/>
    <col min="391" max="391" width="11.81640625" bestFit="1" customWidth="1"/>
    <col min="392" max="392" width="6.81640625" bestFit="1" customWidth="1"/>
    <col min="393" max="393" width="8.81640625" bestFit="1" customWidth="1"/>
    <col min="394" max="394" width="6.81640625" bestFit="1" customWidth="1"/>
    <col min="395" max="395" width="8.81640625" bestFit="1" customWidth="1"/>
    <col min="396" max="396" width="11.81640625" bestFit="1" customWidth="1"/>
    <col min="397" max="397" width="5.81640625" bestFit="1" customWidth="1"/>
    <col min="398" max="398" width="11.81640625" bestFit="1" customWidth="1"/>
    <col min="399" max="399" width="8.81640625" bestFit="1" customWidth="1"/>
    <col min="400" max="401" width="11.81640625" bestFit="1" customWidth="1"/>
    <col min="402" max="403" width="8.81640625" bestFit="1" customWidth="1"/>
    <col min="404" max="404" width="5.81640625" bestFit="1" customWidth="1"/>
    <col min="405" max="405" width="11.81640625" bestFit="1" customWidth="1"/>
    <col min="406" max="406" width="8.81640625" bestFit="1" customWidth="1"/>
    <col min="407" max="407" width="11.81640625" bestFit="1" customWidth="1"/>
    <col min="408" max="408" width="4.81640625" bestFit="1" customWidth="1"/>
    <col min="409" max="409" width="8.81640625" bestFit="1" customWidth="1"/>
    <col min="410" max="411" width="5.81640625" bestFit="1" customWidth="1"/>
    <col min="412" max="412" width="11.81640625" bestFit="1" customWidth="1"/>
    <col min="413" max="413" width="5.81640625" bestFit="1" customWidth="1"/>
    <col min="414" max="415" width="11.81640625" bestFit="1" customWidth="1"/>
    <col min="416" max="416" width="6.81640625" bestFit="1" customWidth="1"/>
    <col min="417" max="417" width="5.81640625" bestFit="1" customWidth="1"/>
    <col min="418" max="418" width="4.81640625" bestFit="1" customWidth="1"/>
    <col min="419" max="419" width="7.81640625" bestFit="1" customWidth="1"/>
    <col min="420" max="420" width="6.81640625" bestFit="1" customWidth="1"/>
    <col min="421" max="422" width="11.81640625" bestFit="1" customWidth="1"/>
    <col min="423" max="423" width="5.81640625" bestFit="1" customWidth="1"/>
    <col min="424" max="424" width="11.81640625" bestFit="1" customWidth="1"/>
    <col min="425" max="425" width="6.81640625" bestFit="1" customWidth="1"/>
    <col min="426" max="426" width="8.81640625" bestFit="1" customWidth="1"/>
    <col min="427" max="428" width="11.81640625" bestFit="1" customWidth="1"/>
    <col min="429" max="429" width="5.81640625" bestFit="1" customWidth="1"/>
    <col min="430" max="431" width="11.81640625" bestFit="1" customWidth="1"/>
    <col min="432" max="432" width="8.81640625" bestFit="1" customWidth="1"/>
    <col min="433" max="433" width="11.81640625" bestFit="1" customWidth="1"/>
    <col min="434" max="434" width="5.81640625" bestFit="1" customWidth="1"/>
    <col min="435" max="435" width="8.81640625" bestFit="1" customWidth="1"/>
    <col min="436" max="438" width="11.81640625" bestFit="1" customWidth="1"/>
    <col min="439" max="439" width="7.81640625" bestFit="1" customWidth="1"/>
    <col min="440" max="441" width="11.81640625" bestFit="1" customWidth="1"/>
    <col min="442" max="442" width="5.81640625" bestFit="1" customWidth="1"/>
    <col min="443" max="443" width="11.81640625" bestFit="1" customWidth="1"/>
    <col min="444" max="445" width="4.81640625" bestFit="1" customWidth="1"/>
    <col min="446" max="447" width="11.81640625" bestFit="1" customWidth="1"/>
    <col min="448" max="448" width="8.81640625" bestFit="1" customWidth="1"/>
    <col min="449" max="450" width="11.81640625" bestFit="1" customWidth="1"/>
    <col min="451" max="451" width="4.81640625" bestFit="1" customWidth="1"/>
    <col min="452" max="452" width="11.81640625" bestFit="1" customWidth="1"/>
    <col min="453" max="453" width="5.81640625" bestFit="1" customWidth="1"/>
    <col min="454" max="454" width="11.81640625" bestFit="1" customWidth="1"/>
    <col min="455" max="455" width="8.81640625" bestFit="1" customWidth="1"/>
    <col min="456" max="456" width="11.81640625" bestFit="1" customWidth="1"/>
    <col min="457" max="457" width="5.81640625" bestFit="1" customWidth="1"/>
    <col min="458" max="459" width="11.81640625" bestFit="1" customWidth="1"/>
    <col min="460" max="460" width="5.81640625" bestFit="1" customWidth="1"/>
    <col min="461" max="461" width="4.81640625" bestFit="1" customWidth="1"/>
    <col min="462" max="462" width="6.81640625" bestFit="1" customWidth="1"/>
    <col min="463" max="463" width="11.81640625" bestFit="1" customWidth="1"/>
    <col min="464" max="464" width="4.81640625" bestFit="1" customWidth="1"/>
    <col min="465" max="465" width="11.81640625" bestFit="1" customWidth="1"/>
    <col min="466" max="466" width="5.81640625" bestFit="1" customWidth="1"/>
    <col min="467" max="467" width="8.81640625" bestFit="1" customWidth="1"/>
    <col min="468" max="470" width="11.81640625" bestFit="1" customWidth="1"/>
    <col min="471" max="471" width="5.81640625" bestFit="1" customWidth="1"/>
    <col min="472" max="472" width="11.81640625" bestFit="1" customWidth="1"/>
    <col min="473" max="474" width="8.81640625" bestFit="1" customWidth="1"/>
    <col min="475" max="475" width="7.81640625" bestFit="1" customWidth="1"/>
    <col min="476" max="476" width="11.81640625" bestFit="1" customWidth="1"/>
    <col min="477" max="477" width="5.81640625" bestFit="1" customWidth="1"/>
    <col min="478" max="478" width="7.81640625" bestFit="1" customWidth="1"/>
    <col min="479" max="481" width="11.81640625" bestFit="1" customWidth="1"/>
    <col min="482" max="482" width="5.81640625" bestFit="1" customWidth="1"/>
    <col min="483" max="486" width="11.81640625" bestFit="1" customWidth="1"/>
    <col min="487" max="487" width="6.81640625" bestFit="1" customWidth="1"/>
    <col min="488" max="488" width="7.81640625" bestFit="1" customWidth="1"/>
    <col min="489" max="490" width="11.81640625" bestFit="1" customWidth="1"/>
    <col min="491" max="491" width="7.81640625" bestFit="1" customWidth="1"/>
    <col min="492" max="495" width="11.81640625" bestFit="1" customWidth="1"/>
    <col min="496" max="496" width="5.81640625" bestFit="1" customWidth="1"/>
    <col min="497" max="497" width="4.81640625" bestFit="1" customWidth="1"/>
    <col min="498" max="498" width="11.81640625" bestFit="1" customWidth="1"/>
    <col min="499" max="499" width="5.81640625" bestFit="1" customWidth="1"/>
    <col min="500" max="500" width="11.81640625" bestFit="1" customWidth="1"/>
    <col min="501" max="501" width="5.81640625" bestFit="1" customWidth="1"/>
    <col min="502" max="502" width="8.81640625" bestFit="1" customWidth="1"/>
    <col min="503" max="504" width="4.81640625" bestFit="1" customWidth="1"/>
    <col min="505" max="507" width="11.81640625" bestFit="1" customWidth="1"/>
    <col min="508" max="508" width="5.81640625" bestFit="1" customWidth="1"/>
    <col min="509" max="514" width="11.81640625" bestFit="1" customWidth="1"/>
    <col min="515" max="515" width="8.81640625" bestFit="1" customWidth="1"/>
    <col min="516" max="516" width="5.81640625" bestFit="1" customWidth="1"/>
    <col min="517" max="517" width="8.81640625" bestFit="1" customWidth="1"/>
    <col min="518" max="518" width="11.81640625" bestFit="1" customWidth="1"/>
    <col min="519" max="519" width="5.81640625" bestFit="1" customWidth="1"/>
    <col min="520" max="520" width="6.81640625" bestFit="1" customWidth="1"/>
    <col min="521" max="521" width="5.81640625" bestFit="1" customWidth="1"/>
    <col min="522" max="524" width="11.81640625" bestFit="1" customWidth="1"/>
    <col min="525" max="526" width="5.81640625" bestFit="1" customWidth="1"/>
    <col min="527" max="529" width="11.81640625" bestFit="1" customWidth="1"/>
    <col min="530" max="530" width="5.81640625" bestFit="1" customWidth="1"/>
    <col min="531" max="531" width="11.81640625" bestFit="1" customWidth="1"/>
    <col min="532" max="532" width="7.81640625" bestFit="1" customWidth="1"/>
    <col min="533" max="533" width="11.81640625" bestFit="1" customWidth="1"/>
    <col min="534" max="534" width="5.81640625" bestFit="1" customWidth="1"/>
    <col min="535" max="535" width="8.81640625" bestFit="1" customWidth="1"/>
    <col min="536" max="536" width="11.81640625" bestFit="1" customWidth="1"/>
    <col min="537" max="537" width="5.81640625" bestFit="1" customWidth="1"/>
    <col min="538" max="538" width="8.81640625" bestFit="1" customWidth="1"/>
    <col min="539" max="540" width="11.81640625" bestFit="1" customWidth="1"/>
    <col min="541" max="541" width="5.81640625" bestFit="1" customWidth="1"/>
    <col min="542" max="542" width="11.81640625" bestFit="1" customWidth="1"/>
    <col min="543" max="543" width="7.81640625" bestFit="1" customWidth="1"/>
    <col min="544" max="544" width="8.81640625" bestFit="1" customWidth="1"/>
    <col min="545" max="545" width="11.81640625" bestFit="1" customWidth="1"/>
    <col min="546" max="546" width="7.81640625" bestFit="1" customWidth="1"/>
    <col min="547" max="547" width="5.81640625" bestFit="1" customWidth="1"/>
    <col min="548" max="550" width="11.81640625" bestFit="1" customWidth="1"/>
    <col min="551" max="551" width="8.81640625" bestFit="1" customWidth="1"/>
    <col min="552" max="557" width="11.81640625" bestFit="1" customWidth="1"/>
    <col min="558" max="558" width="5.81640625" bestFit="1" customWidth="1"/>
    <col min="559" max="559" width="4.81640625" bestFit="1" customWidth="1"/>
    <col min="560" max="561" width="11.81640625" bestFit="1" customWidth="1"/>
    <col min="562" max="562" width="10.81640625" bestFit="1" customWidth="1"/>
    <col min="563" max="567" width="11.81640625" bestFit="1" customWidth="1"/>
    <col min="568" max="568" width="7.81640625" bestFit="1" customWidth="1"/>
    <col min="569" max="569" width="11.81640625" bestFit="1" customWidth="1"/>
    <col min="570" max="570" width="6.81640625" bestFit="1" customWidth="1"/>
    <col min="571" max="571" width="5.81640625" bestFit="1" customWidth="1"/>
    <col min="572" max="573" width="11.81640625" bestFit="1" customWidth="1"/>
    <col min="574" max="574" width="4.81640625" bestFit="1" customWidth="1"/>
    <col min="575" max="575" width="11.81640625" bestFit="1" customWidth="1"/>
    <col min="576" max="576" width="5.81640625" bestFit="1" customWidth="1"/>
    <col min="577" max="577" width="4.26953125" bestFit="1" customWidth="1"/>
    <col min="578" max="580" width="11.81640625" bestFit="1" customWidth="1"/>
    <col min="581" max="581" width="6.81640625" bestFit="1" customWidth="1"/>
    <col min="582" max="582" width="11.81640625" bestFit="1" customWidth="1"/>
    <col min="583" max="583" width="5.81640625" bestFit="1" customWidth="1"/>
    <col min="584" max="584" width="6.81640625" bestFit="1" customWidth="1"/>
    <col min="585" max="585" width="11.81640625" bestFit="1" customWidth="1"/>
    <col min="586" max="586" width="7.81640625" bestFit="1" customWidth="1"/>
    <col min="587" max="588" width="11.81640625" bestFit="1" customWidth="1"/>
    <col min="589" max="589" width="5.81640625" bestFit="1" customWidth="1"/>
    <col min="590" max="590" width="11.81640625" bestFit="1" customWidth="1"/>
    <col min="591" max="591" width="4.81640625" bestFit="1" customWidth="1"/>
    <col min="592" max="592" width="11.81640625" bestFit="1" customWidth="1"/>
    <col min="593" max="593" width="8.81640625" bestFit="1" customWidth="1"/>
    <col min="594" max="595" width="11.81640625" bestFit="1" customWidth="1"/>
    <col min="596" max="596" width="5.81640625" bestFit="1" customWidth="1"/>
    <col min="597" max="597" width="4.81640625" bestFit="1" customWidth="1"/>
    <col min="598" max="598" width="5.81640625" bestFit="1" customWidth="1"/>
    <col min="599" max="600" width="11.81640625" bestFit="1" customWidth="1"/>
    <col min="601" max="601" width="4.81640625" bestFit="1" customWidth="1"/>
    <col min="602" max="602" width="11.81640625" bestFit="1" customWidth="1"/>
    <col min="603" max="603" width="8.81640625" bestFit="1" customWidth="1"/>
    <col min="604" max="604" width="5.81640625" bestFit="1" customWidth="1"/>
    <col min="605" max="605" width="4.81640625" bestFit="1" customWidth="1"/>
    <col min="606" max="608" width="11.81640625" bestFit="1" customWidth="1"/>
    <col min="609" max="609" width="4.26953125" bestFit="1" customWidth="1"/>
    <col min="610" max="611" width="4.81640625" bestFit="1" customWidth="1"/>
    <col min="612" max="612" width="7.81640625" bestFit="1" customWidth="1"/>
    <col min="613" max="613" width="11.81640625" bestFit="1" customWidth="1"/>
    <col min="614" max="614" width="4.81640625" bestFit="1" customWidth="1"/>
    <col min="615" max="615" width="11.81640625" bestFit="1" customWidth="1"/>
    <col min="616" max="616" width="8.81640625" bestFit="1" customWidth="1"/>
    <col min="617" max="618" width="5.81640625" bestFit="1" customWidth="1"/>
    <col min="619" max="619" width="4.26953125" bestFit="1" customWidth="1"/>
    <col min="620" max="620" width="11.81640625" bestFit="1" customWidth="1"/>
    <col min="621" max="621" width="8.81640625" bestFit="1" customWidth="1"/>
    <col min="622" max="622" width="4.81640625" bestFit="1" customWidth="1"/>
    <col min="623" max="624" width="11.81640625" bestFit="1" customWidth="1"/>
    <col min="625" max="626" width="4.81640625" bestFit="1" customWidth="1"/>
    <col min="627" max="627" width="11.81640625" bestFit="1" customWidth="1"/>
    <col min="628" max="628" width="4.81640625" bestFit="1" customWidth="1"/>
    <col min="629" max="629" width="11.81640625" bestFit="1" customWidth="1"/>
    <col min="630" max="630" width="8.81640625" bestFit="1" customWidth="1"/>
    <col min="631" max="631" width="11.81640625" bestFit="1" customWidth="1"/>
    <col min="632" max="632" width="6.81640625" bestFit="1" customWidth="1"/>
    <col min="633" max="633" width="8.81640625" bestFit="1" customWidth="1"/>
    <col min="634" max="636" width="11.81640625" bestFit="1" customWidth="1"/>
    <col min="637" max="637" width="4.81640625" bestFit="1" customWidth="1"/>
    <col min="638" max="639" width="11.81640625" bestFit="1" customWidth="1"/>
    <col min="640" max="640" width="8.81640625" bestFit="1" customWidth="1"/>
    <col min="641" max="641" width="7.81640625" bestFit="1" customWidth="1"/>
    <col min="642" max="643" width="11.81640625" bestFit="1" customWidth="1"/>
    <col min="644" max="644" width="7.81640625" bestFit="1" customWidth="1"/>
    <col min="645" max="645" width="8.81640625" bestFit="1" customWidth="1"/>
    <col min="646" max="646" width="11.81640625" bestFit="1" customWidth="1"/>
    <col min="647" max="647" width="7.81640625" bestFit="1" customWidth="1"/>
    <col min="648" max="648" width="4.81640625" bestFit="1" customWidth="1"/>
    <col min="649" max="649" width="5.81640625" bestFit="1" customWidth="1"/>
    <col min="650" max="650" width="11.81640625" bestFit="1" customWidth="1"/>
    <col min="651" max="651" width="7.81640625" bestFit="1" customWidth="1"/>
    <col min="652" max="653" width="11.81640625" bestFit="1" customWidth="1"/>
    <col min="654" max="654" width="4.81640625" bestFit="1" customWidth="1"/>
    <col min="655" max="655" width="11.81640625" bestFit="1" customWidth="1"/>
    <col min="656" max="656" width="6.81640625" bestFit="1" customWidth="1"/>
    <col min="657" max="657" width="4.81640625" bestFit="1" customWidth="1"/>
    <col min="658" max="659" width="11.81640625" bestFit="1" customWidth="1"/>
    <col min="660" max="661" width="8.81640625" bestFit="1" customWidth="1"/>
    <col min="662" max="663" width="11.81640625" bestFit="1" customWidth="1"/>
    <col min="664" max="664" width="5.81640625" bestFit="1" customWidth="1"/>
    <col min="665" max="665" width="11.81640625" bestFit="1" customWidth="1"/>
    <col min="666" max="666" width="5.81640625" bestFit="1" customWidth="1"/>
    <col min="667" max="668" width="4.81640625" bestFit="1" customWidth="1"/>
    <col min="669" max="669" width="7.81640625" bestFit="1" customWidth="1"/>
    <col min="670" max="672" width="11.81640625" bestFit="1" customWidth="1"/>
    <col min="673" max="673" width="6.81640625" bestFit="1" customWidth="1"/>
    <col min="674" max="676" width="11.81640625" bestFit="1" customWidth="1"/>
    <col min="677" max="677" width="5.81640625" bestFit="1" customWidth="1"/>
    <col min="678" max="678" width="8.81640625" bestFit="1" customWidth="1"/>
    <col min="679" max="679" width="11.81640625" bestFit="1" customWidth="1"/>
    <col min="680" max="680" width="8.81640625" bestFit="1" customWidth="1"/>
    <col min="681" max="683" width="11.81640625" bestFit="1" customWidth="1"/>
    <col min="684" max="684" width="6.81640625" bestFit="1" customWidth="1"/>
    <col min="685" max="685" width="11.81640625" bestFit="1" customWidth="1"/>
    <col min="686" max="686" width="5.81640625" bestFit="1" customWidth="1"/>
    <col min="687" max="688" width="8.81640625" bestFit="1" customWidth="1"/>
    <col min="689" max="691" width="11.81640625" bestFit="1" customWidth="1"/>
    <col min="692" max="692" width="7.81640625" bestFit="1" customWidth="1"/>
    <col min="693" max="693" width="8.81640625" bestFit="1" customWidth="1"/>
    <col min="694" max="694" width="11.81640625" bestFit="1" customWidth="1"/>
    <col min="695" max="695" width="6.81640625" bestFit="1" customWidth="1"/>
    <col min="696" max="696" width="11.81640625" bestFit="1" customWidth="1"/>
    <col min="697" max="697" width="7.81640625" bestFit="1" customWidth="1"/>
    <col min="698" max="699" width="5.81640625" bestFit="1" customWidth="1"/>
    <col min="700" max="700" width="7.81640625" bestFit="1" customWidth="1"/>
    <col min="701" max="701" width="8.81640625" bestFit="1" customWidth="1"/>
    <col min="702" max="703" width="11.81640625" bestFit="1" customWidth="1"/>
    <col min="704" max="704" width="5.81640625" bestFit="1" customWidth="1"/>
    <col min="705" max="706" width="11.81640625" bestFit="1" customWidth="1"/>
    <col min="707" max="707" width="6.81640625" bestFit="1" customWidth="1"/>
    <col min="708" max="708" width="8.81640625" bestFit="1" customWidth="1"/>
    <col min="709" max="709" width="11.81640625" bestFit="1" customWidth="1"/>
    <col min="710" max="710" width="6.81640625" bestFit="1" customWidth="1"/>
    <col min="711" max="711" width="11.81640625" bestFit="1" customWidth="1"/>
    <col min="712" max="712" width="7.81640625" bestFit="1" customWidth="1"/>
    <col min="713" max="713" width="8.81640625" bestFit="1" customWidth="1"/>
    <col min="714" max="714" width="6.81640625" bestFit="1" customWidth="1"/>
    <col min="715" max="718" width="11.81640625" bestFit="1" customWidth="1"/>
    <col min="719" max="719" width="7.81640625" bestFit="1" customWidth="1"/>
    <col min="720" max="720" width="8.81640625" bestFit="1" customWidth="1"/>
    <col min="721" max="723" width="11.81640625" bestFit="1" customWidth="1"/>
    <col min="724" max="724" width="6.81640625" bestFit="1" customWidth="1"/>
    <col min="725" max="725" width="5.81640625" bestFit="1" customWidth="1"/>
    <col min="726" max="726" width="11.81640625" bestFit="1" customWidth="1"/>
    <col min="727" max="727" width="5.81640625" bestFit="1" customWidth="1"/>
    <col min="728" max="728" width="7.81640625" bestFit="1" customWidth="1"/>
    <col min="729" max="730" width="8.81640625" bestFit="1" customWidth="1"/>
    <col min="731" max="732" width="11.81640625" bestFit="1" customWidth="1"/>
    <col min="733" max="733" width="5.81640625" bestFit="1" customWidth="1"/>
    <col min="734" max="734" width="4.81640625" bestFit="1" customWidth="1"/>
    <col min="735" max="735" width="11.81640625" bestFit="1" customWidth="1"/>
    <col min="736" max="736" width="8.81640625" bestFit="1" customWidth="1"/>
    <col min="737" max="738" width="4.81640625" bestFit="1" customWidth="1"/>
    <col min="739" max="741" width="11.81640625" bestFit="1" customWidth="1"/>
    <col min="742" max="742" width="6.81640625" bestFit="1" customWidth="1"/>
    <col min="743" max="743" width="5.81640625" bestFit="1" customWidth="1"/>
    <col min="744" max="744" width="8.81640625" bestFit="1" customWidth="1"/>
    <col min="745" max="747" width="11.81640625" bestFit="1" customWidth="1"/>
    <col min="748" max="748" width="7.81640625" bestFit="1" customWidth="1"/>
    <col min="749" max="749" width="8.81640625" bestFit="1" customWidth="1"/>
    <col min="750" max="751" width="11.81640625" bestFit="1" customWidth="1"/>
    <col min="752" max="752" width="6.81640625" bestFit="1" customWidth="1"/>
    <col min="753" max="754" width="8.81640625" bestFit="1" customWidth="1"/>
    <col min="755" max="755" width="11.81640625" bestFit="1" customWidth="1"/>
    <col min="756" max="756" width="5.81640625" bestFit="1" customWidth="1"/>
    <col min="757" max="758" width="11.81640625" bestFit="1" customWidth="1"/>
    <col min="759" max="759" width="7.81640625" bestFit="1" customWidth="1"/>
    <col min="760" max="760" width="8.81640625" bestFit="1" customWidth="1"/>
    <col min="761" max="761" width="11.81640625" bestFit="1" customWidth="1"/>
    <col min="762" max="764" width="5.81640625" bestFit="1" customWidth="1"/>
    <col min="765" max="765" width="4.81640625" bestFit="1" customWidth="1"/>
    <col min="766" max="766" width="11.81640625" bestFit="1" customWidth="1"/>
    <col min="767" max="767" width="5.81640625" bestFit="1" customWidth="1"/>
    <col min="768" max="768" width="8.81640625" bestFit="1" customWidth="1"/>
    <col min="769" max="769" width="11.81640625" bestFit="1" customWidth="1"/>
    <col min="770" max="771" width="5.81640625" bestFit="1" customWidth="1"/>
    <col min="772" max="774" width="11.81640625" bestFit="1" customWidth="1"/>
    <col min="775" max="775" width="7.81640625" bestFit="1" customWidth="1"/>
    <col min="776" max="777" width="5.81640625" bestFit="1" customWidth="1"/>
    <col min="778" max="778" width="11.81640625" bestFit="1" customWidth="1"/>
    <col min="779" max="779" width="8.81640625" bestFit="1" customWidth="1"/>
    <col min="780" max="782" width="11.81640625" bestFit="1" customWidth="1"/>
    <col min="783" max="783" width="6.81640625" bestFit="1" customWidth="1"/>
    <col min="784" max="784" width="7.81640625" bestFit="1" customWidth="1"/>
    <col min="785" max="786" width="11.81640625" bestFit="1" customWidth="1"/>
    <col min="787" max="788" width="8.81640625" bestFit="1" customWidth="1"/>
    <col min="789" max="789" width="11.81640625" bestFit="1" customWidth="1"/>
    <col min="790" max="790" width="5.81640625" bestFit="1" customWidth="1"/>
    <col min="791" max="791" width="11.81640625" bestFit="1" customWidth="1"/>
    <col min="792" max="793" width="4.81640625" bestFit="1" customWidth="1"/>
    <col min="794" max="794" width="7.81640625" bestFit="1" customWidth="1"/>
    <col min="795" max="795" width="14.36328125" bestFit="1" customWidth="1"/>
  </cols>
  <sheetData>
    <row r="3" spans="1:7" x14ac:dyDescent="0.35">
      <c r="A3" s="5" t="s">
        <v>1248</v>
      </c>
      <c r="B3" t="s">
        <v>1277</v>
      </c>
      <c r="C3" t="s">
        <v>1275</v>
      </c>
      <c r="D3" t="s">
        <v>1278</v>
      </c>
      <c r="E3" t="s">
        <v>1279</v>
      </c>
      <c r="F3" t="s">
        <v>1280</v>
      </c>
      <c r="G3" t="s">
        <v>1281</v>
      </c>
    </row>
    <row r="4" spans="1:7" x14ac:dyDescent="0.35">
      <c r="A4" s="6" t="s">
        <v>1463</v>
      </c>
      <c r="B4" s="2">
        <v>0.30698940409497116</v>
      </c>
      <c r="C4" s="2">
        <v>0.17271503525652679</v>
      </c>
      <c r="D4" s="2">
        <v>0.14039302084470143</v>
      </c>
      <c r="E4" s="2">
        <v>8.8862003134587211E-2</v>
      </c>
      <c r="F4" s="2">
        <v>9.9894692725575093E-2</v>
      </c>
      <c r="G4" s="2">
        <v>0.14570200277080533</v>
      </c>
    </row>
    <row r="5" spans="1:7" x14ac:dyDescent="0.35">
      <c r="A5" s="7" t="s">
        <v>1258</v>
      </c>
      <c r="B5" s="2">
        <v>0.33087537792894939</v>
      </c>
      <c r="C5" s="2">
        <v>0.19632416855631141</v>
      </c>
      <c r="D5" s="2">
        <v>0.11051965230536658</v>
      </c>
      <c r="E5" s="2">
        <v>8.8622448979591817E-2</v>
      </c>
      <c r="F5" s="2">
        <v>9.9744897959183662E-2</v>
      </c>
      <c r="G5" s="2">
        <v>0.12562452758881332</v>
      </c>
    </row>
    <row r="6" spans="1:7" x14ac:dyDescent="0.35">
      <c r="A6" s="7" t="s">
        <v>1259</v>
      </c>
      <c r="B6" s="2">
        <v>0.32688522727272734</v>
      </c>
      <c r="C6" s="2">
        <v>0.17845858585858584</v>
      </c>
      <c r="D6" s="2">
        <v>0.12032045454545456</v>
      </c>
      <c r="E6" s="2">
        <v>9.1482954545454534E-2</v>
      </c>
      <c r="F6" s="2">
        <v>0.1027996212121212</v>
      </c>
      <c r="G6" s="2">
        <v>0.13686616161616161</v>
      </c>
    </row>
    <row r="7" spans="1:7" x14ac:dyDescent="0.35">
      <c r="A7" s="7" t="s">
        <v>1251</v>
      </c>
      <c r="B7" s="2">
        <v>0.33113248986463262</v>
      </c>
      <c r="C7" s="2">
        <v>0.17808659726516868</v>
      </c>
      <c r="D7" s="2">
        <v>0.11659084896584898</v>
      </c>
      <c r="E7" s="2">
        <v>9.0903576582147982E-2</v>
      </c>
      <c r="F7" s="2">
        <v>0.10526666323094894</v>
      </c>
      <c r="G7" s="2">
        <v>0.13841009585652447</v>
      </c>
    </row>
    <row r="8" spans="1:7" x14ac:dyDescent="0.35">
      <c r="A8" s="7" t="s">
        <v>1252</v>
      </c>
      <c r="B8" s="2">
        <v>0.3284109036796537</v>
      </c>
      <c r="C8" s="2">
        <v>0.18176479978354976</v>
      </c>
      <c r="D8" s="2">
        <v>0.11823257575757576</v>
      </c>
      <c r="E8" s="2">
        <v>8.9705492424242389E-2</v>
      </c>
      <c r="F8" s="2">
        <v>0.10518249458874458</v>
      </c>
      <c r="G8" s="2">
        <v>0.1369461038961039</v>
      </c>
    </row>
    <row r="9" spans="1:7" x14ac:dyDescent="0.35">
      <c r="A9" s="7" t="s">
        <v>1253</v>
      </c>
      <c r="B9" s="2">
        <v>0.33226583293249967</v>
      </c>
      <c r="C9" s="2">
        <v>0.17595879429212757</v>
      </c>
      <c r="D9" s="2">
        <v>0.12064870931537598</v>
      </c>
      <c r="E9" s="2">
        <v>8.516249799583131E-2</v>
      </c>
      <c r="F9" s="2">
        <v>0.10076274651274651</v>
      </c>
      <c r="G9" s="2">
        <v>0.13932804232804233</v>
      </c>
    </row>
    <row r="10" spans="1:7" x14ac:dyDescent="0.35">
      <c r="A10" s="7" t="s">
        <v>1254</v>
      </c>
      <c r="B10" s="2">
        <v>0.31914831134473992</v>
      </c>
      <c r="C10" s="2">
        <v>0.18003055211983782</v>
      </c>
      <c r="D10" s="2">
        <v>0.1206987648594792</v>
      </c>
      <c r="E10" s="2">
        <v>8.4618987493987483E-2</v>
      </c>
      <c r="F10" s="2">
        <v>0.10412927746856318</v>
      </c>
      <c r="G10" s="2">
        <v>0.14615611042396759</v>
      </c>
    </row>
    <row r="11" spans="1:7" x14ac:dyDescent="0.35">
      <c r="A11" s="7" t="s">
        <v>1255</v>
      </c>
      <c r="B11" s="2">
        <v>0.30220494417862842</v>
      </c>
      <c r="C11" s="2">
        <v>0.17889898989898989</v>
      </c>
      <c r="D11" s="2">
        <v>0.12616281233386495</v>
      </c>
      <c r="E11" s="2">
        <v>8.9246411483253574E-2</v>
      </c>
      <c r="F11" s="2">
        <v>9.8844098883572568E-2</v>
      </c>
      <c r="G11" s="2">
        <v>0.15867929292929295</v>
      </c>
    </row>
    <row r="12" spans="1:7" x14ac:dyDescent="0.35">
      <c r="A12" s="7" t="s">
        <v>1256</v>
      </c>
      <c r="B12" s="2">
        <v>0.2989283625730994</v>
      </c>
      <c r="C12" s="2">
        <v>0.17748830409356725</v>
      </c>
      <c r="D12" s="2">
        <v>0.13839327485380115</v>
      </c>
      <c r="E12" s="2">
        <v>8.8458333333333319E-2</v>
      </c>
      <c r="F12" s="2">
        <v>9.7476608187134495E-2</v>
      </c>
      <c r="G12" s="2">
        <v>0.15510087719298246</v>
      </c>
    </row>
    <row r="13" spans="1:7" x14ac:dyDescent="0.35">
      <c r="A13" s="7" t="s">
        <v>1257</v>
      </c>
      <c r="B13" s="2">
        <v>0.29079688186209918</v>
      </c>
      <c r="C13" s="2">
        <v>0.17392094861660076</v>
      </c>
      <c r="D13" s="2">
        <v>0.14311583223539745</v>
      </c>
      <c r="E13" s="2">
        <v>8.7841238471673244E-2</v>
      </c>
      <c r="F13" s="2">
        <v>9.8210254721124296E-2</v>
      </c>
      <c r="G13" s="2">
        <v>0.15946673254281948</v>
      </c>
    </row>
    <row r="14" spans="1:7" x14ac:dyDescent="0.35">
      <c r="A14" s="7" t="s">
        <v>1441</v>
      </c>
      <c r="B14" s="2">
        <v>0.26796541806958474</v>
      </c>
      <c r="C14" s="2">
        <v>0.15811994949494945</v>
      </c>
      <c r="D14" s="2">
        <v>0.16996268237934903</v>
      </c>
      <c r="E14" s="2">
        <v>9.380801066217731E-2</v>
      </c>
      <c r="F14" s="2">
        <v>0.10142052469135802</v>
      </c>
      <c r="G14" s="2">
        <v>0.16211924803591471</v>
      </c>
    </row>
    <row r="15" spans="1:7" x14ac:dyDescent="0.35">
      <c r="A15" s="7" t="s">
        <v>1442</v>
      </c>
      <c r="B15" s="2">
        <v>0.26008145363408525</v>
      </c>
      <c r="C15" s="2">
        <v>0.1417043650793651</v>
      </c>
      <c r="D15" s="2">
        <v>0.21331453634085212</v>
      </c>
      <c r="E15" s="2">
        <v>8.9925751879699228E-2</v>
      </c>
      <c r="F15" s="2">
        <v>9.5560150375939845E-2</v>
      </c>
      <c r="G15" s="2">
        <v>0.14855565998329159</v>
      </c>
    </row>
    <row r="16" spans="1:7" x14ac:dyDescent="0.35">
      <c r="A16" s="7" t="s">
        <v>1443</v>
      </c>
      <c r="B16" s="2">
        <v>0.28935287081339717</v>
      </c>
      <c r="C16" s="2">
        <v>0.14637380382775123</v>
      </c>
      <c r="D16" s="2">
        <v>0.19664593301435404</v>
      </c>
      <c r="E16" s="2">
        <v>8.6923444976076555E-2</v>
      </c>
      <c r="F16" s="2">
        <v>8.8392942583732051E-2</v>
      </c>
      <c r="G16" s="2">
        <v>0.14256100478468897</v>
      </c>
    </row>
    <row r="17" spans="1:7" x14ac:dyDescent="0.35">
      <c r="A17" s="6" t="s">
        <v>1440</v>
      </c>
      <c r="B17" s="2">
        <v>0.2808314056232562</v>
      </c>
      <c r="C17" s="2">
        <v>0.14761558314421766</v>
      </c>
      <c r="D17" s="2">
        <v>0.21028619104830557</v>
      </c>
      <c r="E17" s="2">
        <v>8.3558117359879391E-2</v>
      </c>
      <c r="F17" s="2">
        <v>8.4626669463673837E-2</v>
      </c>
      <c r="G17" s="2">
        <v>0.13465174717597628</v>
      </c>
    </row>
    <row r="18" spans="1:7" x14ac:dyDescent="0.35">
      <c r="A18" s="7" t="s">
        <v>1258</v>
      </c>
      <c r="B18" s="2">
        <v>0.30299732285258602</v>
      </c>
      <c r="C18" s="2">
        <v>0.14863331624515835</v>
      </c>
      <c r="D18" s="2">
        <v>0.18796312751575905</v>
      </c>
      <c r="E18" s="2">
        <v>8.869618174223437E-2</v>
      </c>
      <c r="F18" s="2">
        <v>9.1397119693172324E-2</v>
      </c>
      <c r="G18" s="2">
        <v>0.13532179881521988</v>
      </c>
    </row>
    <row r="19" spans="1:7" x14ac:dyDescent="0.35">
      <c r="A19" s="7" t="s">
        <v>1259</v>
      </c>
      <c r="B19" s="2">
        <v>0.30092145135566178</v>
      </c>
      <c r="C19" s="2">
        <v>0.16283193779904301</v>
      </c>
      <c r="D19" s="2">
        <v>0.18335320308346623</v>
      </c>
      <c r="E19" s="2">
        <v>8.8135499734183942E-2</v>
      </c>
      <c r="F19" s="2">
        <v>8.7462187666135019E-2</v>
      </c>
      <c r="G19" s="2">
        <v>0.1308690855927698</v>
      </c>
    </row>
    <row r="20" spans="1:7" x14ac:dyDescent="0.35">
      <c r="A20" s="7" t="s">
        <v>1251</v>
      </c>
      <c r="B20" s="2">
        <v>0.30130203823953827</v>
      </c>
      <c r="C20" s="2">
        <v>0.16503777056277058</v>
      </c>
      <c r="D20" s="2">
        <v>0.17895604256854253</v>
      </c>
      <c r="E20" s="2">
        <v>8.8009505772005753E-2</v>
      </c>
      <c r="F20" s="2">
        <v>8.6269823232323212E-2</v>
      </c>
      <c r="G20" s="2">
        <v>0.12997316017316021</v>
      </c>
    </row>
    <row r="21" spans="1:7" x14ac:dyDescent="0.35">
      <c r="A21" s="7" t="s">
        <v>1252</v>
      </c>
      <c r="B21" s="2">
        <v>0.29359362473945805</v>
      </c>
      <c r="C21" s="2">
        <v>0.16508274210357546</v>
      </c>
      <c r="D21" s="2">
        <v>0.18679094516594519</v>
      </c>
      <c r="E21" s="2">
        <v>9.0931998556998531E-2</v>
      </c>
      <c r="F21" s="2">
        <v>8.6177018197851549E-2</v>
      </c>
      <c r="G21" s="2">
        <v>0.12777975188391857</v>
      </c>
    </row>
    <row r="22" spans="1:7" x14ac:dyDescent="0.35">
      <c r="A22" s="7" t="s">
        <v>1253</v>
      </c>
      <c r="B22" s="2">
        <v>0.28696450617283958</v>
      </c>
      <c r="C22" s="2">
        <v>0.16522861552028217</v>
      </c>
      <c r="D22" s="2">
        <v>0.18868264991181657</v>
      </c>
      <c r="E22" s="2">
        <v>8.6623787477954142E-2</v>
      </c>
      <c r="F22" s="2">
        <v>8.8911706349206338E-2</v>
      </c>
      <c r="G22" s="2">
        <v>0.13183939594356264</v>
      </c>
    </row>
    <row r="23" spans="1:7" x14ac:dyDescent="0.35">
      <c r="A23" s="7" t="s">
        <v>1254</v>
      </c>
      <c r="B23" s="2">
        <v>0.26272083333333329</v>
      </c>
      <c r="C23" s="2">
        <v>0.13327083333333334</v>
      </c>
      <c r="D23" s="2">
        <v>0.24462083333333337</v>
      </c>
      <c r="E23" s="2">
        <v>8.1965277777777762E-2</v>
      </c>
      <c r="F23" s="2">
        <v>7.9222222222222222E-2</v>
      </c>
      <c r="G23" s="2">
        <v>0.1286909722222222</v>
      </c>
    </row>
    <row r="24" spans="1:7" x14ac:dyDescent="0.35">
      <c r="A24" s="7" t="s">
        <v>1255</v>
      </c>
      <c r="B24" s="2">
        <v>0.26633905122655122</v>
      </c>
      <c r="C24" s="2">
        <v>0.13200299422799425</v>
      </c>
      <c r="D24" s="2">
        <v>0.24426284271284274</v>
      </c>
      <c r="E24" s="2">
        <v>8.0314736652236651E-2</v>
      </c>
      <c r="F24" s="2">
        <v>8.2295328282828248E-2</v>
      </c>
      <c r="G24" s="2">
        <v>0.12994920634920631</v>
      </c>
    </row>
    <row r="25" spans="1:7" x14ac:dyDescent="0.35">
      <c r="A25" s="7" t="s">
        <v>1256</v>
      </c>
      <c r="B25" s="2">
        <v>0.26836384680134684</v>
      </c>
      <c r="C25" s="2">
        <v>0.13135737333653999</v>
      </c>
      <c r="D25" s="2">
        <v>0.23811157206990544</v>
      </c>
      <c r="E25" s="2">
        <v>8.3358786275452942E-2</v>
      </c>
      <c r="F25" s="2">
        <v>7.9726230559563904E-2</v>
      </c>
      <c r="G25" s="2">
        <v>0.13601415945165946</v>
      </c>
    </row>
    <row r="26" spans="1:7" x14ac:dyDescent="0.35">
      <c r="A26" s="7" t="s">
        <v>1257</v>
      </c>
      <c r="B26" s="2">
        <v>0.27321742424242423</v>
      </c>
      <c r="C26" s="2">
        <v>0.14655151515151515</v>
      </c>
      <c r="D26" s="2">
        <v>0.22594779040404039</v>
      </c>
      <c r="E26" s="2">
        <v>7.546256313131311E-2</v>
      </c>
      <c r="F26" s="2">
        <v>7.3961805555555551E-2</v>
      </c>
      <c r="G26" s="2">
        <v>0.14075435606060605</v>
      </c>
    </row>
    <row r="27" spans="1:7" x14ac:dyDescent="0.35">
      <c r="A27" s="7" t="s">
        <v>1441</v>
      </c>
      <c r="B27" s="2">
        <v>0.27513068181818179</v>
      </c>
      <c r="C27" s="2">
        <v>0.13986139169472506</v>
      </c>
      <c r="D27" s="2">
        <v>0.22173933782267119</v>
      </c>
      <c r="E27" s="2">
        <v>7.5744388327721651E-2</v>
      </c>
      <c r="F27" s="2">
        <v>7.8817199775533087E-2</v>
      </c>
      <c r="G27" s="2">
        <v>0.14244640852974183</v>
      </c>
    </row>
    <row r="28" spans="1:7" x14ac:dyDescent="0.35">
      <c r="A28" s="7" t="s">
        <v>1442</v>
      </c>
      <c r="B28" s="2">
        <v>0.26748485707414271</v>
      </c>
      <c r="C28" s="2">
        <v>0.14413430220573081</v>
      </c>
      <c r="D28" s="2">
        <v>0.20697980656909229</v>
      </c>
      <c r="E28" s="2">
        <v>8.0977530406101811E-2</v>
      </c>
      <c r="F28" s="2">
        <v>9.4151472205043621E-2</v>
      </c>
      <c r="G28" s="2">
        <v>0.14125520511234799</v>
      </c>
    </row>
    <row r="29" spans="1:7" x14ac:dyDescent="0.35">
      <c r="A29" s="7" t="s">
        <v>1443</v>
      </c>
      <c r="B29" s="2">
        <v>0.27203472222222219</v>
      </c>
      <c r="C29" s="2">
        <v>0.1374545454545455</v>
      </c>
      <c r="D29" s="2">
        <v>0.21386174242424244</v>
      </c>
      <c r="E29" s="2">
        <v>8.3278724747474733E-2</v>
      </c>
      <c r="F29" s="2">
        <v>8.7148989898989893E-2</v>
      </c>
      <c r="G29" s="2">
        <v>0.1418232323232323</v>
      </c>
    </row>
    <row r="30" spans="1:7" x14ac:dyDescent="0.35">
      <c r="A30" s="6" t="s">
        <v>1250</v>
      </c>
      <c r="B30" s="2">
        <v>0.34267258212872242</v>
      </c>
      <c r="C30" s="2">
        <v>0.1522223371982144</v>
      </c>
      <c r="D30" s="2">
        <v>0.18915111853708347</v>
      </c>
      <c r="E30" s="2">
        <v>6.3858991966448106E-2</v>
      </c>
      <c r="F30" s="2">
        <v>8.1957542214121104E-2</v>
      </c>
      <c r="G30" s="2">
        <v>0.10944483472992249</v>
      </c>
    </row>
    <row r="31" spans="1:7" x14ac:dyDescent="0.35">
      <c r="A31" s="7" t="s">
        <v>1258</v>
      </c>
      <c r="B31" s="2">
        <v>0.27456798941798943</v>
      </c>
      <c r="C31" s="2">
        <v>0.13260317460317461</v>
      </c>
      <c r="D31" s="2">
        <v>0.21730899470899476</v>
      </c>
      <c r="E31" s="2">
        <v>8.7764550264550267E-2</v>
      </c>
      <c r="F31" s="2">
        <v>8.6075925925925917E-2</v>
      </c>
      <c r="G31" s="2">
        <v>0.13978888888888891</v>
      </c>
    </row>
    <row r="32" spans="1:7" x14ac:dyDescent="0.35">
      <c r="A32" s="7" t="s">
        <v>1259</v>
      </c>
      <c r="B32" s="2">
        <v>0.27313316993464054</v>
      </c>
      <c r="C32" s="2">
        <v>0.14015277777777779</v>
      </c>
      <c r="D32" s="2">
        <v>0.21958905228758174</v>
      </c>
      <c r="E32" s="2">
        <v>7.7700163398692804E-2</v>
      </c>
      <c r="F32" s="2">
        <v>9.2218137254901938E-2</v>
      </c>
      <c r="G32" s="2">
        <v>0.13379084967320259</v>
      </c>
    </row>
    <row r="33" spans="1:7" x14ac:dyDescent="0.35">
      <c r="A33" s="7" t="s">
        <v>1251</v>
      </c>
      <c r="B33" s="2">
        <v>0.28080857898715039</v>
      </c>
      <c r="C33" s="2">
        <v>0.15437103174603178</v>
      </c>
      <c r="D33" s="2">
        <v>0.21879081632653061</v>
      </c>
      <c r="E33" s="2">
        <v>6.443990929705215E-2</v>
      </c>
      <c r="F33" s="2">
        <v>9.2122260015117141E-2</v>
      </c>
      <c r="G33" s="2">
        <v>0.12205007558578987</v>
      </c>
    </row>
    <row r="34" spans="1:7" x14ac:dyDescent="0.35">
      <c r="A34" s="7" t="s">
        <v>1252</v>
      </c>
      <c r="B34" s="2">
        <v>0.36227449494949487</v>
      </c>
      <c r="C34" s="2">
        <v>0.16365012626262626</v>
      </c>
      <c r="D34" s="2">
        <v>0.17667853535353539</v>
      </c>
      <c r="E34" s="2">
        <v>5.9180050505050506E-2</v>
      </c>
      <c r="F34" s="2">
        <v>7.852108585858586E-2</v>
      </c>
      <c r="G34" s="2">
        <v>0.10110681818181817</v>
      </c>
    </row>
    <row r="35" spans="1:7" x14ac:dyDescent="0.35">
      <c r="A35" s="7" t="s">
        <v>1253</v>
      </c>
      <c r="B35" s="2">
        <v>0.38198800505050501</v>
      </c>
      <c r="C35" s="2">
        <v>0.15422790404040407</v>
      </c>
      <c r="D35" s="2">
        <v>0.16322487373737371</v>
      </c>
      <c r="E35" s="2">
        <v>5.7997979797979785E-2</v>
      </c>
      <c r="F35" s="2">
        <v>7.8162373737373711E-2</v>
      </c>
      <c r="G35" s="2">
        <v>0.10187537878787881</v>
      </c>
    </row>
    <row r="36" spans="1:7" x14ac:dyDescent="0.35">
      <c r="A36" s="7" t="s">
        <v>1254</v>
      </c>
      <c r="B36" s="2">
        <v>0.38561079545454546</v>
      </c>
      <c r="C36" s="2">
        <v>0.14968813131313127</v>
      </c>
      <c r="D36" s="2">
        <v>0.17504728535353536</v>
      </c>
      <c r="E36" s="2">
        <v>5.8554545454545449E-2</v>
      </c>
      <c r="F36" s="2">
        <v>7.8360669191919183E-2</v>
      </c>
      <c r="G36" s="2">
        <v>9.2950505050505047E-2</v>
      </c>
    </row>
    <row r="37" spans="1:7" x14ac:dyDescent="0.35">
      <c r="A37" s="7" t="s">
        <v>1255</v>
      </c>
      <c r="B37" s="2">
        <v>0.37530588624338623</v>
      </c>
      <c r="C37" s="2">
        <v>0.15003075396825394</v>
      </c>
      <c r="D37" s="2">
        <v>0.18051410934744266</v>
      </c>
      <c r="E37" s="2">
        <v>5.9544091710758397E-2</v>
      </c>
      <c r="F37" s="2">
        <v>7.7199955908289236E-2</v>
      </c>
      <c r="G37" s="2">
        <v>0.1004623015873016</v>
      </c>
    </row>
    <row r="38" spans="1:7" x14ac:dyDescent="0.35">
      <c r="A38" s="7" t="s">
        <v>1256</v>
      </c>
      <c r="B38" s="2">
        <v>0.36854960317460311</v>
      </c>
      <c r="C38" s="2">
        <v>0.15702380952380951</v>
      </c>
      <c r="D38" s="2">
        <v>0.17610317460317459</v>
      </c>
      <c r="E38" s="2">
        <v>6.0207671957671967E-2</v>
      </c>
      <c r="F38" s="2">
        <v>7.836838624338624E-2</v>
      </c>
      <c r="G38" s="2">
        <v>0.10101190476190477</v>
      </c>
    </row>
    <row r="39" spans="1:7" x14ac:dyDescent="0.35">
      <c r="A39" s="7" t="s">
        <v>1257</v>
      </c>
      <c r="B39" s="2">
        <v>0.36056547619047619</v>
      </c>
      <c r="C39" s="2">
        <v>0.16182010582010581</v>
      </c>
      <c r="D39" s="2">
        <v>0.18432319223985888</v>
      </c>
      <c r="E39" s="2">
        <v>5.6705246913580254E-2</v>
      </c>
      <c r="F39" s="2">
        <v>7.818496472663139E-2</v>
      </c>
      <c r="G39" s="2">
        <v>0.10159016754850086</v>
      </c>
    </row>
    <row r="40" spans="1:7" x14ac:dyDescent="0.35">
      <c r="A40" s="7" t="s">
        <v>1441</v>
      </c>
      <c r="B40" s="2">
        <v>0.35555555555555557</v>
      </c>
      <c r="C40" s="2">
        <v>0.15444444444444444</v>
      </c>
      <c r="D40" s="2">
        <v>0.1933333333333333</v>
      </c>
      <c r="E40" s="2">
        <v>5.7777777777777782E-2</v>
      </c>
      <c r="F40" s="2">
        <v>7.7777777777777779E-2</v>
      </c>
      <c r="G40" s="2">
        <v>0.10388888888888889</v>
      </c>
    </row>
    <row r="41" spans="1:7" x14ac:dyDescent="0.35">
      <c r="A41" s="6" t="s">
        <v>1249</v>
      </c>
      <c r="B41" s="2">
        <v>0.30724719936335493</v>
      </c>
      <c r="C41" s="2">
        <v>0.15824675381397091</v>
      </c>
      <c r="D41" s="2">
        <v>0.17844865660195836</v>
      </c>
      <c r="E41" s="2">
        <v>8.0246441844319408E-2</v>
      </c>
      <c r="F41" s="2">
        <v>8.9622532320055986E-2</v>
      </c>
      <c r="G41" s="2">
        <v>0.13200957548304251</v>
      </c>
    </row>
  </sheetData>
  <pageMargins left="0.7" right="0.7" top="0.78740157499999996" bottom="0.78740157499999996"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9089-F80B-4537-BA27-B015239CBBF5}">
  <sheetPr codeName="Tabelle6">
    <tabColor theme="0" tint="-0.249977111117893"/>
  </sheetPr>
  <dimension ref="A1:Q35"/>
  <sheetViews>
    <sheetView showGridLines="0" workbookViewId="0"/>
  </sheetViews>
  <sheetFormatPr baseColWidth="10" defaultRowHeight="14.5" x14ac:dyDescent="0.35"/>
  <cols>
    <col min="1" max="1" width="20.7265625" bestFit="1" customWidth="1"/>
    <col min="2" max="7" width="10.6328125" customWidth="1"/>
    <col min="11" max="11" width="20.7265625" bestFit="1" customWidth="1"/>
    <col min="12" max="12" width="18.90625" bestFit="1" customWidth="1"/>
    <col min="13" max="13" width="14.36328125" bestFit="1" customWidth="1"/>
    <col min="14" max="14" width="16.36328125" bestFit="1" customWidth="1"/>
    <col min="15" max="15" width="14.36328125" bestFit="1" customWidth="1"/>
    <col min="16" max="16" width="15.453125" bestFit="1" customWidth="1"/>
    <col min="17" max="17" width="14.1796875" bestFit="1" customWidth="1"/>
  </cols>
  <sheetData>
    <row r="1" spans="1:9" x14ac:dyDescent="0.35">
      <c r="A1" s="6"/>
      <c r="B1" s="6" t="str">
        <f>Kombiniert[[#Headers],[CDU/CSU (14d)]]</f>
        <v>CDU/CSU (14d)</v>
      </c>
      <c r="C1" s="6" t="str">
        <f>Kombiniert[[#Headers],[SPD (14d)]]</f>
        <v>SPD (14d)</v>
      </c>
      <c r="D1" s="6" t="str">
        <f>Kombiniert[[#Headers],[Grüne (14d)]]</f>
        <v>Grüne (14d)</v>
      </c>
      <c r="E1" s="6" t="str">
        <f>Kombiniert[[#Headers],[FDP (14d)]]</f>
        <v>FDP (14d)</v>
      </c>
      <c r="F1" s="6" t="str">
        <f>Kombiniert[[#Headers],[Linke (14d)]]</f>
        <v>Linke (14d)</v>
      </c>
      <c r="G1" s="6" t="str">
        <f>Kombiniert[[#Headers],[AfD (14d)]]</f>
        <v>AfD (14d)</v>
      </c>
    </row>
    <row r="2" spans="1:9" x14ac:dyDescent="0.35">
      <c r="A2" s="9">
        <f>MAX(Kombiniert[Date])</f>
        <v>44105</v>
      </c>
      <c r="B2" s="6">
        <f>INDEX(Kombiniert[],MATCH($A2,Kombiniert[Date],0),MATCH(Aktuell!B$1,Kombiniert[#Headers],0))</f>
        <v>0.35555555555555557</v>
      </c>
      <c r="C2" s="6">
        <f>INDEX(Kombiniert[],MATCH($A$2,Kombiniert[Date],0),MATCH(Aktuell!C1,Kombiniert[#Headers],0))</f>
        <v>0.15444444444444444</v>
      </c>
      <c r="D2" s="6">
        <f>INDEX(Kombiniert[],MATCH($A$2,Kombiniert[Date],0),MATCH(Aktuell!D1,Kombiniert[#Headers],0))</f>
        <v>0.1933333333333333</v>
      </c>
      <c r="E2" s="6">
        <f>INDEX(Kombiniert[],MATCH($A$2,Kombiniert[Date],0),MATCH(Aktuell!E1,Kombiniert[#Headers],0))</f>
        <v>5.7777777777777782E-2</v>
      </c>
      <c r="F2" s="6">
        <f>INDEX(Kombiniert[],MATCH($A$2,Kombiniert[Date],0),MATCH(Aktuell!F1,Kombiniert[#Headers],0))</f>
        <v>7.7777777777777779E-2</v>
      </c>
      <c r="G2" s="6">
        <f>INDEX(Kombiniert[],MATCH($A$2,Kombiniert[Date],0),MATCH(Aktuell!G1,Kombiniert[#Headers],0))</f>
        <v>0.10388888888888889</v>
      </c>
      <c r="H2" s="6"/>
      <c r="I2" s="6"/>
    </row>
    <row r="3" spans="1:9" x14ac:dyDescent="0.35">
      <c r="A3" s="9">
        <f>LARGE(Kombiniert[Date],2)</f>
        <v>44103</v>
      </c>
      <c r="B3" s="6">
        <f>INDEX(Kombiniert[],MATCH($A3,Kombiniert[Date],0),MATCH(Aktuell!B$1,Kombiniert[#Headers],0))</f>
        <v>0.35799999999999998</v>
      </c>
      <c r="C3" s="6">
        <f>INDEX(Kombiniert[],MATCH($A3,Kombiniert[Date],0),MATCH(Aktuell!C$1,Kombiniert[#Headers],0))</f>
        <v>0.157</v>
      </c>
      <c r="D3" s="6">
        <f>INDEX(Kombiniert[],MATCH($A3,Kombiniert[Date],0),MATCH(Aktuell!D$1,Kombiniert[#Headers],0))</f>
        <v>0.19199999999999998</v>
      </c>
      <c r="E3" s="6">
        <f>INDEX(Kombiniert[],MATCH($A3,Kombiniert[Date],0),MATCH(Aktuell!E$1,Kombiniert[#Headers],0))</f>
        <v>5.6000000000000008E-2</v>
      </c>
      <c r="F3" s="6">
        <f>INDEX(Kombiniert[],MATCH($A3,Kombiniert[Date],0),MATCH(Aktuell!F$1,Kombiniert[#Headers],0))</f>
        <v>7.6999999999999985E-2</v>
      </c>
      <c r="G3" s="6">
        <f>INDEX(Kombiniert[],MATCH($A3,Kombiniert[Date],0),MATCH(Aktuell!G$1,Kombiniert[#Headers],0))</f>
        <v>0.10350000000000001</v>
      </c>
      <c r="H3" s="6"/>
      <c r="I3" s="6"/>
    </row>
    <row r="4" spans="1:9" x14ac:dyDescent="0.35">
      <c r="A4" s="9"/>
      <c r="B4" s="6"/>
      <c r="C4" s="6"/>
      <c r="D4" s="6"/>
      <c r="E4" s="6"/>
      <c r="F4" s="6"/>
      <c r="G4" s="6"/>
      <c r="H4" s="6"/>
      <c r="I4" s="6"/>
    </row>
    <row r="5" spans="1:9" x14ac:dyDescent="0.35">
      <c r="A5" s="9"/>
      <c r="B5" s="6"/>
      <c r="C5" s="6"/>
      <c r="D5" s="6"/>
      <c r="E5" s="6"/>
      <c r="F5" s="6"/>
      <c r="G5" s="6"/>
      <c r="H5" s="6"/>
      <c r="I5" s="6"/>
    </row>
    <row r="6" spans="1:9" x14ac:dyDescent="0.35">
      <c r="A6" s="9"/>
      <c r="B6" s="6"/>
      <c r="C6" s="6"/>
      <c r="D6" s="6"/>
      <c r="E6" s="6"/>
      <c r="F6" s="6"/>
      <c r="G6" s="6"/>
      <c r="H6" s="6"/>
      <c r="I6" s="6"/>
    </row>
    <row r="7" spans="1:9" x14ac:dyDescent="0.35">
      <c r="A7" s="9" t="s">
        <v>1283</v>
      </c>
      <c r="B7" s="6" t="str">
        <f t="shared" ref="B7:G7" si="0">LEFT(B1,LEN(B1)-6)</f>
        <v>CDU/CSU</v>
      </c>
      <c r="C7" s="22" t="str">
        <f t="shared" si="0"/>
        <v>SPD</v>
      </c>
      <c r="D7" s="23" t="str">
        <f t="shared" si="0"/>
        <v>Grüne</v>
      </c>
      <c r="E7" s="24" t="str">
        <f t="shared" si="0"/>
        <v>FDP</v>
      </c>
      <c r="F7" s="26" t="str">
        <f t="shared" si="0"/>
        <v>Linke</v>
      </c>
      <c r="G7" s="25" t="str">
        <f t="shared" si="0"/>
        <v>AfD</v>
      </c>
      <c r="H7" s="6"/>
      <c r="I7" s="6"/>
    </row>
    <row r="8" spans="1:9" x14ac:dyDescent="0.35">
      <c r="A8" s="1">
        <f t="shared" ref="A8:G9" si="1">A2</f>
        <v>44105</v>
      </c>
      <c r="B8" s="27">
        <f t="shared" si="1"/>
        <v>0.35555555555555557</v>
      </c>
      <c r="C8" s="28">
        <f t="shared" si="1"/>
        <v>0.15444444444444444</v>
      </c>
      <c r="D8" s="28">
        <f t="shared" si="1"/>
        <v>0.1933333333333333</v>
      </c>
      <c r="E8" s="28">
        <f t="shared" si="1"/>
        <v>5.7777777777777782E-2</v>
      </c>
      <c r="F8" s="28">
        <f t="shared" si="1"/>
        <v>7.7777777777777779E-2</v>
      </c>
      <c r="G8" s="28">
        <f t="shared" si="1"/>
        <v>0.10388888888888889</v>
      </c>
      <c r="H8" s="6"/>
      <c r="I8" s="6"/>
    </row>
    <row r="9" spans="1:9" x14ac:dyDescent="0.35">
      <c r="A9" s="1">
        <f t="shared" si="1"/>
        <v>44103</v>
      </c>
      <c r="B9" s="27">
        <f t="shared" si="1"/>
        <v>0.35799999999999998</v>
      </c>
      <c r="C9" s="28">
        <f t="shared" si="1"/>
        <v>0.157</v>
      </c>
      <c r="D9" s="28">
        <f t="shared" si="1"/>
        <v>0.19199999999999998</v>
      </c>
      <c r="E9" s="28">
        <f t="shared" si="1"/>
        <v>5.6000000000000008E-2</v>
      </c>
      <c r="F9" s="28">
        <f t="shared" si="1"/>
        <v>7.6999999999999985E-2</v>
      </c>
      <c r="G9" s="28">
        <f t="shared" si="1"/>
        <v>0.10350000000000001</v>
      </c>
      <c r="H9" s="6"/>
      <c r="I9" s="6"/>
    </row>
    <row r="10" spans="1:9" x14ac:dyDescent="0.35">
      <c r="A10" s="9"/>
      <c r="B10" s="21">
        <f t="shared" ref="B10:G10" si="2">B8-B9</f>
        <v>-2.4444444444444158E-3</v>
      </c>
      <c r="C10" s="21">
        <f t="shared" si="2"/>
        <v>-2.5555555555555609E-3</v>
      </c>
      <c r="D10" s="21">
        <f t="shared" si="2"/>
        <v>1.3333333333333253E-3</v>
      </c>
      <c r="E10" s="21">
        <f t="shared" si="2"/>
        <v>1.777777777777774E-3</v>
      </c>
      <c r="F10" s="21">
        <f t="shared" si="2"/>
        <v>7.7777777777779389E-4</v>
      </c>
      <c r="G10" s="21">
        <f t="shared" si="2"/>
        <v>3.8888888888888307E-4</v>
      </c>
      <c r="H10" s="6"/>
      <c r="I10" s="14"/>
    </row>
    <row r="11" spans="1:9" x14ac:dyDescent="0.35">
      <c r="A11" s="9"/>
      <c r="B11" s="13"/>
      <c r="C11" s="13"/>
      <c r="D11" s="13"/>
      <c r="E11" s="13"/>
      <c r="F11" s="13"/>
      <c r="G11" s="13"/>
      <c r="H11" s="6"/>
      <c r="I11" s="6"/>
    </row>
    <row r="14" spans="1:9" ht="15.5" x14ac:dyDescent="0.35">
      <c r="A14" s="1" t="str">
        <f>A7</f>
        <v>Datum</v>
      </c>
      <c r="B14" s="29" t="str">
        <f t="shared" ref="B14:G14" si="3">B7</f>
        <v>CDU/CSU</v>
      </c>
      <c r="C14" s="30" t="str">
        <f t="shared" si="3"/>
        <v>SPD</v>
      </c>
      <c r="D14" s="31" t="str">
        <f t="shared" si="3"/>
        <v>Grüne</v>
      </c>
      <c r="E14" s="32" t="str">
        <f t="shared" si="3"/>
        <v>FDP</v>
      </c>
      <c r="F14" s="35" t="str">
        <f t="shared" si="3"/>
        <v>Linke</v>
      </c>
      <c r="G14" s="33" t="str">
        <f t="shared" si="3"/>
        <v>AfD</v>
      </c>
    </row>
    <row r="15" spans="1:9" x14ac:dyDescent="0.35">
      <c r="A15" s="1">
        <f>A8</f>
        <v>44105</v>
      </c>
      <c r="B15" s="20">
        <f t="shared" ref="B15:G15" si="4">B8</f>
        <v>0.35555555555555557</v>
      </c>
      <c r="C15" s="20">
        <f t="shared" si="4"/>
        <v>0.15444444444444444</v>
      </c>
      <c r="D15" s="20">
        <f t="shared" si="4"/>
        <v>0.1933333333333333</v>
      </c>
      <c r="E15" s="20">
        <f t="shared" si="4"/>
        <v>5.7777777777777782E-2</v>
      </c>
      <c r="F15" s="20">
        <f t="shared" si="4"/>
        <v>7.7777777777777779E-2</v>
      </c>
      <c r="G15" s="20">
        <f t="shared" si="4"/>
        <v>0.10388888888888889</v>
      </c>
    </row>
    <row r="16" spans="1:9" x14ac:dyDescent="0.35">
      <c r="A16" s="9" t="str">
        <f>"+/-"</f>
        <v>+/-</v>
      </c>
      <c r="B16" s="21">
        <f>B10</f>
        <v>-2.4444444444444158E-3</v>
      </c>
      <c r="C16" s="21">
        <f>C10</f>
        <v>-2.5555555555555609E-3</v>
      </c>
      <c r="D16" s="21">
        <f t="shared" ref="D16:G16" si="5">D10</f>
        <v>1.3333333333333253E-3</v>
      </c>
      <c r="E16" s="21">
        <f t="shared" si="5"/>
        <v>1.777777777777774E-3</v>
      </c>
      <c r="F16" s="21">
        <f t="shared" si="5"/>
        <v>7.7777777777779389E-4</v>
      </c>
      <c r="G16" s="21">
        <f t="shared" si="5"/>
        <v>3.8888888888888307E-4</v>
      </c>
    </row>
    <row r="17" spans="1:17" x14ac:dyDescent="0.35">
      <c r="A17" s="9"/>
      <c r="B17" s="11"/>
      <c r="C17" s="11"/>
      <c r="D17" s="11"/>
      <c r="E17" s="11"/>
      <c r="F17" s="11"/>
      <c r="G17" s="11"/>
    </row>
    <row r="18" spans="1:17" x14ac:dyDescent="0.35">
      <c r="A18" s="9"/>
      <c r="B18" s="11"/>
      <c r="C18" s="11"/>
      <c r="D18" s="11"/>
      <c r="E18" s="11"/>
      <c r="F18" s="11"/>
      <c r="G18" s="11"/>
    </row>
    <row r="19" spans="1:17" x14ac:dyDescent="0.35">
      <c r="K19" s="5" t="s">
        <v>1248</v>
      </c>
      <c r="L19" t="s">
        <v>1428</v>
      </c>
      <c r="M19" t="s">
        <v>1429</v>
      </c>
      <c r="N19" t="s">
        <v>1430</v>
      </c>
      <c r="O19" t="s">
        <v>1431</v>
      </c>
      <c r="P19" t="s">
        <v>1432</v>
      </c>
      <c r="Q19" t="s">
        <v>1433</v>
      </c>
    </row>
    <row r="20" spans="1:17" x14ac:dyDescent="0.35">
      <c r="K20" s="9">
        <v>44105</v>
      </c>
      <c r="L20" s="2">
        <v>0.35555555555555557</v>
      </c>
      <c r="M20" s="2">
        <v>0.15444444444444444</v>
      </c>
      <c r="N20" s="2">
        <v>0.1933333333333333</v>
      </c>
      <c r="O20" s="2">
        <v>5.7777777777777782E-2</v>
      </c>
      <c r="P20" s="2">
        <v>7.7777777777777779E-2</v>
      </c>
      <c r="Q20" s="2">
        <v>0.10388888888888889</v>
      </c>
    </row>
    <row r="21" spans="1:17" x14ac:dyDescent="0.35">
      <c r="K21" s="9" t="s">
        <v>1249</v>
      </c>
      <c r="L21" s="2">
        <v>0.35555555555555557</v>
      </c>
      <c r="M21" s="2">
        <v>0.15444444444444444</v>
      </c>
      <c r="N21" s="2">
        <v>0.1933333333333333</v>
      </c>
      <c r="O21" s="2">
        <v>5.7777777777777782E-2</v>
      </c>
      <c r="P21" s="2">
        <v>7.7777777777777779E-2</v>
      </c>
      <c r="Q21" s="2">
        <v>0.10388888888888889</v>
      </c>
    </row>
    <row r="22" spans="1:17" x14ac:dyDescent="0.35">
      <c r="D22" s="11"/>
      <c r="E22" s="11"/>
      <c r="F22" s="11"/>
      <c r="G22" s="11"/>
    </row>
    <row r="34" spans="4:7" x14ac:dyDescent="0.35">
      <c r="D34" s="19"/>
      <c r="E34" s="19"/>
      <c r="F34" s="19"/>
      <c r="G34" s="19"/>
    </row>
    <row r="35" spans="4:7" x14ac:dyDescent="0.35">
      <c r="D35" s="15"/>
      <c r="E35" s="15"/>
      <c r="F35" s="15"/>
      <c r="G35" s="15"/>
    </row>
  </sheetData>
  <pageMargins left="0.7" right="0.7" top="0.78740157499999996" bottom="0.78740157499999996" header="0.3" footer="0.3"/>
  <pageSetup paperSize="9"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68437-2681-4481-8FDF-CB7459155718}">
  <sheetPr codeName="Tabelle7">
    <tabColor theme="0" tint="-0.249977111117893"/>
  </sheetPr>
  <dimension ref="A1:L29"/>
  <sheetViews>
    <sheetView topLeftCell="A13" workbookViewId="0">
      <selection activeCell="B29" sqref="B29"/>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INDEX(Kombiniert[],MATCH($A5,Kombiniert[Date],0),MATCH(Sitze!B$4,Kombiniert[#Headers],0))</f>
        <v>0.35555555555555557</v>
      </c>
      <c r="C5" s="6">
        <f>INDEX(Kombiniert[],MATCH($A$5,Kombiniert[Date],0),MATCH(Sitze!C4,Kombiniert[#Headers],0))</f>
        <v>0.15444444444444444</v>
      </c>
      <c r="D5" s="6">
        <f>INDEX(Kombiniert[],MATCH($A$5,Kombiniert[Date],0),MATCH(Sitze!D4,Kombiniert[#Headers],0))</f>
        <v>0.1933333333333333</v>
      </c>
      <c r="E5" s="6">
        <f>INDEX(Kombiniert[],MATCH($A$5,Kombiniert[Date],0),MATCH(Sitze!E4,Kombiniert[#Headers],0))</f>
        <v>5.7777777777777782E-2</v>
      </c>
      <c r="F5" s="6">
        <f>INDEX(Kombiniert[],MATCH($A$5,Kombiniert[Date],0),MATCH(Sitze!F4,Kombiniert[#Headers],0))</f>
        <v>7.7777777777777779E-2</v>
      </c>
      <c r="G5" s="6">
        <f>INDEX(Kombiniert[],MATCH($A$5,Kombiniert[Date],0),MATCH(Sitze!G4,Kombiniert[#Headers],0))</f>
        <v>0.10388888888888889</v>
      </c>
      <c r="H5" s="6">
        <f>INDEX(Kombiniert[],MATCH($A$5,Kombiniert[Date],0),MATCH(Sitze!H4,Kombiniert[#Headers],0))</f>
        <v>1.0606953447259868</v>
      </c>
      <c r="I5" s="6">
        <f>INDEX(Kombiniert[],MATCH($A$5,Kombiniert[Date],0),MATCH(Sitze!I4,Kombiniert[#Headers],0))</f>
        <v>1.1299435028248586</v>
      </c>
    </row>
    <row r="6" spans="1:9" x14ac:dyDescent="0.35">
      <c r="A6" s="9">
        <f>LARGE(Kombiniert[Date],2)</f>
        <v>44103</v>
      </c>
      <c r="B6" s="6">
        <f>INDEX(Kombiniert[],MATCH($A6,Kombiniert[Date],0),MATCH(Sitze!B$4,Kombiniert[#Headers],0))</f>
        <v>0.35799999999999998</v>
      </c>
      <c r="C6" s="6">
        <f>INDEX(Kombiniert[],MATCH($A6,Kombiniert[Date],0),MATCH(Sitze!C$4,Kombiniert[#Headers],0))</f>
        <v>0.157</v>
      </c>
      <c r="D6" s="6">
        <f>INDEX(Kombiniert[],MATCH($A6,Kombiniert[Date],0),MATCH(Sitze!D$4,Kombiniert[#Headers],0))</f>
        <v>0.19199999999999998</v>
      </c>
      <c r="E6" s="6">
        <f>INDEX(Kombiniert[],MATCH($A6,Kombiniert[Date],0),MATCH(Sitze!E$4,Kombiniert[#Headers],0))</f>
        <v>5.6000000000000008E-2</v>
      </c>
      <c r="F6" s="6">
        <f>INDEX(Kombiniert[],MATCH($A6,Kombiniert[Date],0),MATCH(Sitze!F$4,Kombiniert[#Headers],0))</f>
        <v>7.6999999999999985E-2</v>
      </c>
      <c r="G6" s="6">
        <f>INDEX(Kombiniert[],MATCH($A6,Kombiniert[Date],0),MATCH(Sitze!G$4,Kombiniert[#Headers],0))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 t="shared" ref="B11:G11" si="1">B5</f>
        <v>0.35555555555555557</v>
      </c>
      <c r="C11" s="12">
        <f t="shared" si="1"/>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12"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c r="L17" s="37">
        <f>SUM(B17:G17)</f>
        <v>597.99999999999989</v>
      </c>
    </row>
    <row r="18" spans="1:12" x14ac:dyDescent="0.35">
      <c r="A18" t="s">
        <v>1285</v>
      </c>
      <c r="B18" s="11"/>
      <c r="C18" s="11"/>
      <c r="D18" s="11"/>
      <c r="E18" s="11"/>
      <c r="F18" s="11"/>
      <c r="G18" s="11"/>
    </row>
    <row r="19" spans="1:12" x14ac:dyDescent="0.35">
      <c r="A19" t="s">
        <v>1286</v>
      </c>
      <c r="B19" s="11"/>
      <c r="C19" s="11"/>
      <c r="D19" s="11"/>
      <c r="E19" s="11"/>
      <c r="F19" s="11"/>
      <c r="G19" s="11"/>
    </row>
    <row r="20" spans="1:12" x14ac:dyDescent="0.35">
      <c r="A20" t="s">
        <v>1427</v>
      </c>
      <c r="B20" s="5" t="s">
        <v>1434</v>
      </c>
    </row>
    <row r="21" spans="1:12" x14ac:dyDescent="0.35">
      <c r="A21" t="s">
        <v>1422</v>
      </c>
      <c r="B21" s="6" t="s">
        <v>1428</v>
      </c>
      <c r="C21" s="11">
        <v>225.52740129640537</v>
      </c>
    </row>
    <row r="22" spans="1:12" x14ac:dyDescent="0.35">
      <c r="A22" t="s">
        <v>1288</v>
      </c>
      <c r="B22" s="6" t="s">
        <v>1429</v>
      </c>
      <c r="C22" s="11">
        <v>97.96346493812608</v>
      </c>
      <c r="E22" s="6"/>
      <c r="F22" s="6"/>
      <c r="G22" s="6"/>
    </row>
    <row r="23" spans="1:12" x14ac:dyDescent="0.35">
      <c r="A23" s="9" t="s">
        <v>1287</v>
      </c>
      <c r="B23" s="6" t="s">
        <v>1430</v>
      </c>
      <c r="C23" s="11">
        <v>122.6305244549204</v>
      </c>
    </row>
    <row r="24" spans="1:12" x14ac:dyDescent="0.35">
      <c r="A24" s="9" t="s">
        <v>1423</v>
      </c>
      <c r="B24" s="6" t="s">
        <v>1431</v>
      </c>
      <c r="C24" s="11">
        <v>36.648202710665878</v>
      </c>
      <c r="E24" s="11"/>
      <c r="F24" s="11"/>
      <c r="G24" s="11"/>
    </row>
    <row r="25" spans="1:12" x14ac:dyDescent="0.35">
      <c r="A25" s="9"/>
      <c r="B25" s="6" t="s">
        <v>1432</v>
      </c>
      <c r="C25" s="11">
        <v>49.334119033588678</v>
      </c>
      <c r="E25" s="11"/>
      <c r="F25" s="11"/>
      <c r="G25" s="11"/>
    </row>
    <row r="26" spans="1:12" x14ac:dyDescent="0.35">
      <c r="B26" s="6" t="s">
        <v>1433</v>
      </c>
      <c r="C26" s="11">
        <v>65.896287566293452</v>
      </c>
    </row>
    <row r="29" spans="1:12" x14ac:dyDescent="0.35">
      <c r="B29" s="37"/>
    </row>
  </sheetData>
  <mergeCells count="1">
    <mergeCell ref="B15:G15"/>
  </mergeCells>
  <pageMargins left="0.7" right="0.7" top="0.78740157499999996" bottom="0.78740157499999996"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55DF-D55E-4C80-A6C4-0EC3B1789B71}">
  <sheetPr codeName="Tabelle8">
    <tabColor theme="0" tint="-0.249977111117893"/>
  </sheetPr>
  <dimension ref="A1:I34"/>
  <sheetViews>
    <sheetView showGridLines="0" topLeftCell="A13" workbookViewId="0">
      <selection activeCell="E5" sqref="E5"/>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INDEX(Kombiniert[],MATCH($A5,Kombiniert[Date],0),MATCH(Groko!B$4,Kombiniert[#Headers],0))</f>
        <v>0.35555555555555557</v>
      </c>
      <c r="C5" s="6">
        <f>INDEX(Kombiniert[],MATCH($A$5,Kombiniert[Date],0),MATCH(Groko!C4,Kombiniert[#Headers],0))</f>
        <v>0.15444444444444444</v>
      </c>
      <c r="D5" s="6">
        <f>INDEX(Kombiniert[],MATCH($A$5,Kombiniert[Date],0),MATCH(Groko!D4,Kombiniert[#Headers],0))</f>
        <v>0.1933333333333333</v>
      </c>
      <c r="E5" s="6">
        <f>INDEX(Kombiniert[],MATCH($A$5,Kombiniert[Date],0),MATCH(Groko!E4,Kombiniert[#Headers],0))</f>
        <v>5.7777777777777782E-2</v>
      </c>
      <c r="F5" s="6">
        <f>INDEX(Kombiniert[],MATCH($A$5,Kombiniert[Date],0),MATCH(Groko!F4,Kombiniert[#Headers],0))</f>
        <v>7.7777777777777779E-2</v>
      </c>
      <c r="G5" s="6">
        <f>INDEX(Kombiniert[],MATCH($A$5,Kombiniert[Date],0),MATCH(Groko!G4,Kombiniert[#Headers],0))</f>
        <v>0.10388888888888889</v>
      </c>
      <c r="H5" s="6">
        <f>INDEX(Kombiniert[],MATCH($A$5,Kombiniert[Date],0),MATCH(Groko!H4,Kombiniert[#Headers],0))</f>
        <v>1.0606953447259868</v>
      </c>
      <c r="I5" s="6">
        <f>INDEX(Kombiniert[],MATCH($A$5,Kombiniert[Date],0),MATCH(Groko!I4,Kombiniert[#Headers],0))</f>
        <v>1.1299435028248586</v>
      </c>
    </row>
    <row r="6" spans="1:9" x14ac:dyDescent="0.35">
      <c r="A6" s="9">
        <f>LARGE(Kombiniert[Date],2)</f>
        <v>44103</v>
      </c>
      <c r="B6" s="6">
        <f>INDEX(Kombiniert[],MATCH($A6,Kombiniert[Date],0),MATCH(Groko!B$4,Kombiniert[#Headers],0))</f>
        <v>0.35799999999999998</v>
      </c>
      <c r="C6" s="6">
        <f>INDEX(Kombiniert[],MATCH($A6,Kombiniert[Date],0),MATCH(Groko!C$4,Kombiniert[#Headers],0))</f>
        <v>0.157</v>
      </c>
      <c r="D6" s="6">
        <f>INDEX(Kombiniert[],MATCH($A6,Kombiniert[Date],0),MATCH(Groko!D$4,Kombiniert[#Headers],0))</f>
        <v>0.19199999999999998</v>
      </c>
      <c r="E6" s="6">
        <f>INDEX(Kombiniert[],MATCH($A6,Kombiniert[Date],0),MATCH(Groko!E$4,Kombiniert[#Headers],0))</f>
        <v>5.6000000000000008E-2</v>
      </c>
      <c r="F6" s="6">
        <f>INDEX(Kombiniert[],MATCH($A6,Kombiniert[Date],0),MATCH(Groko!F$4,Kombiniert[#Headers],0))</f>
        <v>7.6999999999999985E-2</v>
      </c>
      <c r="G6" s="6">
        <f>INDEX(Kombiniert[],MATCH($A6,Kombiniert[Date],0),MATCH(Groko!G$4,Kombiniert[#Headers],0))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9"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c r="I17" s="37"/>
    </row>
    <row r="18" spans="1:9" x14ac:dyDescent="0.35">
      <c r="A18" s="9"/>
      <c r="B18" s="11"/>
      <c r="C18" s="11"/>
      <c r="D18" s="11"/>
      <c r="E18" s="11"/>
      <c r="F18" s="11"/>
      <c r="G18" s="11"/>
    </row>
    <row r="19" spans="1:9" x14ac:dyDescent="0.35">
      <c r="A19" t="s">
        <v>1285</v>
      </c>
      <c r="B19" s="11">
        <f>B17+C17</f>
        <v>323.49086623453144</v>
      </c>
      <c r="C19" s="11"/>
      <c r="D19" s="11"/>
      <c r="E19" s="11"/>
      <c r="F19" s="11"/>
      <c r="G19" s="11"/>
    </row>
    <row r="20" spans="1:9" x14ac:dyDescent="0.35">
      <c r="A20" t="s">
        <v>1286</v>
      </c>
      <c r="B20" s="11">
        <f>B17+D17</f>
        <v>348.15792575132576</v>
      </c>
      <c r="C20" s="11"/>
      <c r="D20" s="11"/>
      <c r="E20" s="11"/>
      <c r="F20" s="11"/>
      <c r="G20" s="11"/>
    </row>
    <row r="21" spans="1:9" x14ac:dyDescent="0.35">
      <c r="A21" t="s">
        <v>1427</v>
      </c>
      <c r="B21" s="11">
        <f>B17+D17</f>
        <v>348.15792575132576</v>
      </c>
    </row>
    <row r="22" spans="1:9" x14ac:dyDescent="0.35">
      <c r="A22" t="s">
        <v>1422</v>
      </c>
      <c r="B22" s="11">
        <f>C17+D17+E17</f>
        <v>257.24219210371234</v>
      </c>
    </row>
    <row r="23" spans="1:9" x14ac:dyDescent="0.35">
      <c r="A23" t="s">
        <v>1288</v>
      </c>
      <c r="B23" s="11">
        <f>C17+D17+F17</f>
        <v>269.92810842663516</v>
      </c>
      <c r="E23" s="6"/>
      <c r="F23" s="6"/>
      <c r="G23" s="6"/>
    </row>
    <row r="24" spans="1:9" x14ac:dyDescent="0.35">
      <c r="A24" s="9" t="s">
        <v>1287</v>
      </c>
      <c r="B24" s="11">
        <f>B17+D17+E17</f>
        <v>384.80612846199165</v>
      </c>
    </row>
    <row r="25" spans="1:9" x14ac:dyDescent="0.35">
      <c r="A25" s="9" t="s">
        <v>1423</v>
      </c>
      <c r="B25" s="11">
        <f>B17+E17+G17</f>
        <v>328.07189157336467</v>
      </c>
      <c r="E25" s="11"/>
      <c r="F25" s="11"/>
      <c r="G25" s="11"/>
    </row>
    <row r="26" spans="1:9" x14ac:dyDescent="0.35">
      <c r="A26" s="9"/>
      <c r="E26" s="11"/>
      <c r="F26" s="11"/>
      <c r="G26" s="11"/>
    </row>
    <row r="28" spans="1:9" x14ac:dyDescent="0.35">
      <c r="B28" s="5" t="s">
        <v>1434</v>
      </c>
    </row>
    <row r="29" spans="1:9" x14ac:dyDescent="0.35">
      <c r="B29" s="6" t="s">
        <v>1428</v>
      </c>
      <c r="C29" s="11">
        <v>225.52740129640537</v>
      </c>
    </row>
    <row r="30" spans="1:9" x14ac:dyDescent="0.35">
      <c r="B30" s="6" t="s">
        <v>1429</v>
      </c>
      <c r="C30" s="11">
        <v>97.96346493812608</v>
      </c>
    </row>
    <row r="31" spans="1:9" x14ac:dyDescent="0.35">
      <c r="B31" s="6" t="s">
        <v>1430</v>
      </c>
      <c r="C31" s="11">
        <v>122.6305244549204</v>
      </c>
    </row>
    <row r="32" spans="1:9" x14ac:dyDescent="0.35">
      <c r="B32" s="6" t="s">
        <v>1431</v>
      </c>
      <c r="C32" s="11">
        <v>36.648202710665878</v>
      </c>
    </row>
    <row r="33" spans="2:3" x14ac:dyDescent="0.35">
      <c r="B33" s="6" t="s">
        <v>1432</v>
      </c>
      <c r="C33" s="11">
        <v>49.334119033588678</v>
      </c>
    </row>
    <row r="34" spans="2:3" x14ac:dyDescent="0.35">
      <c r="B34" s="6" t="s">
        <v>1433</v>
      </c>
      <c r="C34" s="11">
        <v>65.896287566293452</v>
      </c>
    </row>
  </sheetData>
  <mergeCells count="1">
    <mergeCell ref="B15:G15"/>
  </mergeCells>
  <pageMargins left="0.7" right="0.7" top="0.78740157499999996" bottom="0.78740157499999996"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8CBC6-1B44-41D2-B393-61780D4C0A34}">
  <sheetPr codeName="Tabelle9">
    <tabColor theme="0" tint="-0.249977111117893"/>
  </sheetPr>
  <dimension ref="A1:I34"/>
  <sheetViews>
    <sheetView showGridLines="0" topLeftCell="A7" zoomScale="85" zoomScaleNormal="85" workbookViewId="0">
      <selection activeCell="G17" sqref="G17"/>
    </sheetView>
  </sheetViews>
  <sheetFormatPr baseColWidth="10" defaultRowHeight="14.5" x14ac:dyDescent="0.35"/>
  <cols>
    <col min="1" max="1" width="13.81640625" bestFit="1" customWidth="1"/>
    <col min="2" max="2" width="18.90625" bestFit="1" customWidth="1"/>
    <col min="3" max="3" width="4.179687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INDEX(Kombiniert[],MATCH($A5,Kombiniert[Date],0),MATCH(SG!B$4,Kombiniert[#Headers],0))</f>
        <v>0.35555555555555557</v>
      </c>
      <c r="C5" s="6">
        <f>INDEX(Kombiniert[],MATCH($A$5,Kombiniert[Date],0),MATCH(SG!C4,Kombiniert[#Headers],0))</f>
        <v>0.15444444444444444</v>
      </c>
      <c r="D5" s="6">
        <f>INDEX(Kombiniert[],MATCH($A$5,Kombiniert[Date],0),MATCH(SG!D4,Kombiniert[#Headers],0))</f>
        <v>0.1933333333333333</v>
      </c>
      <c r="E5" s="6">
        <f>INDEX(Kombiniert[],MATCH($A$5,Kombiniert[Date],0),MATCH(SG!E4,Kombiniert[#Headers],0))</f>
        <v>5.7777777777777782E-2</v>
      </c>
      <c r="F5" s="6">
        <f>INDEX(Kombiniert[],MATCH($A$5,Kombiniert[Date],0),MATCH(SG!F4,Kombiniert[#Headers],0))</f>
        <v>7.7777777777777779E-2</v>
      </c>
      <c r="G5" s="6">
        <f>INDEX(Kombiniert[],MATCH($A$5,Kombiniert[Date],0),MATCH(SG!G4,Kombiniert[#Headers],0))</f>
        <v>0.10388888888888889</v>
      </c>
      <c r="H5" s="6">
        <f>INDEX(Kombiniert[],MATCH($A$5,Kombiniert[Date],0),MATCH(SG!H4,Kombiniert[#Headers],0))</f>
        <v>1.0606953447259868</v>
      </c>
      <c r="I5" s="6">
        <f>INDEX(Kombiniert[],MATCH($A$5,Kombiniert[Date],0),MATCH(SG!I4,Kombiniert[#Headers],0))</f>
        <v>1.1299435028248586</v>
      </c>
    </row>
    <row r="6" spans="1:9" x14ac:dyDescent="0.35">
      <c r="A6" s="9">
        <f>LARGE(Kombiniert[Date],2)</f>
        <v>44103</v>
      </c>
      <c r="B6" s="6">
        <f>INDEX(Kombiniert[],MATCH($A6,Kombiniert[Date],0),MATCH(SG!B$4,Kombiniert[#Headers],0))</f>
        <v>0.35799999999999998</v>
      </c>
      <c r="C6" s="6">
        <f>INDEX(Kombiniert[],MATCH($A6,Kombiniert[Date],0),MATCH(SG!C$4,Kombiniert[#Headers],0))</f>
        <v>0.157</v>
      </c>
      <c r="D6" s="6">
        <f>INDEX(Kombiniert[],MATCH($A6,Kombiniert[Date],0),MATCH(SG!D$4,Kombiniert[#Headers],0))</f>
        <v>0.19199999999999998</v>
      </c>
      <c r="E6" s="6">
        <f>INDEX(Kombiniert[],MATCH($A6,Kombiniert[Date],0),MATCH(SG!E$4,Kombiniert[#Headers],0))</f>
        <v>5.6000000000000008E-2</v>
      </c>
      <c r="F6" s="6">
        <f>INDEX(Kombiniert[],MATCH($A6,Kombiniert[Date],0),MATCH(SG!F$4,Kombiniert[#Headers],0))</f>
        <v>7.6999999999999985E-2</v>
      </c>
      <c r="G6" s="6">
        <f>INDEX(Kombiniert[],MATCH($A6,Kombiniert[Date],0),MATCH(SG!G$4,Kombiniert[#Headers],0))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7"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row>
    <row r="18" spans="1:7" x14ac:dyDescent="0.35">
      <c r="A18" s="9"/>
      <c r="B18" s="11"/>
      <c r="C18" s="11"/>
      <c r="D18" s="11"/>
      <c r="E18" s="11"/>
      <c r="F18" s="11"/>
      <c r="G18" s="11"/>
    </row>
    <row r="19" spans="1:7" x14ac:dyDescent="0.35">
      <c r="A19" t="s">
        <v>1285</v>
      </c>
      <c r="B19" s="11">
        <f>B17+C17</f>
        <v>323.49086623453144</v>
      </c>
      <c r="C19" s="11"/>
      <c r="D19" s="11"/>
      <c r="E19" s="11"/>
      <c r="F19" s="11"/>
      <c r="G19" s="11"/>
    </row>
    <row r="20" spans="1:7" x14ac:dyDescent="0.35">
      <c r="A20" t="s">
        <v>1286</v>
      </c>
      <c r="B20" s="11">
        <f>B17+D17</f>
        <v>348.15792575132576</v>
      </c>
      <c r="C20" s="11"/>
      <c r="D20" s="11"/>
      <c r="E20" s="11"/>
      <c r="F20" s="11"/>
      <c r="G20" s="11"/>
    </row>
    <row r="21" spans="1:7" x14ac:dyDescent="0.35">
      <c r="A21" t="s">
        <v>1427</v>
      </c>
      <c r="B21" s="11">
        <f>B17+D17</f>
        <v>348.15792575132576</v>
      </c>
    </row>
    <row r="22" spans="1:7" x14ac:dyDescent="0.35">
      <c r="A22" t="s">
        <v>1422</v>
      </c>
      <c r="B22" s="11">
        <f>C17+D17+E17</f>
        <v>257.24219210371234</v>
      </c>
    </row>
    <row r="23" spans="1:7" x14ac:dyDescent="0.35">
      <c r="A23" t="s">
        <v>1288</v>
      </c>
      <c r="B23" s="11">
        <f>C17+D17+F17</f>
        <v>269.92810842663516</v>
      </c>
      <c r="E23" s="6"/>
      <c r="F23" s="6"/>
      <c r="G23" s="6"/>
    </row>
    <row r="24" spans="1:7" x14ac:dyDescent="0.35">
      <c r="A24" s="9" t="s">
        <v>1287</v>
      </c>
      <c r="B24" s="11">
        <f>B17+D17+E17</f>
        <v>384.80612846199165</v>
      </c>
    </row>
    <row r="25" spans="1:7" x14ac:dyDescent="0.35">
      <c r="A25" s="9" t="s">
        <v>1423</v>
      </c>
      <c r="B25" s="11">
        <f>B17+E17+G17</f>
        <v>328.07189157336467</v>
      </c>
      <c r="E25" s="11"/>
      <c r="F25" s="11"/>
      <c r="G25" s="11"/>
    </row>
    <row r="26" spans="1:7" x14ac:dyDescent="0.35">
      <c r="A26" s="9"/>
      <c r="E26" s="11"/>
      <c r="F26" s="11"/>
      <c r="G26" s="11"/>
    </row>
    <row r="28" spans="1:7" x14ac:dyDescent="0.35">
      <c r="B28" s="5" t="s">
        <v>1434</v>
      </c>
    </row>
    <row r="29" spans="1:7" x14ac:dyDescent="0.35">
      <c r="B29" s="6" t="s">
        <v>1428</v>
      </c>
      <c r="C29" s="11">
        <v>225.52740129640537</v>
      </c>
    </row>
    <row r="30" spans="1:7" x14ac:dyDescent="0.35">
      <c r="B30" s="6" t="s">
        <v>1430</v>
      </c>
      <c r="C30" s="11">
        <v>122.6305244549204</v>
      </c>
    </row>
    <row r="31" spans="1:7" x14ac:dyDescent="0.35">
      <c r="B31" s="6" t="s">
        <v>1429</v>
      </c>
      <c r="C31" s="11">
        <v>97.96346493812608</v>
      </c>
    </row>
    <row r="32" spans="1:7" x14ac:dyDescent="0.35">
      <c r="B32" s="6" t="s">
        <v>1431</v>
      </c>
      <c r="C32" s="11">
        <v>36.648202710665878</v>
      </c>
    </row>
    <row r="33" spans="2:3" x14ac:dyDescent="0.35">
      <c r="B33" s="6" t="s">
        <v>1432</v>
      </c>
      <c r="C33" s="11">
        <v>49.334119033588678</v>
      </c>
    </row>
    <row r="34" spans="2:3" x14ac:dyDescent="0.35">
      <c r="B34" s="6" t="s">
        <v>1433</v>
      </c>
      <c r="C34" s="11">
        <v>65.896287566293452</v>
      </c>
    </row>
  </sheetData>
  <mergeCells count="1">
    <mergeCell ref="B15:G15"/>
  </mergeCells>
  <pageMargins left="0.7" right="0.7" top="0.78740157499999996" bottom="0.78740157499999996"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CF9F-75FD-417B-902E-54CBDEC9BB55}">
  <sheetPr codeName="Tabelle10">
    <tabColor theme="0" tint="-0.249977111117893"/>
  </sheetPr>
  <dimension ref="A1:I37"/>
  <sheetViews>
    <sheetView showGridLines="0" zoomScaleNormal="100" workbookViewId="0">
      <selection activeCell="M20" sqref="M20"/>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INDEX(Kombiniert[],MATCH($A5,Kombiniert[Date],0),MATCH('Schwarz-Gelb'!B$4,Kombiniert[#Headers],0))</f>
        <v>0.35555555555555557</v>
      </c>
      <c r="C5" s="6">
        <f>INDEX(Kombiniert[],MATCH($A$5,Kombiniert[Date],0),MATCH('Schwarz-Gelb'!C4,Kombiniert[#Headers],0))</f>
        <v>0.15444444444444444</v>
      </c>
      <c r="D5" s="6">
        <f>INDEX(Kombiniert[],MATCH($A$5,Kombiniert[Date],0),MATCH('Schwarz-Gelb'!D4,Kombiniert[#Headers],0))</f>
        <v>0.1933333333333333</v>
      </c>
      <c r="E5" s="6">
        <f>INDEX(Kombiniert[],MATCH($A$5,Kombiniert[Date],0),MATCH('Schwarz-Gelb'!E4,Kombiniert[#Headers],0))</f>
        <v>5.7777777777777782E-2</v>
      </c>
      <c r="F5" s="6">
        <f>INDEX(Kombiniert[],MATCH($A$5,Kombiniert[Date],0),MATCH('Schwarz-Gelb'!F4,Kombiniert[#Headers],0))</f>
        <v>7.7777777777777779E-2</v>
      </c>
      <c r="G5" s="6">
        <f>INDEX(Kombiniert[],MATCH($A$5,Kombiniert[Date],0),MATCH('Schwarz-Gelb'!G4,Kombiniert[#Headers],0))</f>
        <v>0.10388888888888889</v>
      </c>
      <c r="H5" s="6">
        <f>INDEX(Kombiniert[],MATCH($A$5,Kombiniert[Date],0),MATCH('Schwarz-Gelb'!H4,Kombiniert[#Headers],0))</f>
        <v>1.0606953447259868</v>
      </c>
      <c r="I5" s="6">
        <f>INDEX(Kombiniert[],MATCH($A$5,Kombiniert[Date],0),MATCH('Schwarz-Gelb'!I4,Kombiniert[#Headers],0))</f>
        <v>1.1299435028248586</v>
      </c>
    </row>
    <row r="6" spans="1:9" x14ac:dyDescent="0.35">
      <c r="A6" s="9">
        <f>LARGE(Kombiniert[Date],2)</f>
        <v>44103</v>
      </c>
      <c r="B6" s="6">
        <f>INDEX(Kombiniert[],MATCH($A6,Kombiniert[Date],0),MATCH('Schwarz-Gelb'!B$4,Kombiniert[#Headers],0))</f>
        <v>0.35799999999999998</v>
      </c>
      <c r="C6" s="6">
        <f>INDEX(Kombiniert[],MATCH($A6,Kombiniert[Date],0),MATCH('Schwarz-Gelb'!C$4,Kombiniert[#Headers],0))</f>
        <v>0.157</v>
      </c>
      <c r="D6" s="6">
        <f>INDEX(Kombiniert[],MATCH($A6,Kombiniert[Date],0),MATCH('Schwarz-Gelb'!D$4,Kombiniert[#Headers],0))</f>
        <v>0.19199999999999998</v>
      </c>
      <c r="E6" s="6">
        <f>INDEX(Kombiniert[],MATCH($A6,Kombiniert[Date],0),MATCH('Schwarz-Gelb'!E$4,Kombiniert[#Headers],0))</f>
        <v>5.6000000000000008E-2</v>
      </c>
      <c r="F6" s="6">
        <f>INDEX(Kombiniert[],MATCH($A6,Kombiniert[Date],0),MATCH('Schwarz-Gelb'!F$4,Kombiniert[#Headers],0))</f>
        <v>7.6999999999999985E-2</v>
      </c>
      <c r="G6" s="6">
        <f>INDEX(Kombiniert[],MATCH($A6,Kombiniert[Date],0),MATCH('Schwarz-Gelb'!G$4,Kombiniert[#Headers],0))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7"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row>
    <row r="18" spans="1:7" x14ac:dyDescent="0.35">
      <c r="A18" s="9"/>
      <c r="B18" s="11"/>
      <c r="C18" s="11"/>
      <c r="D18" s="11"/>
      <c r="E18" s="11"/>
      <c r="F18" s="11"/>
      <c r="G18" s="11"/>
    </row>
    <row r="19" spans="1:7" x14ac:dyDescent="0.35">
      <c r="A19" t="s">
        <v>1285</v>
      </c>
      <c r="B19" s="11">
        <f>B17+C17</f>
        <v>323.49086623453144</v>
      </c>
      <c r="C19" s="11"/>
      <c r="D19" s="11"/>
      <c r="E19" s="11"/>
      <c r="F19" s="11"/>
      <c r="G19" s="11"/>
    </row>
    <row r="20" spans="1:7" x14ac:dyDescent="0.35">
      <c r="A20" t="s">
        <v>1286</v>
      </c>
      <c r="B20" s="11">
        <f>B17+D17</f>
        <v>348.15792575132576</v>
      </c>
      <c r="C20" s="11"/>
      <c r="D20" s="11"/>
      <c r="E20" s="11"/>
      <c r="F20" s="11"/>
      <c r="G20" s="11"/>
    </row>
    <row r="21" spans="1:7" x14ac:dyDescent="0.35">
      <c r="A21" t="s">
        <v>1427</v>
      </c>
      <c r="B21" s="11">
        <f>B17+D17</f>
        <v>348.15792575132576</v>
      </c>
    </row>
    <row r="22" spans="1:7" x14ac:dyDescent="0.35">
      <c r="A22" t="s">
        <v>1422</v>
      </c>
      <c r="B22" s="11">
        <f>C17+D17+E17</f>
        <v>257.24219210371234</v>
      </c>
    </row>
    <row r="23" spans="1:7" x14ac:dyDescent="0.35">
      <c r="A23" t="s">
        <v>1288</v>
      </c>
      <c r="B23" s="11">
        <f>C17+D17+F17</f>
        <v>269.92810842663516</v>
      </c>
      <c r="E23" s="6"/>
      <c r="F23" s="6"/>
      <c r="G23" s="6"/>
    </row>
    <row r="24" spans="1:7" x14ac:dyDescent="0.35">
      <c r="A24" s="9" t="s">
        <v>1287</v>
      </c>
      <c r="B24" s="11">
        <f>B17+D17+E17</f>
        <v>384.80612846199165</v>
      </c>
    </row>
    <row r="25" spans="1:7" x14ac:dyDescent="0.35">
      <c r="A25" s="9" t="s">
        <v>1423</v>
      </c>
      <c r="B25" s="11">
        <f>B17+E17+G17</f>
        <v>328.07189157336467</v>
      </c>
      <c r="E25" s="11"/>
      <c r="F25" s="11"/>
      <c r="G25" s="11"/>
    </row>
    <row r="26" spans="1:7" x14ac:dyDescent="0.35">
      <c r="A26" s="9"/>
      <c r="E26" s="11"/>
      <c r="F26" s="11"/>
      <c r="G26" s="11"/>
    </row>
    <row r="28" spans="1:7" x14ac:dyDescent="0.35">
      <c r="B28" s="5" t="s">
        <v>1434</v>
      </c>
    </row>
    <row r="29" spans="1:7" x14ac:dyDescent="0.35">
      <c r="B29" s="6" t="s">
        <v>1428</v>
      </c>
      <c r="C29" s="11">
        <v>225.52740129640537</v>
      </c>
    </row>
    <row r="30" spans="1:7" x14ac:dyDescent="0.35">
      <c r="B30" s="6" t="s">
        <v>1431</v>
      </c>
      <c r="C30" s="11">
        <v>36.648202710665878</v>
      </c>
    </row>
    <row r="31" spans="1:7" x14ac:dyDescent="0.35">
      <c r="B31" s="6" t="s">
        <v>1430</v>
      </c>
      <c r="C31" s="11">
        <v>122.6305244549204</v>
      </c>
    </row>
    <row r="32" spans="1:7" x14ac:dyDescent="0.35">
      <c r="B32" s="6" t="s">
        <v>1429</v>
      </c>
      <c r="C32" s="11">
        <v>97.96346493812608</v>
      </c>
    </row>
    <row r="33" spans="2:4" x14ac:dyDescent="0.35">
      <c r="B33" s="6" t="s">
        <v>1432</v>
      </c>
      <c r="C33" s="11">
        <v>49.334119033588678</v>
      </c>
    </row>
    <row r="34" spans="2:4" x14ac:dyDescent="0.35">
      <c r="B34" s="6" t="s">
        <v>1433</v>
      </c>
      <c r="C34" s="11">
        <v>65.896287566293452</v>
      </c>
    </row>
    <row r="37" spans="2:4" x14ac:dyDescent="0.35">
      <c r="D37" s="37"/>
    </row>
  </sheetData>
  <mergeCells count="1">
    <mergeCell ref="B15:G15"/>
  </mergeCells>
  <pageMargins left="0.7" right="0.7" top="0.78740157499999996" bottom="0.78740157499999996"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6157-6293-4CA9-A9D5-EC448BC37E47}">
  <sheetPr codeName="Tabelle11">
    <tabColor theme="0" tint="-0.249977111117893"/>
  </sheetPr>
  <dimension ref="A1:I34"/>
  <sheetViews>
    <sheetView showGridLines="0" topLeftCell="A9" zoomScaleNormal="100" workbookViewId="0">
      <selection activeCell="B17" sqref="B17:G17"/>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INDEX(Kombiniert[],MATCH($A5,Kombiniert[Date],0),MATCH(Ampel!B$4,Kombiniert[#Headers],0))</f>
        <v>0.35555555555555557</v>
      </c>
      <c r="C5" s="6">
        <f>INDEX(Kombiniert[],MATCH($A$5,Kombiniert[Date],0),MATCH(Ampel!C4,Kombiniert[#Headers],0))</f>
        <v>0.15444444444444444</v>
      </c>
      <c r="D5" s="6">
        <f>INDEX(Kombiniert[],MATCH($A$5,Kombiniert[Date],0),MATCH(Ampel!D4,Kombiniert[#Headers],0))</f>
        <v>0.1933333333333333</v>
      </c>
      <c r="E5" s="6">
        <f>INDEX(Kombiniert[],MATCH($A$5,Kombiniert[Date],0),MATCH(Ampel!E4,Kombiniert[#Headers],0))</f>
        <v>5.7777777777777782E-2</v>
      </c>
      <c r="F5" s="6">
        <f>INDEX(Kombiniert[],MATCH($A$5,Kombiniert[Date],0),MATCH(Ampel!F4,Kombiniert[#Headers],0))</f>
        <v>7.7777777777777779E-2</v>
      </c>
      <c r="G5" s="6">
        <f>INDEX(Kombiniert[],MATCH($A$5,Kombiniert[Date],0),MATCH(Ampel!G4,Kombiniert[#Headers],0))</f>
        <v>0.10388888888888889</v>
      </c>
      <c r="H5" s="6">
        <f>INDEX(Kombiniert[],MATCH($A$5,Kombiniert[Date],0),MATCH(Ampel!H4,Kombiniert[#Headers],0))</f>
        <v>1.0606953447259868</v>
      </c>
      <c r="I5" s="6">
        <f>INDEX(Kombiniert[],MATCH($A$5,Kombiniert[Date],0),MATCH(Ampel!I4,Kombiniert[#Headers],0))</f>
        <v>1.1299435028248586</v>
      </c>
    </row>
    <row r="6" spans="1:9" x14ac:dyDescent="0.35">
      <c r="A6" s="9">
        <f>LARGE(Kombiniert[Date],2)</f>
        <v>44103</v>
      </c>
      <c r="B6" s="6">
        <f>INDEX(Kombiniert[],MATCH($A6,Kombiniert[Date],0),MATCH(Ampel!B$4,Kombiniert[#Headers],0))</f>
        <v>0.35799999999999998</v>
      </c>
      <c r="C6" s="6">
        <f>INDEX(Kombiniert[],MATCH($A6,Kombiniert[Date],0),MATCH(Ampel!C$4,Kombiniert[#Headers],0))</f>
        <v>0.157</v>
      </c>
      <c r="D6" s="6">
        <f>INDEX(Kombiniert[],MATCH($A6,Kombiniert[Date],0),MATCH(Ampel!D$4,Kombiniert[#Headers],0))</f>
        <v>0.19199999999999998</v>
      </c>
      <c r="E6" s="6">
        <f>INDEX(Kombiniert[],MATCH($A6,Kombiniert[Date],0),MATCH(Ampel!E$4,Kombiniert[#Headers],0))</f>
        <v>5.6000000000000008E-2</v>
      </c>
      <c r="F6" s="6">
        <f>INDEX(Kombiniert[],MATCH($A6,Kombiniert[Date],0),MATCH(Ampel!F$4,Kombiniert[#Headers],0))</f>
        <v>7.6999999999999985E-2</v>
      </c>
      <c r="G6" s="6">
        <f>INDEX(Kombiniert[],MATCH($A6,Kombiniert[Date],0),MATCH(Ampel!G$4,Kombiniert[#Headers],0))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7"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row>
    <row r="18" spans="1:7" x14ac:dyDescent="0.35">
      <c r="A18" s="9"/>
      <c r="B18" s="11"/>
      <c r="C18" s="11"/>
      <c r="D18" s="11"/>
      <c r="E18" s="11"/>
      <c r="F18" s="11"/>
      <c r="G18" s="11"/>
    </row>
    <row r="19" spans="1:7" x14ac:dyDescent="0.35">
      <c r="A19" t="s">
        <v>1285</v>
      </c>
      <c r="B19" s="11">
        <f>B17+C17</f>
        <v>323.49086623453144</v>
      </c>
      <c r="C19" s="11"/>
      <c r="D19" s="11"/>
      <c r="E19" s="11"/>
      <c r="F19" s="11"/>
      <c r="G19" s="11"/>
    </row>
    <row r="20" spans="1:7" x14ac:dyDescent="0.35">
      <c r="A20" t="s">
        <v>1286</v>
      </c>
      <c r="B20" s="11">
        <f>B17+D17</f>
        <v>348.15792575132576</v>
      </c>
      <c r="C20" s="11"/>
      <c r="D20" s="11"/>
      <c r="E20" s="11"/>
      <c r="F20" s="11"/>
      <c r="G20" s="11"/>
    </row>
    <row r="21" spans="1:7" x14ac:dyDescent="0.35">
      <c r="A21" t="s">
        <v>1427</v>
      </c>
      <c r="B21" s="11">
        <f>B17+D17</f>
        <v>348.15792575132576</v>
      </c>
    </row>
    <row r="22" spans="1:7" x14ac:dyDescent="0.35">
      <c r="A22" t="s">
        <v>1422</v>
      </c>
      <c r="B22" s="11">
        <f>C17+D17+E17</f>
        <v>257.24219210371234</v>
      </c>
    </row>
    <row r="23" spans="1:7" x14ac:dyDescent="0.35">
      <c r="A23" t="s">
        <v>1288</v>
      </c>
      <c r="B23" s="11">
        <f>C17+D17+F17</f>
        <v>269.92810842663516</v>
      </c>
      <c r="E23" s="6"/>
      <c r="F23" s="6"/>
      <c r="G23" s="6"/>
    </row>
    <row r="24" spans="1:7" x14ac:dyDescent="0.35">
      <c r="A24" s="9" t="s">
        <v>1287</v>
      </c>
      <c r="B24" s="11">
        <f>B17+D17+E17</f>
        <v>384.80612846199165</v>
      </c>
    </row>
    <row r="25" spans="1:7" x14ac:dyDescent="0.35">
      <c r="A25" s="9" t="s">
        <v>1423</v>
      </c>
      <c r="B25" s="11">
        <f>B17+E17+G17</f>
        <v>328.07189157336467</v>
      </c>
      <c r="E25" s="11"/>
      <c r="F25" s="11"/>
      <c r="G25" s="11"/>
    </row>
    <row r="26" spans="1:7" x14ac:dyDescent="0.35">
      <c r="A26" s="9"/>
      <c r="E26" s="11"/>
      <c r="F26" s="11"/>
      <c r="G26" s="11"/>
    </row>
    <row r="28" spans="1:7" x14ac:dyDescent="0.35">
      <c r="B28" s="5" t="s">
        <v>1434</v>
      </c>
    </row>
    <row r="29" spans="1:7" x14ac:dyDescent="0.35">
      <c r="B29" s="6" t="s">
        <v>1429</v>
      </c>
      <c r="C29" s="11">
        <v>97.96346493812608</v>
      </c>
    </row>
    <row r="30" spans="1:7" x14ac:dyDescent="0.35">
      <c r="B30" s="6" t="s">
        <v>1431</v>
      </c>
      <c r="C30" s="11">
        <v>36.648202710665878</v>
      </c>
    </row>
    <row r="31" spans="1:7" x14ac:dyDescent="0.35">
      <c r="B31" s="6" t="s">
        <v>1430</v>
      </c>
      <c r="C31" s="11">
        <v>122.6305244549204</v>
      </c>
    </row>
    <row r="32" spans="1:7" x14ac:dyDescent="0.35">
      <c r="B32" s="6" t="s">
        <v>1428</v>
      </c>
      <c r="C32" s="11">
        <v>225.52740129640537</v>
      </c>
    </row>
    <row r="33" spans="2:3" x14ac:dyDescent="0.35">
      <c r="B33" s="6" t="s">
        <v>1432</v>
      </c>
      <c r="C33" s="11">
        <v>49.334119033588678</v>
      </c>
    </row>
    <row r="34" spans="2:3" x14ac:dyDescent="0.35">
      <c r="B34" s="6" t="s">
        <v>1433</v>
      </c>
      <c r="C34" s="11">
        <v>65.896287566293452</v>
      </c>
    </row>
  </sheetData>
  <mergeCells count="1">
    <mergeCell ref="B15:G15"/>
  </mergeCells>
  <pageMargins left="0.7" right="0.7" top="0.78740157499999996" bottom="0.78740157499999996"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583F-3254-47E9-A03D-65AFEDFF0494}">
  <sheetPr codeName="Tabelle12">
    <tabColor theme="0" tint="-0.249977111117893"/>
  </sheetPr>
  <dimension ref="A1:I34"/>
  <sheetViews>
    <sheetView showGridLines="0" topLeftCell="A13" zoomScaleNormal="100" workbookViewId="0">
      <selection activeCell="B17" sqref="B17:G17"/>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INDEX(Kombiniert[],MATCH($A5,Kombiniert[Date],0),MATCH(RRG!B$4,Kombiniert[#Headers],0))</f>
        <v>0.35555555555555557</v>
      </c>
      <c r="C5" s="6">
        <f>INDEX(Kombiniert[],MATCH($A$5,Kombiniert[Date],0),MATCH(RRG!C4,Kombiniert[#Headers],0))</f>
        <v>0.15444444444444444</v>
      </c>
      <c r="D5" s="6">
        <f>INDEX(Kombiniert[],MATCH($A$5,Kombiniert[Date],0),MATCH(RRG!D4,Kombiniert[#Headers],0))</f>
        <v>0.1933333333333333</v>
      </c>
      <c r="E5" s="6">
        <f>INDEX(Kombiniert[],MATCH($A$5,Kombiniert[Date],0),MATCH(RRG!E4,Kombiniert[#Headers],0))</f>
        <v>5.7777777777777782E-2</v>
      </c>
      <c r="F5" s="6">
        <f>INDEX(Kombiniert[],MATCH($A$5,Kombiniert[Date],0),MATCH(RRG!F4,Kombiniert[#Headers],0))</f>
        <v>7.7777777777777779E-2</v>
      </c>
      <c r="G5" s="6">
        <f>INDEX(Kombiniert[],MATCH($A$5,Kombiniert[Date],0),MATCH(RRG!G4,Kombiniert[#Headers],0))</f>
        <v>0.10388888888888889</v>
      </c>
      <c r="H5" s="6">
        <f>INDEX(Kombiniert[],MATCH($A$5,Kombiniert[Date],0),MATCH(RRG!H4,Kombiniert[#Headers],0))</f>
        <v>1.0606953447259868</v>
      </c>
      <c r="I5" s="6">
        <f>INDEX(Kombiniert[],MATCH($A$5,Kombiniert[Date],0),MATCH(RRG!I4,Kombiniert[#Headers],0))</f>
        <v>1.1299435028248586</v>
      </c>
    </row>
    <row r="6" spans="1:9" x14ac:dyDescent="0.35">
      <c r="A6" s="9">
        <f>LARGE(Kombiniert[Date],2)</f>
        <v>44103</v>
      </c>
      <c r="B6" s="6">
        <f>INDEX(Kombiniert[],MATCH($A6,Kombiniert[Date],0),MATCH(RRG!B$4,Kombiniert[#Headers],0))</f>
        <v>0.35799999999999998</v>
      </c>
      <c r="C6" s="6">
        <f>INDEX(Kombiniert[],MATCH($A6,Kombiniert[Date],0),MATCH(RRG!C$4,Kombiniert[#Headers],0))</f>
        <v>0.157</v>
      </c>
      <c r="D6" s="6">
        <f>INDEX(Kombiniert[],MATCH($A6,Kombiniert[Date],0),MATCH(RRG!D$4,Kombiniert[#Headers],0))</f>
        <v>0.19199999999999998</v>
      </c>
      <c r="E6" s="6">
        <f>INDEX(Kombiniert[],MATCH($A6,Kombiniert[Date],0),MATCH(RRG!E$4,Kombiniert[#Headers],0))</f>
        <v>5.6000000000000008E-2</v>
      </c>
      <c r="F6" s="6">
        <f>INDEX(Kombiniert[],MATCH($A6,Kombiniert[Date],0),MATCH(RRG!F$4,Kombiniert[#Headers],0))</f>
        <v>7.6999999999999985E-2</v>
      </c>
      <c r="G6" s="6">
        <f>INDEX(Kombiniert[],MATCH($A6,Kombiniert[Date],0),MATCH(RRG!G$4,Kombiniert[#Headers],0))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7"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row>
    <row r="18" spans="1:7" x14ac:dyDescent="0.35">
      <c r="A18" s="9"/>
      <c r="B18" s="11"/>
      <c r="C18" s="11"/>
      <c r="D18" s="11"/>
      <c r="E18" s="11"/>
      <c r="F18" s="11"/>
      <c r="G18" s="11"/>
    </row>
    <row r="19" spans="1:7" x14ac:dyDescent="0.35">
      <c r="A19" t="s">
        <v>1285</v>
      </c>
      <c r="B19" s="11">
        <f>B17+C17</f>
        <v>323.49086623453144</v>
      </c>
      <c r="C19" s="11"/>
      <c r="D19" s="11"/>
      <c r="E19" s="11"/>
      <c r="F19" s="11"/>
      <c r="G19" s="11"/>
    </row>
    <row r="20" spans="1:7" x14ac:dyDescent="0.35">
      <c r="A20" t="s">
        <v>1286</v>
      </c>
      <c r="B20" s="11">
        <f>B17+D17</f>
        <v>348.15792575132576</v>
      </c>
      <c r="C20" s="11"/>
      <c r="D20" s="11"/>
      <c r="E20" s="11"/>
      <c r="F20" s="11"/>
      <c r="G20" s="11"/>
    </row>
    <row r="21" spans="1:7" x14ac:dyDescent="0.35">
      <c r="A21" t="s">
        <v>1427</v>
      </c>
      <c r="B21" s="11">
        <f>B17+D17</f>
        <v>348.15792575132576</v>
      </c>
    </row>
    <row r="22" spans="1:7" x14ac:dyDescent="0.35">
      <c r="A22" t="s">
        <v>1422</v>
      </c>
      <c r="B22" s="11">
        <f>C17+D17+E17</f>
        <v>257.24219210371234</v>
      </c>
    </row>
    <row r="23" spans="1:7" x14ac:dyDescent="0.35">
      <c r="A23" t="s">
        <v>1288</v>
      </c>
      <c r="B23" s="11">
        <f>C17+D17+F17</f>
        <v>269.92810842663516</v>
      </c>
      <c r="E23" s="6"/>
      <c r="F23" s="6"/>
      <c r="G23" s="6"/>
    </row>
    <row r="24" spans="1:7" x14ac:dyDescent="0.35">
      <c r="A24" s="9" t="s">
        <v>1287</v>
      </c>
      <c r="B24" s="11">
        <f>B17+D17+E17</f>
        <v>384.80612846199165</v>
      </c>
    </row>
    <row r="25" spans="1:7" x14ac:dyDescent="0.35">
      <c r="A25" s="9" t="s">
        <v>1423</v>
      </c>
      <c r="B25" s="11">
        <f>B17+E17+G17</f>
        <v>328.07189157336467</v>
      </c>
      <c r="E25" s="11"/>
      <c r="F25" s="11"/>
      <c r="G25" s="11"/>
    </row>
    <row r="26" spans="1:7" x14ac:dyDescent="0.35">
      <c r="A26" s="9"/>
      <c r="E26" s="11"/>
      <c r="F26" s="11"/>
      <c r="G26" s="11"/>
    </row>
    <row r="28" spans="1:7" x14ac:dyDescent="0.35">
      <c r="B28" s="5" t="s">
        <v>1434</v>
      </c>
    </row>
    <row r="29" spans="1:7" x14ac:dyDescent="0.35">
      <c r="B29" s="6" t="s">
        <v>1429</v>
      </c>
      <c r="C29" s="11">
        <v>97.96346493812608</v>
      </c>
    </row>
    <row r="30" spans="1:7" x14ac:dyDescent="0.35">
      <c r="B30" s="6" t="s">
        <v>1432</v>
      </c>
      <c r="C30" s="11">
        <v>49.334119033588678</v>
      </c>
    </row>
    <row r="31" spans="1:7" x14ac:dyDescent="0.35">
      <c r="B31" s="6" t="s">
        <v>1430</v>
      </c>
      <c r="C31" s="11">
        <v>122.6305244549204</v>
      </c>
    </row>
    <row r="32" spans="1:7" x14ac:dyDescent="0.35">
      <c r="B32" s="6" t="s">
        <v>1431</v>
      </c>
      <c r="C32" s="11">
        <v>36.648202710665878</v>
      </c>
    </row>
    <row r="33" spans="2:3" x14ac:dyDescent="0.35">
      <c r="B33" s="6" t="s">
        <v>1428</v>
      </c>
      <c r="C33" s="11">
        <v>225.52740129640537</v>
      </c>
    </row>
    <row r="34" spans="2:3" x14ac:dyDescent="0.35">
      <c r="B34" s="6" t="s">
        <v>1433</v>
      </c>
      <c r="C34" s="11">
        <v>65.896287566293452</v>
      </c>
    </row>
  </sheetData>
  <mergeCells count="1">
    <mergeCell ref="B15:G15"/>
  </mergeCells>
  <pageMargins left="0.7" right="0.7" top="0.78740157499999996" bottom="0.78740157499999996"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2C47-EDE2-4E85-A606-80367AD17EB7}">
  <sheetPr codeName="Tabelle13">
    <tabColor theme="0" tint="-0.249977111117893"/>
  </sheetPr>
  <dimension ref="A1:I34"/>
  <sheetViews>
    <sheetView showGridLines="0" zoomScaleNormal="100" workbookViewId="0">
      <selection activeCell="B17" sqref="B17:G17"/>
    </sheetView>
  </sheetViews>
  <sheetFormatPr baseColWidth="10" defaultRowHeight="14.5" x14ac:dyDescent="0.35"/>
  <cols>
    <col min="1" max="1" width="13.81640625" bestFit="1" customWidth="1"/>
    <col min="2" max="2" width="18.90625" bestFit="1" customWidth="1"/>
    <col min="3" max="3" width="3.81640625" bestFit="1" customWidth="1"/>
    <col min="4" max="4" width="16.36328125" bestFit="1" customWidth="1"/>
    <col min="5" max="5" width="14.36328125" bestFit="1" customWidth="1"/>
    <col min="6" max="6" width="15.453125" bestFit="1" customWidth="1"/>
    <col min="7" max="7" width="14.1796875" bestFit="1" customWidth="1"/>
    <col min="8" max="8" width="11" customWidth="1"/>
    <col min="9" max="11" width="6.81640625" bestFit="1" customWidth="1"/>
    <col min="12" max="12" width="14.36328125" bestFit="1" customWidth="1"/>
  </cols>
  <sheetData>
    <row r="1" spans="1:9" x14ac:dyDescent="0.35">
      <c r="A1" t="s">
        <v>1282</v>
      </c>
      <c r="B1">
        <v>598</v>
      </c>
    </row>
    <row r="4" spans="1:9" x14ac:dyDescent="0.35">
      <c r="A4" s="6"/>
      <c r="B4" s="6" t="str">
        <f>Kombiniert[[#Headers],[CDU/CSU (14d)]]</f>
        <v>CDU/CSU (14d)</v>
      </c>
      <c r="C4" s="6" t="str">
        <f>Kombiniert[[#Headers],[SPD (14d)]]</f>
        <v>SPD (14d)</v>
      </c>
      <c r="D4" s="6" t="str">
        <f>Kombiniert[[#Headers],[Grüne (14d)]]</f>
        <v>Grüne (14d)</v>
      </c>
      <c r="E4" s="6" t="str">
        <f>Kombiniert[[#Headers],[FDP (14d)]]</f>
        <v>FDP (14d)</v>
      </c>
      <c r="F4" s="6" t="str">
        <f>Kombiniert[[#Headers],[Linke (14d)]]</f>
        <v>Linke (14d)</v>
      </c>
      <c r="G4" s="6" t="str">
        <f>Kombiniert[[#Headers],[AfD (14d)]]</f>
        <v>AfD (14d)</v>
      </c>
      <c r="H4" t="str">
        <f>Kombiniert[[#Headers],[Sperrklausel Multi]]</f>
        <v>Sperrklausel Multi</v>
      </c>
      <c r="I4" t="str">
        <f>Kombiniert[[#Headers],[Keine FDP]]</f>
        <v>Keine FDP</v>
      </c>
    </row>
    <row r="5" spans="1:9" x14ac:dyDescent="0.35">
      <c r="A5" s="9">
        <f>MAX(Kombiniert[Date])</f>
        <v>44105</v>
      </c>
      <c r="B5" s="6">
        <f>INDEX(Kombiniert[],MATCH($A5,Kombiniert[Date],0),MATCH(Jamaika!B$4,Kombiniert[#Headers],0))</f>
        <v>0.35555555555555557</v>
      </c>
      <c r="C5" s="6">
        <f>INDEX(Kombiniert[],MATCH($A$5,Kombiniert[Date],0),MATCH(Jamaika!C4,Kombiniert[#Headers],0))</f>
        <v>0.15444444444444444</v>
      </c>
      <c r="D5" s="6">
        <f>INDEX(Kombiniert[],MATCH($A$5,Kombiniert[Date],0),MATCH(Jamaika!D4,Kombiniert[#Headers],0))</f>
        <v>0.1933333333333333</v>
      </c>
      <c r="E5" s="6">
        <f>INDEX(Kombiniert[],MATCH($A$5,Kombiniert[Date],0),MATCH(Jamaika!E4,Kombiniert[#Headers],0))</f>
        <v>5.7777777777777782E-2</v>
      </c>
      <c r="F5" s="6">
        <f>INDEX(Kombiniert[],MATCH($A$5,Kombiniert[Date],0),MATCH(Jamaika!F4,Kombiniert[#Headers],0))</f>
        <v>7.7777777777777779E-2</v>
      </c>
      <c r="G5" s="6">
        <f>INDEX(Kombiniert[],MATCH($A$5,Kombiniert[Date],0),MATCH(Jamaika!G4,Kombiniert[#Headers],0))</f>
        <v>0.10388888888888889</v>
      </c>
      <c r="H5" s="6">
        <f>INDEX(Kombiniert[],MATCH($A$5,Kombiniert[Date],0),MATCH(Jamaika!H4,Kombiniert[#Headers],0))</f>
        <v>1.0606953447259868</v>
      </c>
      <c r="I5" s="6">
        <f>INDEX(Kombiniert[],MATCH($A$5,Kombiniert[Date],0),MATCH(Jamaika!I4,Kombiniert[#Headers],0))</f>
        <v>1.1299435028248586</v>
      </c>
    </row>
    <row r="6" spans="1:9" x14ac:dyDescent="0.35">
      <c r="A6" s="9">
        <f>LARGE(Kombiniert[Date],2)</f>
        <v>44103</v>
      </c>
      <c r="B6" s="6">
        <f>INDEX(Kombiniert[],MATCH($A6,Kombiniert[Date],0),MATCH(Jamaika!B$4,Kombiniert[#Headers],0))</f>
        <v>0.35799999999999998</v>
      </c>
      <c r="C6" s="6">
        <f>INDEX(Kombiniert[],MATCH($A6,Kombiniert[Date],0),MATCH(Jamaika!C$4,Kombiniert[#Headers],0))</f>
        <v>0.157</v>
      </c>
      <c r="D6" s="6">
        <f>INDEX(Kombiniert[],MATCH($A6,Kombiniert[Date],0),MATCH(Jamaika!D$4,Kombiniert[#Headers],0))</f>
        <v>0.19199999999999998</v>
      </c>
      <c r="E6" s="6">
        <f>INDEX(Kombiniert[],MATCH($A6,Kombiniert[Date],0),MATCH(Jamaika!E$4,Kombiniert[#Headers],0))</f>
        <v>5.6000000000000008E-2</v>
      </c>
      <c r="F6" s="6">
        <f>INDEX(Kombiniert[],MATCH($A6,Kombiniert[Date],0),MATCH(Jamaika!F$4,Kombiniert[#Headers],0))</f>
        <v>7.6999999999999985E-2</v>
      </c>
      <c r="G6" s="6">
        <f>INDEX(Kombiniert[],MATCH($A6,Kombiniert[Date],0),MATCH(Jamaika!G$4,Kombiniert[#Headers],0))</f>
        <v>0.10350000000000001</v>
      </c>
      <c r="H6" s="6"/>
      <c r="I6" s="6"/>
    </row>
    <row r="7" spans="1:9" x14ac:dyDescent="0.35">
      <c r="A7" s="9"/>
      <c r="B7" s="6"/>
      <c r="C7" s="6"/>
      <c r="D7" s="6"/>
      <c r="E7" s="6"/>
      <c r="F7" s="6"/>
      <c r="G7" s="6"/>
      <c r="H7" s="6"/>
      <c r="I7" s="6"/>
    </row>
    <row r="8" spans="1:9" x14ac:dyDescent="0.35">
      <c r="A8" s="9"/>
      <c r="B8" s="6"/>
      <c r="C8" s="6"/>
      <c r="D8" s="6"/>
      <c r="E8" s="6"/>
      <c r="F8" s="6"/>
      <c r="G8" s="6"/>
      <c r="H8" s="6"/>
      <c r="I8" s="6"/>
    </row>
    <row r="9" spans="1:9" x14ac:dyDescent="0.35">
      <c r="A9" s="9"/>
      <c r="B9" s="6"/>
      <c r="C9" s="6"/>
      <c r="D9" s="6"/>
      <c r="E9" s="6"/>
      <c r="F9" s="6"/>
      <c r="G9" s="6"/>
      <c r="H9" s="6"/>
      <c r="I9" s="6"/>
    </row>
    <row r="10" spans="1:9" x14ac:dyDescent="0.35">
      <c r="A10" s="9" t="s">
        <v>1283</v>
      </c>
      <c r="B10" s="6" t="str">
        <f t="shared" ref="B10:G10" si="0">LEFT(B4,LEN(B4)-6)</f>
        <v>CDU/CSU</v>
      </c>
      <c r="C10" s="6" t="str">
        <f t="shared" si="0"/>
        <v>SPD</v>
      </c>
      <c r="D10" s="6" t="str">
        <f t="shared" si="0"/>
        <v>Grüne</v>
      </c>
      <c r="E10" s="6" t="str">
        <f t="shared" si="0"/>
        <v>FDP</v>
      </c>
      <c r="F10" s="6" t="str">
        <f t="shared" si="0"/>
        <v>Linke</v>
      </c>
      <c r="G10" s="6" t="str">
        <f t="shared" si="0"/>
        <v>AfD</v>
      </c>
      <c r="H10" s="6"/>
      <c r="I10" s="6"/>
    </row>
    <row r="11" spans="1:9" x14ac:dyDescent="0.35">
      <c r="A11" s="1">
        <f>A5</f>
        <v>44105</v>
      </c>
      <c r="B11" s="12">
        <f>B5</f>
        <v>0.35555555555555557</v>
      </c>
      <c r="C11" s="12">
        <f t="shared" ref="C11:G11" si="1">C5</f>
        <v>0.15444444444444444</v>
      </c>
      <c r="D11" s="12">
        <f t="shared" si="1"/>
        <v>0.1933333333333333</v>
      </c>
      <c r="E11" s="12">
        <f t="shared" si="1"/>
        <v>5.7777777777777782E-2</v>
      </c>
      <c r="F11" s="12">
        <f t="shared" si="1"/>
        <v>7.7777777777777779E-2</v>
      </c>
      <c r="G11" s="12">
        <f t="shared" si="1"/>
        <v>0.10388888888888889</v>
      </c>
      <c r="H11" s="6"/>
      <c r="I11" s="6"/>
    </row>
    <row r="12" spans="1:9" x14ac:dyDescent="0.35">
      <c r="A12" s="1"/>
      <c r="B12" s="12"/>
      <c r="C12" s="12"/>
      <c r="D12" s="12"/>
      <c r="E12" s="12"/>
      <c r="F12" s="12"/>
      <c r="G12" s="12"/>
      <c r="H12" s="6"/>
      <c r="I12" s="6"/>
    </row>
    <row r="13" spans="1:9" x14ac:dyDescent="0.35">
      <c r="A13" s="9"/>
      <c r="B13" s="6"/>
      <c r="C13" s="6"/>
      <c r="D13" s="6"/>
      <c r="E13" s="6"/>
      <c r="F13" s="6"/>
      <c r="G13" s="6"/>
      <c r="H13" s="6"/>
      <c r="I13" s="6"/>
    </row>
    <row r="14" spans="1:9" x14ac:dyDescent="0.35">
      <c r="A14" s="9"/>
      <c r="B14" s="6"/>
      <c r="C14" s="6"/>
      <c r="D14" s="6"/>
      <c r="E14" s="6"/>
      <c r="F14" s="6"/>
      <c r="G14" s="6"/>
      <c r="H14" s="6"/>
      <c r="I14" s="6"/>
    </row>
    <row r="15" spans="1:9" x14ac:dyDescent="0.35">
      <c r="A15" s="6"/>
      <c r="B15" s="58" t="s">
        <v>1289</v>
      </c>
      <c r="C15" s="58"/>
      <c r="D15" s="58"/>
      <c r="E15" s="58"/>
      <c r="F15" s="58"/>
      <c r="G15" s="58"/>
    </row>
    <row r="16" spans="1:9" x14ac:dyDescent="0.35">
      <c r="A16" s="6" t="s">
        <v>1283</v>
      </c>
      <c r="B16" s="6" t="str">
        <f t="shared" ref="B16:G16" si="2">LEFT(B4,LEN(B4)-6)</f>
        <v>CDU/CSU</v>
      </c>
      <c r="C16" s="6" t="str">
        <f t="shared" si="2"/>
        <v>SPD</v>
      </c>
      <c r="D16" s="6" t="str">
        <f t="shared" si="2"/>
        <v>Grüne</v>
      </c>
      <c r="E16" s="6" t="str">
        <f t="shared" si="2"/>
        <v>FDP</v>
      </c>
      <c r="F16" s="6" t="str">
        <f t="shared" si="2"/>
        <v>Linke</v>
      </c>
      <c r="G16" s="6" t="str">
        <f t="shared" si="2"/>
        <v>AfD</v>
      </c>
    </row>
    <row r="17" spans="1:7" x14ac:dyDescent="0.35">
      <c r="A17" s="9"/>
      <c r="B17" s="11">
        <f t="shared" ref="B17:G17" si="3">B5*Sitze_Bundestag*$H$5</f>
        <v>225.52740129640537</v>
      </c>
      <c r="C17" s="11">
        <f t="shared" si="3"/>
        <v>97.96346493812608</v>
      </c>
      <c r="D17" s="11">
        <f t="shared" si="3"/>
        <v>122.6305244549204</v>
      </c>
      <c r="E17" s="11">
        <f t="shared" si="3"/>
        <v>36.648202710665878</v>
      </c>
      <c r="F17" s="11">
        <f t="shared" si="3"/>
        <v>49.334119033588678</v>
      </c>
      <c r="G17" s="11">
        <f t="shared" si="3"/>
        <v>65.896287566293452</v>
      </c>
    </row>
    <row r="18" spans="1:7" x14ac:dyDescent="0.35">
      <c r="A18" s="9"/>
      <c r="B18" s="11"/>
      <c r="C18" s="11"/>
      <c r="D18" s="11"/>
      <c r="E18" s="11"/>
      <c r="F18" s="11"/>
      <c r="G18" s="11"/>
    </row>
    <row r="19" spans="1:7" x14ac:dyDescent="0.35">
      <c r="A19" t="s">
        <v>1285</v>
      </c>
      <c r="B19" s="11">
        <f>B17+C17</f>
        <v>323.49086623453144</v>
      </c>
      <c r="C19" s="11"/>
      <c r="D19" s="11"/>
      <c r="E19" s="11"/>
      <c r="F19" s="11"/>
      <c r="G19" s="11"/>
    </row>
    <row r="20" spans="1:7" x14ac:dyDescent="0.35">
      <c r="A20" t="s">
        <v>1286</v>
      </c>
      <c r="B20" s="11">
        <f>B17+D17</f>
        <v>348.15792575132576</v>
      </c>
      <c r="C20" s="11"/>
      <c r="D20" s="11"/>
      <c r="E20" s="11"/>
      <c r="F20" s="11"/>
      <c r="G20" s="11"/>
    </row>
    <row r="21" spans="1:7" x14ac:dyDescent="0.35">
      <c r="A21" t="s">
        <v>1427</v>
      </c>
      <c r="B21" s="11">
        <f>B17+D17</f>
        <v>348.15792575132576</v>
      </c>
    </row>
    <row r="22" spans="1:7" x14ac:dyDescent="0.35">
      <c r="A22" t="s">
        <v>1422</v>
      </c>
      <c r="B22" s="11">
        <f>C17+D17+E17</f>
        <v>257.24219210371234</v>
      </c>
    </row>
    <row r="23" spans="1:7" x14ac:dyDescent="0.35">
      <c r="A23" t="s">
        <v>1288</v>
      </c>
      <c r="B23" s="11">
        <f>C17+D17+F17</f>
        <v>269.92810842663516</v>
      </c>
      <c r="E23" s="6"/>
      <c r="F23" s="6"/>
      <c r="G23" s="6"/>
    </row>
    <row r="24" spans="1:7" x14ac:dyDescent="0.35">
      <c r="A24" s="9" t="s">
        <v>1287</v>
      </c>
      <c r="B24" s="11">
        <f>B17+D17+E17</f>
        <v>384.80612846199165</v>
      </c>
    </row>
    <row r="25" spans="1:7" x14ac:dyDescent="0.35">
      <c r="A25" s="9" t="s">
        <v>1423</v>
      </c>
      <c r="B25" s="11">
        <f>B17+E17+G17</f>
        <v>328.07189157336467</v>
      </c>
      <c r="E25" s="11"/>
      <c r="F25" s="11"/>
      <c r="G25" s="11"/>
    </row>
    <row r="26" spans="1:7" x14ac:dyDescent="0.35">
      <c r="A26" s="9"/>
      <c r="E26" s="11"/>
      <c r="F26" s="11"/>
      <c r="G26" s="11"/>
    </row>
    <row r="28" spans="1:7" x14ac:dyDescent="0.35">
      <c r="B28" s="5" t="s">
        <v>1434</v>
      </c>
    </row>
    <row r="29" spans="1:7" x14ac:dyDescent="0.35">
      <c r="B29" s="6" t="s">
        <v>1428</v>
      </c>
      <c r="C29" s="11">
        <v>225.52740129640537</v>
      </c>
    </row>
    <row r="30" spans="1:7" x14ac:dyDescent="0.35">
      <c r="B30" s="6" t="s">
        <v>1431</v>
      </c>
      <c r="C30" s="11">
        <v>36.648202710665878</v>
      </c>
    </row>
    <row r="31" spans="1:7" x14ac:dyDescent="0.35">
      <c r="B31" s="6" t="s">
        <v>1430</v>
      </c>
      <c r="C31" s="11">
        <v>122.6305244549204</v>
      </c>
    </row>
    <row r="32" spans="1:7" x14ac:dyDescent="0.35">
      <c r="B32" s="6" t="s">
        <v>1429</v>
      </c>
      <c r="C32" s="11">
        <v>97.96346493812608</v>
      </c>
    </row>
    <row r="33" spans="2:3" x14ac:dyDescent="0.35">
      <c r="B33" s="6" t="s">
        <v>1432</v>
      </c>
      <c r="C33" s="11">
        <v>49.334119033588678</v>
      </c>
    </row>
    <row r="34" spans="2:3" x14ac:dyDescent="0.35">
      <c r="B34" s="6" t="s">
        <v>1433</v>
      </c>
      <c r="C34" s="11">
        <v>65.896287566293452</v>
      </c>
    </row>
  </sheetData>
  <mergeCells count="1">
    <mergeCell ref="B15:G15"/>
  </mergeCells>
  <pageMargins left="0.7" right="0.7" top="0.78740157499999996" bottom="0.78740157499999996"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475B5-6752-4DFE-9233-5150AA3AB859}">
  <sheetPr codeName="Tabelle4">
    <tabColor theme="0" tint="-4.9989318521683403E-2"/>
  </sheetPr>
  <dimension ref="A1:T17"/>
  <sheetViews>
    <sheetView workbookViewId="0"/>
  </sheetViews>
  <sheetFormatPr baseColWidth="10" defaultRowHeight="14.5" x14ac:dyDescent="0.35"/>
  <cols>
    <col min="1" max="1" width="9.36328125" bestFit="1" customWidth="1"/>
    <col min="2" max="19" width="9" bestFit="1" customWidth="1"/>
    <col min="20" max="20" width="10" bestFit="1" customWidth="1"/>
  </cols>
  <sheetData>
    <row r="1" spans="1:20" x14ac:dyDescent="0.35">
      <c r="A1" t="s">
        <v>1290</v>
      </c>
      <c r="B1" s="3" t="s">
        <v>1461</v>
      </c>
      <c r="C1" t="s">
        <v>1291</v>
      </c>
      <c r="D1" t="s">
        <v>1292</v>
      </c>
      <c r="E1" t="s">
        <v>1293</v>
      </c>
      <c r="F1" t="s">
        <v>1294</v>
      </c>
      <c r="G1" t="s">
        <v>1295</v>
      </c>
      <c r="H1" t="s">
        <v>1296</v>
      </c>
      <c r="I1" t="s">
        <v>1297</v>
      </c>
      <c r="J1" t="s">
        <v>1298</v>
      </c>
      <c r="K1" t="s">
        <v>1299</v>
      </c>
      <c r="L1" t="s">
        <v>1300</v>
      </c>
      <c r="M1" t="s">
        <v>1301</v>
      </c>
      <c r="N1" t="s">
        <v>1302</v>
      </c>
      <c r="O1" t="s">
        <v>1303</v>
      </c>
      <c r="P1" t="s">
        <v>1304</v>
      </c>
      <c r="Q1" t="s">
        <v>1305</v>
      </c>
      <c r="R1" t="s">
        <v>1306</v>
      </c>
      <c r="S1" t="s">
        <v>1307</v>
      </c>
      <c r="T1" t="s">
        <v>1308</v>
      </c>
    </row>
    <row r="2" spans="1:20" x14ac:dyDescent="0.35">
      <c r="A2" s="2" t="s">
        <v>1</v>
      </c>
      <c r="B2" s="2" t="s">
        <v>1309</v>
      </c>
      <c r="C2" s="2" t="s">
        <v>1310</v>
      </c>
      <c r="D2" s="2" t="s">
        <v>1311</v>
      </c>
      <c r="E2" s="2" t="s">
        <v>1312</v>
      </c>
      <c r="F2" s="2" t="s">
        <v>1313</v>
      </c>
      <c r="G2" s="2" t="s">
        <v>1314</v>
      </c>
      <c r="H2" s="2" t="s">
        <v>1315</v>
      </c>
      <c r="I2" s="2" t="s">
        <v>1316</v>
      </c>
      <c r="J2" s="2" t="s">
        <v>1317</v>
      </c>
      <c r="K2" s="2" t="s">
        <v>1318</v>
      </c>
      <c r="L2" s="2" t="s">
        <v>1319</v>
      </c>
      <c r="M2" s="2" t="s">
        <v>1320</v>
      </c>
      <c r="N2" s="2" t="s">
        <v>1321</v>
      </c>
      <c r="O2" s="2" t="s">
        <v>1322</v>
      </c>
      <c r="P2" s="2" t="s">
        <v>1323</v>
      </c>
      <c r="Q2" s="2" t="s">
        <v>1324</v>
      </c>
      <c r="R2" s="2" t="s">
        <v>1325</v>
      </c>
      <c r="S2" s="2" t="s">
        <v>1326</v>
      </c>
      <c r="T2" s="2" t="s">
        <v>1327</v>
      </c>
    </row>
    <row r="3" spans="1:20" x14ac:dyDescent="0.35">
      <c r="A3" s="2" t="s">
        <v>2</v>
      </c>
      <c r="B3" s="2" t="s">
        <v>1328</v>
      </c>
      <c r="C3" s="2" t="s">
        <v>1329</v>
      </c>
      <c r="D3" s="2" t="s">
        <v>1330</v>
      </c>
      <c r="E3" s="2" t="s">
        <v>1331</v>
      </c>
      <c r="F3" s="2" t="s">
        <v>1332</v>
      </c>
      <c r="G3" s="2" t="s">
        <v>1333</v>
      </c>
      <c r="H3" s="2" t="s">
        <v>1334</v>
      </c>
      <c r="I3" s="2" t="s">
        <v>1335</v>
      </c>
      <c r="J3" s="2" t="s">
        <v>1336</v>
      </c>
      <c r="K3" s="2" t="s">
        <v>1337</v>
      </c>
      <c r="L3" s="2" t="s">
        <v>1338</v>
      </c>
      <c r="M3" s="2" t="s">
        <v>1339</v>
      </c>
      <c r="N3" s="2" t="s">
        <v>1340</v>
      </c>
      <c r="O3" s="2" t="s">
        <v>1341</v>
      </c>
      <c r="P3" s="2" t="s">
        <v>1323</v>
      </c>
      <c r="Q3" s="2" t="s">
        <v>1342</v>
      </c>
      <c r="R3" s="2" t="s">
        <v>1343</v>
      </c>
      <c r="S3" s="2" t="s">
        <v>1344</v>
      </c>
      <c r="T3" s="2" t="s">
        <v>1345</v>
      </c>
    </row>
    <row r="4" spans="1:20" x14ac:dyDescent="0.35">
      <c r="A4" s="2" t="s">
        <v>4</v>
      </c>
      <c r="B4" s="2" t="s">
        <v>1346</v>
      </c>
      <c r="C4" s="2" t="s">
        <v>1347</v>
      </c>
      <c r="D4" s="2" t="s">
        <v>1348</v>
      </c>
      <c r="E4" s="2" t="s">
        <v>1349</v>
      </c>
      <c r="F4" s="2" t="s">
        <v>1347</v>
      </c>
      <c r="G4" s="2" t="s">
        <v>1350</v>
      </c>
      <c r="H4" s="2" t="s">
        <v>1351</v>
      </c>
      <c r="I4" s="2" t="s">
        <v>1352</v>
      </c>
      <c r="J4" s="2" t="s">
        <v>1353</v>
      </c>
      <c r="K4" s="2" t="s">
        <v>1354</v>
      </c>
      <c r="L4" s="2" t="s">
        <v>1355</v>
      </c>
      <c r="M4" s="2" t="s">
        <v>1356</v>
      </c>
      <c r="N4" s="2" t="s">
        <v>1357</v>
      </c>
      <c r="O4" s="2" t="s">
        <v>1358</v>
      </c>
      <c r="P4" s="2" t="s">
        <v>1359</v>
      </c>
      <c r="Q4" s="2" t="s">
        <v>1360</v>
      </c>
      <c r="R4" s="2" t="s">
        <v>1361</v>
      </c>
      <c r="S4" s="2" t="s">
        <v>1362</v>
      </c>
      <c r="T4" s="2" t="s">
        <v>1363</v>
      </c>
    </row>
    <row r="5" spans="1:20" x14ac:dyDescent="0.35">
      <c r="A5" s="2" t="s">
        <v>3</v>
      </c>
      <c r="B5" s="2" t="s">
        <v>1421</v>
      </c>
      <c r="C5" s="2" t="s">
        <v>1421</v>
      </c>
      <c r="D5" s="2" t="s">
        <v>1421</v>
      </c>
      <c r="E5" s="2" t="s">
        <v>1421</v>
      </c>
      <c r="F5" s="2" t="s">
        <v>1421</v>
      </c>
      <c r="G5" s="2" t="s">
        <v>1421</v>
      </c>
      <c r="H5" s="2" t="s">
        <v>1421</v>
      </c>
      <c r="I5" s="2" t="s">
        <v>1421</v>
      </c>
      <c r="J5" s="2" t="s">
        <v>1364</v>
      </c>
      <c r="K5" s="2" t="s">
        <v>1365</v>
      </c>
      <c r="L5" s="2" t="s">
        <v>1366</v>
      </c>
      <c r="M5" s="2" t="s">
        <v>1367</v>
      </c>
      <c r="N5" s="2" t="s">
        <v>1368</v>
      </c>
      <c r="O5" s="2" t="s">
        <v>1369</v>
      </c>
      <c r="P5" s="2" t="s">
        <v>1370</v>
      </c>
      <c r="Q5" s="2" t="s">
        <v>1371</v>
      </c>
      <c r="R5" s="2" t="s">
        <v>1363</v>
      </c>
      <c r="S5" s="2" t="s">
        <v>1351</v>
      </c>
      <c r="T5" s="2" t="s">
        <v>1372</v>
      </c>
    </row>
    <row r="6" spans="1:20" x14ac:dyDescent="0.35">
      <c r="A6" s="2" t="s">
        <v>1373</v>
      </c>
      <c r="B6" s="2" t="s">
        <v>1421</v>
      </c>
      <c r="C6" s="2" t="s">
        <v>1421</v>
      </c>
      <c r="D6" s="2" t="s">
        <v>1421</v>
      </c>
      <c r="E6" s="2" t="s">
        <v>1421</v>
      </c>
      <c r="F6" s="2" t="s">
        <v>1421</v>
      </c>
      <c r="G6" s="2" t="s">
        <v>1421</v>
      </c>
      <c r="H6" s="2" t="s">
        <v>1421</v>
      </c>
      <c r="I6" s="2" t="s">
        <v>1421</v>
      </c>
      <c r="J6" s="2" t="s">
        <v>1421</v>
      </c>
      <c r="K6" s="2" t="s">
        <v>1421</v>
      </c>
      <c r="L6" s="2" t="s">
        <v>1421</v>
      </c>
      <c r="M6" s="2" t="s">
        <v>1374</v>
      </c>
      <c r="N6" s="2" t="s">
        <v>1375</v>
      </c>
      <c r="O6" s="2" t="s">
        <v>1376</v>
      </c>
      <c r="P6" s="2" t="s">
        <v>1377</v>
      </c>
      <c r="Q6" s="2" t="s">
        <v>1378</v>
      </c>
      <c r="R6" s="2" t="s">
        <v>1346</v>
      </c>
      <c r="S6" s="2" t="s">
        <v>1370</v>
      </c>
      <c r="T6" s="2" t="s">
        <v>1379</v>
      </c>
    </row>
    <row r="7" spans="1:20" x14ac:dyDescent="0.35">
      <c r="A7" s="2" t="s">
        <v>1380</v>
      </c>
      <c r="B7" s="2" t="s">
        <v>1421</v>
      </c>
      <c r="C7" s="2" t="s">
        <v>1421</v>
      </c>
      <c r="D7" s="2" t="s">
        <v>1421</v>
      </c>
      <c r="E7" s="2" t="s">
        <v>1421</v>
      </c>
      <c r="F7" s="2" t="s">
        <v>1381</v>
      </c>
      <c r="G7" s="2" t="s">
        <v>1382</v>
      </c>
      <c r="H7" s="2" t="s">
        <v>1383</v>
      </c>
      <c r="I7" s="2" t="s">
        <v>1384</v>
      </c>
      <c r="J7" s="2" t="s">
        <v>1385</v>
      </c>
      <c r="K7" s="2" t="s">
        <v>1385</v>
      </c>
      <c r="L7" s="2" t="s">
        <v>1383</v>
      </c>
      <c r="M7" s="2" t="s">
        <v>1384</v>
      </c>
      <c r="N7" s="2" t="s">
        <v>1421</v>
      </c>
      <c r="O7" s="2" t="s">
        <v>1384</v>
      </c>
      <c r="P7" s="2" t="s">
        <v>1386</v>
      </c>
      <c r="Q7" s="2" t="s">
        <v>1387</v>
      </c>
      <c r="R7" s="2" t="s">
        <v>1364</v>
      </c>
      <c r="S7" s="2" t="s">
        <v>1388</v>
      </c>
      <c r="T7" s="2" t="s">
        <v>1386</v>
      </c>
    </row>
    <row r="8" spans="1:20" x14ac:dyDescent="0.35">
      <c r="A8" s="2" t="s">
        <v>1389</v>
      </c>
      <c r="B8" s="2" t="s">
        <v>1421</v>
      </c>
      <c r="C8" s="2" t="s">
        <v>1421</v>
      </c>
      <c r="D8" s="2" t="s">
        <v>1421</v>
      </c>
      <c r="E8" s="2" t="s">
        <v>1421</v>
      </c>
      <c r="F8" s="2" t="s">
        <v>1421</v>
      </c>
      <c r="G8" s="2" t="s">
        <v>1421</v>
      </c>
      <c r="H8" s="2" t="s">
        <v>1421</v>
      </c>
      <c r="I8" s="2" t="s">
        <v>1421</v>
      </c>
      <c r="J8" s="2" t="s">
        <v>1421</v>
      </c>
      <c r="K8" s="2" t="s">
        <v>1421</v>
      </c>
      <c r="L8" s="2" t="s">
        <v>1421</v>
      </c>
      <c r="M8" s="2" t="s">
        <v>1421</v>
      </c>
      <c r="N8" s="2" t="s">
        <v>1421</v>
      </c>
      <c r="O8" s="2" t="s">
        <v>1421</v>
      </c>
      <c r="P8" s="2" t="s">
        <v>1421</v>
      </c>
      <c r="Q8" s="2" t="s">
        <v>1421</v>
      </c>
      <c r="R8" s="2" t="s">
        <v>1381</v>
      </c>
      <c r="S8" s="2" t="s">
        <v>1390</v>
      </c>
      <c r="T8" s="2" t="s">
        <v>1386</v>
      </c>
    </row>
    <row r="9" spans="1:20" x14ac:dyDescent="0.35">
      <c r="A9" s="2" t="s">
        <v>6</v>
      </c>
      <c r="B9" s="2" t="s">
        <v>1421</v>
      </c>
      <c r="C9" s="2" t="s">
        <v>1421</v>
      </c>
      <c r="D9" s="2" t="s">
        <v>1421</v>
      </c>
      <c r="E9" s="2" t="s">
        <v>1421</v>
      </c>
      <c r="F9" s="2" t="s">
        <v>1421</v>
      </c>
      <c r="G9" s="2" t="s">
        <v>1421</v>
      </c>
      <c r="H9" s="2" t="s">
        <v>1421</v>
      </c>
      <c r="I9" s="2" t="s">
        <v>1421</v>
      </c>
      <c r="J9" s="2" t="s">
        <v>1421</v>
      </c>
      <c r="K9" s="2" t="s">
        <v>1421</v>
      </c>
      <c r="L9" s="2" t="s">
        <v>1421</v>
      </c>
      <c r="M9" s="2" t="s">
        <v>1421</v>
      </c>
      <c r="N9" s="2" t="s">
        <v>1421</v>
      </c>
      <c r="O9" s="2" t="s">
        <v>1421</v>
      </c>
      <c r="P9" s="2" t="s">
        <v>1421</v>
      </c>
      <c r="Q9" s="2" t="s">
        <v>1421</v>
      </c>
      <c r="R9" s="2" t="s">
        <v>1421</v>
      </c>
      <c r="S9" s="2" t="s">
        <v>1391</v>
      </c>
      <c r="T9" s="2" t="s">
        <v>1392</v>
      </c>
    </row>
    <row r="10" spans="1:20" x14ac:dyDescent="0.35">
      <c r="A10" s="2" t="s">
        <v>1393</v>
      </c>
      <c r="B10" s="2" t="s">
        <v>1421</v>
      </c>
      <c r="C10" s="2" t="s">
        <v>1421</v>
      </c>
      <c r="D10" s="2" t="s">
        <v>1421</v>
      </c>
      <c r="E10" s="2" t="s">
        <v>1421</v>
      </c>
      <c r="F10" s="2" t="s">
        <v>1421</v>
      </c>
      <c r="G10" s="2" t="s">
        <v>1421</v>
      </c>
      <c r="H10" s="2" t="s">
        <v>1421</v>
      </c>
      <c r="I10" s="2" t="s">
        <v>1421</v>
      </c>
      <c r="J10" s="2" t="s">
        <v>1421</v>
      </c>
      <c r="K10" s="2" t="s">
        <v>1421</v>
      </c>
      <c r="L10" s="2" t="s">
        <v>1421</v>
      </c>
      <c r="M10" s="2" t="s">
        <v>1394</v>
      </c>
      <c r="N10" s="2" t="s">
        <v>1395</v>
      </c>
      <c r="O10" s="2" t="s">
        <v>1396</v>
      </c>
      <c r="P10" s="2" t="s">
        <v>1383</v>
      </c>
      <c r="Q10" s="2" t="s">
        <v>1383</v>
      </c>
      <c r="R10" s="2" t="s">
        <v>1386</v>
      </c>
      <c r="S10" s="2" t="s">
        <v>1385</v>
      </c>
      <c r="T10" s="2" t="s">
        <v>1421</v>
      </c>
    </row>
    <row r="11" spans="1:20" x14ac:dyDescent="0.35">
      <c r="A11" s="2" t="s">
        <v>1397</v>
      </c>
      <c r="B11" s="2" t="s">
        <v>1398</v>
      </c>
      <c r="C11" s="2" t="s">
        <v>1390</v>
      </c>
      <c r="D11" s="2" t="s">
        <v>1421</v>
      </c>
      <c r="E11" s="2" t="s">
        <v>1421</v>
      </c>
      <c r="F11" s="2" t="s">
        <v>1421</v>
      </c>
      <c r="G11" s="2" t="s">
        <v>1421</v>
      </c>
      <c r="H11" s="2" t="s">
        <v>1384</v>
      </c>
      <c r="I11" s="2" t="s">
        <v>1384</v>
      </c>
      <c r="J11" s="2" t="s">
        <v>1385</v>
      </c>
      <c r="K11" s="2" t="s">
        <v>1385</v>
      </c>
      <c r="L11" s="2" t="s">
        <v>1421</v>
      </c>
      <c r="M11" s="2" t="s">
        <v>1421</v>
      </c>
      <c r="N11" s="2" t="s">
        <v>1421</v>
      </c>
      <c r="O11" s="2" t="s">
        <v>1421</v>
      </c>
      <c r="P11" s="2" t="s">
        <v>1421</v>
      </c>
      <c r="Q11" s="2" t="s">
        <v>1421</v>
      </c>
      <c r="R11" s="2" t="s">
        <v>1399</v>
      </c>
      <c r="S11" s="2" t="s">
        <v>1421</v>
      </c>
      <c r="T11" s="2" t="s">
        <v>1399</v>
      </c>
    </row>
    <row r="12" spans="1:20" x14ac:dyDescent="0.35">
      <c r="A12" s="2" t="s">
        <v>1400</v>
      </c>
      <c r="B12" s="2" t="s">
        <v>1396</v>
      </c>
      <c r="C12" s="2" t="s">
        <v>1401</v>
      </c>
      <c r="D12" s="2" t="s">
        <v>1402</v>
      </c>
      <c r="E12" s="2" t="s">
        <v>1403</v>
      </c>
      <c r="F12" s="2" t="s">
        <v>1421</v>
      </c>
      <c r="G12" s="2" t="s">
        <v>1421</v>
      </c>
      <c r="H12" s="2" t="s">
        <v>1421</v>
      </c>
      <c r="I12" s="2" t="s">
        <v>1421</v>
      </c>
      <c r="J12" s="2" t="s">
        <v>1421</v>
      </c>
      <c r="K12" s="2" t="s">
        <v>1421</v>
      </c>
      <c r="L12" s="2" t="s">
        <v>1421</v>
      </c>
      <c r="M12" s="2" t="s">
        <v>1421</v>
      </c>
      <c r="N12" s="2" t="s">
        <v>1421</v>
      </c>
      <c r="O12" s="2" t="s">
        <v>1421</v>
      </c>
      <c r="P12" s="2" t="s">
        <v>1421</v>
      </c>
      <c r="Q12" s="2" t="s">
        <v>1421</v>
      </c>
      <c r="R12" s="2" t="s">
        <v>1421</v>
      </c>
      <c r="S12" s="2" t="s">
        <v>1421</v>
      </c>
      <c r="T12" s="2" t="s">
        <v>1421</v>
      </c>
    </row>
    <row r="13" spans="1:20" x14ac:dyDescent="0.35">
      <c r="A13" s="2" t="s">
        <v>1404</v>
      </c>
      <c r="B13" s="2" t="s">
        <v>1421</v>
      </c>
      <c r="C13" s="2" t="s">
        <v>1405</v>
      </c>
      <c r="D13" s="2" t="s">
        <v>1406</v>
      </c>
      <c r="E13" s="2" t="s">
        <v>1421</v>
      </c>
      <c r="F13" s="2" t="s">
        <v>1421</v>
      </c>
      <c r="G13" s="2" t="s">
        <v>1421</v>
      </c>
      <c r="H13" s="2" t="s">
        <v>1421</v>
      </c>
      <c r="I13" s="2" t="s">
        <v>1421</v>
      </c>
      <c r="J13" s="2" t="s">
        <v>1421</v>
      </c>
      <c r="K13" s="2" t="s">
        <v>1421</v>
      </c>
      <c r="L13" s="2" t="s">
        <v>1421</v>
      </c>
      <c r="M13" s="2" t="s">
        <v>1421</v>
      </c>
      <c r="N13" s="2" t="s">
        <v>1421</v>
      </c>
      <c r="O13" s="2" t="s">
        <v>1421</v>
      </c>
      <c r="P13" s="2" t="s">
        <v>1421</v>
      </c>
      <c r="Q13" s="2" t="s">
        <v>1421</v>
      </c>
      <c r="R13" s="2" t="s">
        <v>1421</v>
      </c>
      <c r="S13" s="2" t="s">
        <v>1421</v>
      </c>
      <c r="T13" s="2" t="s">
        <v>1421</v>
      </c>
    </row>
    <row r="14" spans="1:20" x14ac:dyDescent="0.35">
      <c r="A14" s="2" t="s">
        <v>1407</v>
      </c>
      <c r="B14" s="2" t="s">
        <v>1377</v>
      </c>
      <c r="C14" s="2" t="s">
        <v>1408</v>
      </c>
      <c r="D14" s="2" t="s">
        <v>1409</v>
      </c>
      <c r="E14" s="2" t="s">
        <v>1421</v>
      </c>
      <c r="F14" s="2" t="s">
        <v>1421</v>
      </c>
      <c r="G14" s="2" t="s">
        <v>1421</v>
      </c>
      <c r="H14" s="2" t="s">
        <v>1421</v>
      </c>
      <c r="I14" s="2" t="s">
        <v>1421</v>
      </c>
      <c r="J14" s="2" t="s">
        <v>1421</v>
      </c>
      <c r="K14" s="2" t="s">
        <v>1421</v>
      </c>
      <c r="L14" s="2" t="s">
        <v>1421</v>
      </c>
      <c r="M14" s="2" t="s">
        <v>1421</v>
      </c>
      <c r="N14" s="2" t="s">
        <v>1421</v>
      </c>
      <c r="O14" s="2" t="s">
        <v>1421</v>
      </c>
      <c r="P14" s="2" t="s">
        <v>1421</v>
      </c>
      <c r="Q14" s="2" t="s">
        <v>1421</v>
      </c>
      <c r="R14" s="2" t="s">
        <v>1421</v>
      </c>
      <c r="S14" s="2" t="s">
        <v>1421</v>
      </c>
      <c r="T14" s="2" t="s">
        <v>1421</v>
      </c>
    </row>
    <row r="15" spans="1:20" x14ac:dyDescent="0.35">
      <c r="A15" s="2" t="s">
        <v>1410</v>
      </c>
      <c r="B15" s="2" t="s">
        <v>1411</v>
      </c>
      <c r="C15" s="2" t="s">
        <v>1412</v>
      </c>
      <c r="D15" s="2" t="s">
        <v>1421</v>
      </c>
      <c r="E15" s="2" t="s">
        <v>1421</v>
      </c>
      <c r="F15" s="2" t="s">
        <v>1421</v>
      </c>
      <c r="G15" s="2" t="s">
        <v>1385</v>
      </c>
      <c r="H15" s="2" t="s">
        <v>1421</v>
      </c>
      <c r="I15" s="2" t="s">
        <v>1421</v>
      </c>
      <c r="J15" s="2" t="s">
        <v>1421</v>
      </c>
      <c r="K15" s="2" t="s">
        <v>1421</v>
      </c>
      <c r="L15" s="2" t="s">
        <v>1413</v>
      </c>
      <c r="M15" s="2" t="s">
        <v>1413</v>
      </c>
      <c r="N15" s="2" t="s">
        <v>1413</v>
      </c>
      <c r="O15" s="2" t="s">
        <v>1413</v>
      </c>
      <c r="P15" s="2" t="s">
        <v>1399</v>
      </c>
      <c r="Q15" s="2" t="s">
        <v>1413</v>
      </c>
      <c r="R15" s="2" t="s">
        <v>1413</v>
      </c>
      <c r="S15" s="2" t="s">
        <v>1413</v>
      </c>
      <c r="T15" s="2" t="s">
        <v>1413</v>
      </c>
    </row>
    <row r="16" spans="1:20" x14ac:dyDescent="0.35">
      <c r="A16" s="2" t="s">
        <v>1414</v>
      </c>
      <c r="B16" s="2" t="s">
        <v>1415</v>
      </c>
      <c r="C16" s="2" t="s">
        <v>1403</v>
      </c>
      <c r="D16" s="2" t="s">
        <v>1421</v>
      </c>
      <c r="E16" s="2" t="s">
        <v>1421</v>
      </c>
      <c r="F16" s="2" t="s">
        <v>1421</v>
      </c>
      <c r="G16" s="2" t="s">
        <v>1399</v>
      </c>
      <c r="H16" s="2" t="s">
        <v>1421</v>
      </c>
      <c r="I16" s="2" t="s">
        <v>1421</v>
      </c>
      <c r="J16" s="2" t="s">
        <v>1421</v>
      </c>
      <c r="K16" s="2" t="s">
        <v>1421</v>
      </c>
      <c r="L16" s="2" t="s">
        <v>1413</v>
      </c>
      <c r="M16" s="2" t="s">
        <v>1421</v>
      </c>
      <c r="N16" s="2" t="s">
        <v>1399</v>
      </c>
      <c r="O16" s="2" t="s">
        <v>1421</v>
      </c>
      <c r="P16" s="2" t="s">
        <v>1399</v>
      </c>
      <c r="Q16" s="2" t="s">
        <v>1399</v>
      </c>
      <c r="R16" s="2" t="s">
        <v>1399</v>
      </c>
      <c r="S16" s="2" t="s">
        <v>1421</v>
      </c>
      <c r="T16" s="2" t="s">
        <v>1421</v>
      </c>
    </row>
    <row r="17" spans="1:20" x14ac:dyDescent="0.35">
      <c r="A17" s="2" t="s">
        <v>7</v>
      </c>
      <c r="B17" s="2" t="s">
        <v>1355</v>
      </c>
      <c r="C17" s="2" t="s">
        <v>1387</v>
      </c>
      <c r="D17" s="2" t="s">
        <v>1416</v>
      </c>
      <c r="E17" s="2" t="s">
        <v>1417</v>
      </c>
      <c r="F17" s="2" t="s">
        <v>1387</v>
      </c>
      <c r="G17" s="2" t="s">
        <v>1402</v>
      </c>
      <c r="H17" s="2" t="s">
        <v>1413</v>
      </c>
      <c r="I17" s="2" t="s">
        <v>1385</v>
      </c>
      <c r="J17" s="2" t="s">
        <v>1413</v>
      </c>
      <c r="K17" s="2" t="s">
        <v>1413</v>
      </c>
      <c r="L17" s="2" t="s">
        <v>1383</v>
      </c>
      <c r="M17" s="2" t="s">
        <v>1412</v>
      </c>
      <c r="N17" s="2" t="s">
        <v>1412</v>
      </c>
      <c r="O17" s="2" t="s">
        <v>1418</v>
      </c>
      <c r="P17" s="2" t="s">
        <v>1381</v>
      </c>
      <c r="Q17" s="2" t="s">
        <v>1412</v>
      </c>
      <c r="R17" s="2" t="s">
        <v>1381</v>
      </c>
      <c r="S17" s="2" t="s">
        <v>1419</v>
      </c>
      <c r="T17" s="2" t="s">
        <v>1420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98774C-AB6B-4E17-8274-6115CF0176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8</vt:i4>
      </vt:variant>
    </vt:vector>
  </HeadingPairs>
  <TitlesOfParts>
    <vt:vector size="21" baseType="lpstr">
      <vt:lpstr>Dashboard</vt:lpstr>
      <vt:lpstr>Inhaltsverzeichnis</vt:lpstr>
      <vt:lpstr>Daten</vt:lpstr>
      <vt:lpstr>Trend</vt:lpstr>
      <vt:lpstr>Aktuell</vt:lpstr>
      <vt:lpstr>Sitze</vt:lpstr>
      <vt:lpstr>Groko</vt:lpstr>
      <vt:lpstr>SG</vt:lpstr>
      <vt:lpstr>Schwarz-Gelb</vt:lpstr>
      <vt:lpstr>Ampel</vt:lpstr>
      <vt:lpstr>RRG</vt:lpstr>
      <vt:lpstr>Jamaika</vt:lpstr>
      <vt:lpstr>Bundestagswahl</vt:lpstr>
      <vt:lpstr>Datenquelle</vt:lpstr>
      <vt:lpstr>Ampel!Sitze_Bundestag</vt:lpstr>
      <vt:lpstr>Groko!Sitze_Bundestag</vt:lpstr>
      <vt:lpstr>Jamaika!Sitze_Bundestag</vt:lpstr>
      <vt:lpstr>RRG!Sitze_Bundestag</vt:lpstr>
      <vt:lpstr>'Schwarz-Gelb'!Sitze_Bundestag</vt:lpstr>
      <vt:lpstr>SG!Sitze_Bundestag</vt:lpstr>
      <vt:lpstr>Sitze_Bundestag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Weinen</dc:creator>
  <cp:lastModifiedBy>Jonas Weinen</cp:lastModifiedBy>
  <cp:lastPrinted>2020-09-28T17:26:38Z</cp:lastPrinted>
  <dcterms:created xsi:type="dcterms:W3CDTF">2020-09-07T07:27:18Z</dcterms:created>
  <dcterms:modified xsi:type="dcterms:W3CDTF">2020-10-22T19:41:45Z</dcterms:modified>
</cp:coreProperties>
</file>