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8">
    <numFmt numFmtId="164" formatCode="\$#,##0.00"/>
    <numFmt numFmtId="165" formatCode="\$#,##0.00_);[RED]&quot;($&quot;#,##0.00\)"/>
    <numFmt numFmtId="166" formatCode="[$$-409]#,##0.00;[RED]\-[$$-409]#,##0.00"/>
    <numFmt numFmtId="167" formatCode="h:mm\ AM/PM"/>
    <numFmt numFmtId="168" formatCode="[$-409]dddd&quot;, &quot;mmmm\ d&quot;, &quot;yyyy"/>
    <numFmt numFmtId="169" formatCode="[$-409]h:mm\ AM/PM;@"/>
    <numFmt numFmtId="170" formatCode="[$$-409]#,##0.00;\-[$$-409]#,##0.00"/>
    <numFmt numFmtId="171" formatCode="[$-F800]dddd&quot;, &quot;mmmm\ dd&quot;, &quot;yyyy"/>
  </numFmts>
  <fonts count="10">
    <font>
      <name val="Microsoft JhengHe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sz val="11"/>
    </font>
    <font>
      <name val="Calibri"/>
      <charset val="1"/>
      <family val="2"/>
      <color rgb="FF333333"/>
      <sz val="11"/>
    </font>
    <font>
      <name val="Microsoft JhengHei"/>
      <charset val="1"/>
      <family val="2"/>
      <color rgb="FF333333"/>
      <sz val="11"/>
    </font>
    <font>
      <name val="Calibri"/>
      <charset val="1"/>
      <family val="2"/>
      <b val="1"/>
      <color rgb="FF000000"/>
      <sz val="11"/>
    </font>
    <font>
      <name val="Microsoft JhengHei"/>
      <charset val="1"/>
      <family val="2"/>
      <b val="1"/>
      <color rgb="FF000000"/>
      <sz val="11"/>
    </font>
  </fonts>
  <fills count="10">
    <fill>
      <patternFill/>
    </fill>
    <fill>
      <patternFill patternType="gray125"/>
    </fill>
    <fill>
      <patternFill patternType="solid">
        <fgColor rgb="FFFFFF00"/>
        <bgColor rgb="FFFFFF38"/>
      </patternFill>
    </fill>
    <fill>
      <patternFill patternType="solid">
        <fgColor rgb="FFFDEADA"/>
        <bgColor rgb="FFF2DCDB"/>
      </patternFill>
    </fill>
    <fill>
      <patternFill patternType="solid">
        <fgColor rgb="FFFFFF38"/>
        <bgColor rgb="FFFFFF00"/>
      </patternFill>
    </fill>
    <fill>
      <patternFill patternType="solid">
        <fgColor rgb="FFB4C7DC"/>
        <bgColor rgb="FFB9CDE5"/>
      </patternFill>
    </fill>
    <fill>
      <patternFill patternType="solid">
        <fgColor rgb="FFF2DCDB"/>
        <bgColor rgb="FFFDEADA"/>
      </patternFill>
    </fill>
    <fill>
      <patternFill patternType="solid">
        <fgColor rgb="FFB9CDE5"/>
        <bgColor rgb="FFB4C7DC"/>
      </patternFill>
    </fill>
    <fill>
      <patternFill patternType="solid">
        <fgColor rgb="FFC6D9F1"/>
        <bgColor rgb="FFB9CDE5"/>
      </patternFill>
    </fill>
    <fill>
      <patternFill patternType="solid">
        <fgColor rgb="FFFFFFFF"/>
        <bgColor rgb="FFFDEADA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double"/>
      <right style="double"/>
      <top style="double"/>
      <bottom style="double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4" fillId="3" borderId="2" applyAlignment="1" pivotButton="0" quotePrefix="0" xfId="0">
      <alignment horizontal="left" vertical="bottom" indent="2"/>
    </xf>
    <xf numFmtId="0" fontId="4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left" vertical="bottom" indent="4"/>
    </xf>
    <xf numFmtId="2" fontId="4" fillId="4" borderId="2" applyAlignment="1" pivotButton="0" quotePrefix="0" xfId="0">
      <alignment horizontal="general" vertical="center"/>
    </xf>
    <xf numFmtId="164" fontId="4" fillId="3" borderId="2" applyAlignment="1" pivotButton="0" quotePrefix="0" xfId="0">
      <alignment horizontal="general" vertical="bottom"/>
    </xf>
    <xf numFmtId="164" fontId="4" fillId="5" borderId="2" applyAlignment="1" pivotButton="0" quotePrefix="0" xfId="0">
      <alignment horizontal="general" vertical="bottom"/>
    </xf>
    <xf numFmtId="165" fontId="4" fillId="3" borderId="2" applyAlignment="1" pivotButton="0" quotePrefix="0" xfId="0">
      <alignment horizontal="general" vertical="bottom"/>
    </xf>
    <xf numFmtId="10" fontId="4" fillId="3" borderId="2" applyAlignment="1" pivotButton="0" quotePrefix="0" xfId="0">
      <alignment horizontal="general" vertical="bottom"/>
    </xf>
    <xf numFmtId="0" fontId="5" fillId="3" borderId="2" applyAlignment="1" pivotButton="0" quotePrefix="0" xfId="0">
      <alignment horizontal="left" vertical="center" indent="2"/>
    </xf>
    <xf numFmtId="0" fontId="5" fillId="3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bottom" indent="2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bottom" indent="4"/>
    </xf>
    <xf numFmtId="164" fontId="4" fillId="0" borderId="2" applyAlignment="1" pivotButton="0" quotePrefix="0" xfId="0">
      <alignment horizontal="general" vertical="bottom"/>
    </xf>
    <xf numFmtId="165" fontId="4" fillId="0" borderId="2" applyAlignment="1" pivotButton="0" quotePrefix="0" xfId="0">
      <alignment horizontal="general" vertical="bottom"/>
    </xf>
    <xf numFmtId="10" fontId="4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left" vertical="bottom" wrapText="1" indent="2"/>
    </xf>
    <xf numFmtId="0" fontId="4" fillId="0" borderId="2" applyAlignment="1" pivotButton="0" quotePrefix="0" xfId="0">
      <alignment horizontal="center" vertical="center" wrapText="1"/>
    </xf>
    <xf numFmtId="0" fontId="6" fillId="4" borderId="2" applyAlignment="1" pivotButton="0" quotePrefix="0" xfId="0">
      <alignment horizontal="general" vertical="bottom"/>
    </xf>
    <xf numFmtId="4" fontId="6" fillId="4" borderId="2" applyAlignment="1" pivotButton="0" quotePrefix="0" xfId="0">
      <alignment horizontal="general" vertical="bottom"/>
    </xf>
    <xf numFmtId="4" fontId="7" fillId="0" borderId="2" applyAlignment="1" pivotButton="0" quotePrefix="0" xfId="0">
      <alignment horizontal="general" vertical="bottom"/>
    </xf>
    <xf numFmtId="2" fontId="0" fillId="0" borderId="2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bottom"/>
    </xf>
    <xf numFmtId="166" fontId="4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 indent="2"/>
    </xf>
    <xf numFmtId="165" fontId="0" fillId="0" borderId="2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bottom"/>
    </xf>
    <xf numFmtId="0" fontId="4" fillId="6" borderId="2" applyAlignment="1" pivotButton="0" quotePrefix="0" xfId="0">
      <alignment horizontal="left" vertical="center" indent="2"/>
    </xf>
    <xf numFmtId="0" fontId="0" fillId="6" borderId="2" applyAlignment="1" pivotButton="0" quotePrefix="0" xfId="0">
      <alignment horizontal="left" vertical="bottom" indent="4"/>
    </xf>
    <xf numFmtId="2" fontId="0" fillId="6" borderId="2" applyAlignment="1" pivotButton="0" quotePrefix="0" xfId="0">
      <alignment horizontal="general" vertical="center"/>
    </xf>
    <xf numFmtId="164" fontId="0" fillId="6" borderId="2" applyAlignment="1" pivotButton="0" quotePrefix="0" xfId="0">
      <alignment horizontal="general" vertical="bottom"/>
    </xf>
    <xf numFmtId="165" fontId="4" fillId="6" borderId="0" applyAlignment="1" pivotButton="0" quotePrefix="0" xfId="0">
      <alignment horizontal="general" vertical="bottom"/>
    </xf>
    <xf numFmtId="165" fontId="4" fillId="6" borderId="2" applyAlignment="1" pivotButton="0" quotePrefix="0" xfId="0">
      <alignment horizontal="general" vertical="bottom"/>
    </xf>
    <xf numFmtId="10" fontId="4" fillId="6" borderId="2" applyAlignment="1" pivotButton="0" quotePrefix="0" xfId="0">
      <alignment horizontal="general" vertical="bottom"/>
    </xf>
    <xf numFmtId="0" fontId="4" fillId="7" borderId="2" applyAlignment="1" pivotButton="0" quotePrefix="0" xfId="0">
      <alignment horizontal="left" vertical="bottom" indent="2"/>
    </xf>
    <xf numFmtId="0" fontId="0" fillId="7" borderId="2" applyAlignment="1" pivotButton="0" quotePrefix="0" xfId="0">
      <alignment horizontal="general" vertical="bottom"/>
    </xf>
    <xf numFmtId="0" fontId="0" fillId="7" borderId="2" applyAlignment="1" pivotButton="0" quotePrefix="0" xfId="0">
      <alignment horizontal="left" vertical="bottom" indent="4"/>
    </xf>
    <xf numFmtId="2" fontId="0" fillId="7" borderId="2" applyAlignment="1" pivotButton="0" quotePrefix="0" xfId="0">
      <alignment horizontal="general" vertical="center"/>
    </xf>
    <xf numFmtId="164" fontId="0" fillId="7" borderId="2" applyAlignment="1" pivotButton="0" quotePrefix="0" xfId="0">
      <alignment horizontal="general" vertical="bottom"/>
    </xf>
    <xf numFmtId="165" fontId="4" fillId="7" borderId="2" applyAlignment="1" pivotButton="0" quotePrefix="0" xfId="0">
      <alignment horizontal="general" vertical="bottom"/>
    </xf>
    <xf numFmtId="10" fontId="4" fillId="7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 indent="4"/>
    </xf>
    <xf numFmtId="2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4" fillId="8" borderId="1" applyAlignment="1" pivotButton="0" quotePrefix="0" xfId="0">
      <alignment horizontal="left" vertical="center" indent="2"/>
    </xf>
    <xf numFmtId="0" fontId="0" fillId="8" borderId="1" applyAlignment="1" pivotButton="0" quotePrefix="0" xfId="0">
      <alignment horizontal="left" vertical="bottom" indent="2"/>
    </xf>
    <xf numFmtId="0" fontId="0" fillId="8" borderId="1" applyAlignment="1" pivotButton="0" quotePrefix="0" xfId="0">
      <alignment horizontal="general" vertical="bottom"/>
    </xf>
    <xf numFmtId="0" fontId="0" fillId="8" borderId="1" applyAlignment="1" pivotButton="0" quotePrefix="0" xfId="0">
      <alignment horizontal="left" vertical="bottom" indent="4"/>
    </xf>
    <xf numFmtId="2" fontId="0" fillId="8" borderId="1" applyAlignment="1" pivotButton="0" quotePrefix="0" xfId="0">
      <alignment horizontal="general" vertical="center"/>
    </xf>
    <xf numFmtId="164" fontId="0" fillId="8" borderId="1" applyAlignment="1" pivotButton="0" quotePrefix="0" xfId="0">
      <alignment horizontal="general" vertical="bottom"/>
    </xf>
    <xf numFmtId="165" fontId="4" fillId="8" borderId="1" applyAlignment="1" pivotButton="0" quotePrefix="0" xfId="0">
      <alignment horizontal="general" vertical="bottom"/>
    </xf>
    <xf numFmtId="10" fontId="0" fillId="8" borderId="1" applyAlignment="1" pivotButton="0" quotePrefix="0" xfId="0">
      <alignment horizontal="general" vertical="bottom"/>
    </xf>
    <xf numFmtId="167" fontId="0" fillId="0" borderId="0" applyAlignment="1" pivotButton="0" quotePrefix="0" xfId="0">
      <alignment horizontal="center" vertical="center"/>
    </xf>
    <xf numFmtId="2" fontId="8" fillId="6" borderId="1" applyAlignment="1" pivotButton="0" quotePrefix="0" xfId="0">
      <alignment horizontal="center" vertical="center"/>
    </xf>
    <xf numFmtId="165" fontId="8" fillId="6" borderId="1" applyAlignment="1" pivotButton="0" quotePrefix="0" xfId="0">
      <alignment horizontal="center" vertical="center"/>
    </xf>
    <xf numFmtId="2" fontId="9" fillId="0" borderId="0" applyAlignment="1" pivotButton="0" quotePrefix="0" xfId="0">
      <alignment horizontal="center" vertical="center"/>
    </xf>
    <xf numFmtId="165" fontId="9" fillId="0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left" vertical="center" wrapText="1" indent="1"/>
    </xf>
    <xf numFmtId="169" fontId="0" fillId="0" borderId="0" applyAlignment="1" pivotButton="0" quotePrefix="0" xfId="0">
      <alignment horizontal="center" vertical="center"/>
    </xf>
    <xf numFmtId="170" fontId="4" fillId="0" borderId="0" applyAlignment="1" pivotButton="0" quotePrefix="0" xfId="0">
      <alignment horizontal="general" vertical="bottom"/>
    </xf>
    <xf numFmtId="169" fontId="4" fillId="0" borderId="0" applyAlignment="1" pivotButton="0" quotePrefix="0" xfId="0">
      <alignment horizontal="left" vertical="bottom" indent="4"/>
    </xf>
    <xf numFmtId="4" fontId="4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left" vertical="center" wrapText="1" indent="1"/>
    </xf>
    <xf numFmtId="164" fontId="4" fillId="0" borderId="0" applyAlignment="1" pivotButton="0" quotePrefix="0" xfId="0">
      <alignment horizontal="center" vertical="bottom"/>
    </xf>
    <xf numFmtId="165" fontId="4" fillId="9" borderId="0" applyAlignment="1" pivotButton="0" quotePrefix="0" xfId="0">
      <alignment horizontal="general" vertical="bottom"/>
    </xf>
    <xf numFmtId="10" fontId="4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4" fillId="3" borderId="2" applyAlignment="1" pivotButton="0" quotePrefix="0" xfId="0">
      <alignment horizontal="left" vertical="bottom" indent="2"/>
    </xf>
    <xf numFmtId="0" fontId="4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left" vertical="bottom" indent="4"/>
    </xf>
    <xf numFmtId="2" fontId="4" fillId="4" borderId="2" applyAlignment="1" pivotButton="0" quotePrefix="0" xfId="0">
      <alignment horizontal="general" vertical="center"/>
    </xf>
    <xf numFmtId="164" fontId="4" fillId="3" borderId="2" applyAlignment="1" pivotButton="0" quotePrefix="0" xfId="0">
      <alignment horizontal="general" vertical="bottom"/>
    </xf>
    <xf numFmtId="164" fontId="4" fillId="5" borderId="2" applyAlignment="1" pivotButton="0" quotePrefix="0" xfId="0">
      <alignment horizontal="general" vertical="bottom"/>
    </xf>
    <xf numFmtId="165" fontId="4" fillId="3" borderId="2" applyAlignment="1" pivotButton="0" quotePrefix="0" xfId="0">
      <alignment horizontal="general" vertical="bottom"/>
    </xf>
    <xf numFmtId="10" fontId="4" fillId="3" borderId="2" applyAlignment="1" pivotButton="0" quotePrefix="0" xfId="0">
      <alignment horizontal="general" vertical="bottom"/>
    </xf>
    <xf numFmtId="0" fontId="5" fillId="3" borderId="2" applyAlignment="1" pivotButton="0" quotePrefix="0" xfId="0">
      <alignment horizontal="left" vertical="center" indent="2"/>
    </xf>
    <xf numFmtId="0" fontId="5" fillId="3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bottom" indent="2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left" vertical="bottom" indent="4"/>
    </xf>
    <xf numFmtId="164" fontId="4" fillId="0" borderId="2" applyAlignment="1" pivotButton="0" quotePrefix="0" xfId="0">
      <alignment horizontal="general" vertical="bottom"/>
    </xf>
    <xf numFmtId="165" fontId="4" fillId="0" borderId="2" applyAlignment="1" pivotButton="0" quotePrefix="0" xfId="0">
      <alignment horizontal="general" vertical="bottom"/>
    </xf>
    <xf numFmtId="10" fontId="4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left" vertical="bottom" wrapText="1" indent="2"/>
    </xf>
    <xf numFmtId="0" fontId="4" fillId="0" borderId="2" applyAlignment="1" pivotButton="0" quotePrefix="0" xfId="0">
      <alignment horizontal="center" vertical="center" wrapText="1"/>
    </xf>
    <xf numFmtId="0" fontId="6" fillId="4" borderId="2" applyAlignment="1" pivotButton="0" quotePrefix="0" xfId="0">
      <alignment horizontal="general" vertical="bottom"/>
    </xf>
    <xf numFmtId="4" fontId="6" fillId="4" borderId="2" applyAlignment="1" pivotButton="0" quotePrefix="0" xfId="0">
      <alignment horizontal="general" vertical="bottom"/>
    </xf>
    <xf numFmtId="4" fontId="7" fillId="0" borderId="2" applyAlignment="1" pivotButton="0" quotePrefix="0" xfId="0">
      <alignment horizontal="general" vertical="bottom"/>
    </xf>
    <xf numFmtId="2" fontId="0" fillId="0" borderId="2" applyAlignment="1" pivotButton="0" quotePrefix="0" xfId="0">
      <alignment horizontal="general" vertical="center"/>
    </xf>
    <xf numFmtId="2" fontId="4" fillId="0" borderId="0" applyAlignment="1" pivotButton="0" quotePrefix="0" xfId="0">
      <alignment horizontal="general" vertical="bottom"/>
    </xf>
    <xf numFmtId="166" fontId="4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 indent="2"/>
    </xf>
    <xf numFmtId="165" fontId="0" fillId="0" borderId="2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bottom"/>
    </xf>
    <xf numFmtId="0" fontId="4" fillId="6" borderId="2" applyAlignment="1" pivotButton="0" quotePrefix="0" xfId="0">
      <alignment horizontal="left" vertical="center" indent="2"/>
    </xf>
    <xf numFmtId="0" fontId="0" fillId="6" borderId="2" applyAlignment="1" pivotButton="0" quotePrefix="0" xfId="0">
      <alignment horizontal="left" vertical="bottom" indent="4"/>
    </xf>
    <xf numFmtId="2" fontId="0" fillId="6" borderId="2" applyAlignment="1" pivotButton="0" quotePrefix="0" xfId="0">
      <alignment horizontal="general" vertical="center"/>
    </xf>
    <xf numFmtId="164" fontId="0" fillId="6" borderId="2" applyAlignment="1" pivotButton="0" quotePrefix="0" xfId="0">
      <alignment horizontal="general" vertical="bottom"/>
    </xf>
    <xf numFmtId="165" fontId="4" fillId="6" borderId="0" applyAlignment="1" pivotButton="0" quotePrefix="0" xfId="0">
      <alignment horizontal="general" vertical="bottom"/>
    </xf>
    <xf numFmtId="165" fontId="4" fillId="6" borderId="2" applyAlignment="1" pivotButton="0" quotePrefix="0" xfId="0">
      <alignment horizontal="general" vertical="bottom"/>
    </xf>
    <xf numFmtId="10" fontId="4" fillId="6" borderId="2" applyAlignment="1" pivotButton="0" quotePrefix="0" xfId="0">
      <alignment horizontal="general" vertical="bottom"/>
    </xf>
    <xf numFmtId="0" fontId="4" fillId="7" borderId="2" applyAlignment="1" pivotButton="0" quotePrefix="0" xfId="0">
      <alignment horizontal="left" vertical="bottom" indent="2"/>
    </xf>
    <xf numFmtId="0" fontId="0" fillId="7" borderId="2" applyAlignment="1" pivotButton="0" quotePrefix="0" xfId="0">
      <alignment horizontal="general" vertical="bottom"/>
    </xf>
    <xf numFmtId="0" fontId="0" fillId="7" borderId="2" applyAlignment="1" pivotButton="0" quotePrefix="0" xfId="0">
      <alignment horizontal="left" vertical="bottom" indent="4"/>
    </xf>
    <xf numFmtId="2" fontId="0" fillId="7" borderId="2" applyAlignment="1" pivotButton="0" quotePrefix="0" xfId="0">
      <alignment horizontal="general" vertical="center"/>
    </xf>
    <xf numFmtId="164" fontId="0" fillId="7" borderId="2" applyAlignment="1" pivotButton="0" quotePrefix="0" xfId="0">
      <alignment horizontal="general" vertical="bottom"/>
    </xf>
    <xf numFmtId="165" fontId="4" fillId="7" borderId="2" applyAlignment="1" pivotButton="0" quotePrefix="0" xfId="0">
      <alignment horizontal="general" vertical="bottom"/>
    </xf>
    <xf numFmtId="10" fontId="4" fillId="7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 indent="4"/>
    </xf>
    <xf numFmtId="2" fontId="0" fillId="0" borderId="0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4" fillId="8" borderId="1" applyAlignment="1" pivotButton="0" quotePrefix="0" xfId="0">
      <alignment horizontal="left" vertical="center" indent="2"/>
    </xf>
    <xf numFmtId="0" fontId="0" fillId="8" borderId="1" applyAlignment="1" pivotButton="0" quotePrefix="0" xfId="0">
      <alignment horizontal="left" vertical="bottom" indent="2"/>
    </xf>
    <xf numFmtId="0" fontId="0" fillId="8" borderId="1" applyAlignment="1" pivotButton="0" quotePrefix="0" xfId="0">
      <alignment horizontal="general" vertical="bottom"/>
    </xf>
    <xf numFmtId="0" fontId="0" fillId="8" borderId="1" applyAlignment="1" pivotButton="0" quotePrefix="0" xfId="0">
      <alignment horizontal="left" vertical="bottom" indent="4"/>
    </xf>
    <xf numFmtId="2" fontId="0" fillId="8" borderId="1" applyAlignment="1" pivotButton="0" quotePrefix="0" xfId="0">
      <alignment horizontal="general" vertical="center"/>
    </xf>
    <xf numFmtId="164" fontId="0" fillId="8" borderId="1" applyAlignment="1" pivotButton="0" quotePrefix="0" xfId="0">
      <alignment horizontal="general" vertical="bottom"/>
    </xf>
    <xf numFmtId="165" fontId="4" fillId="8" borderId="1" applyAlignment="1" pivotButton="0" quotePrefix="0" xfId="0">
      <alignment horizontal="general" vertical="bottom"/>
    </xf>
    <xf numFmtId="10" fontId="0" fillId="8" borderId="1" applyAlignment="1" pivotButton="0" quotePrefix="0" xfId="0">
      <alignment horizontal="general" vertical="bottom"/>
    </xf>
    <xf numFmtId="167" fontId="0" fillId="0" borderId="0" applyAlignment="1" pivotButton="0" quotePrefix="0" xfId="0">
      <alignment horizontal="center" vertical="center"/>
    </xf>
    <xf numFmtId="2" fontId="8" fillId="6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165" fontId="8" fillId="6" borderId="1" applyAlignment="1" pivotButton="0" quotePrefix="0" xfId="0">
      <alignment horizontal="center" vertical="center"/>
    </xf>
    <xf numFmtId="2" fontId="9" fillId="0" borderId="0" applyAlignment="1" pivotButton="0" quotePrefix="0" xfId="0">
      <alignment horizontal="center" vertical="center"/>
    </xf>
    <xf numFmtId="165" fontId="9" fillId="0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left" vertical="center" wrapText="1" indent="1"/>
    </xf>
    <xf numFmtId="169" fontId="0" fillId="0" borderId="0" applyAlignment="1" pivotButton="0" quotePrefix="0" xfId="0">
      <alignment horizontal="center" vertical="center"/>
    </xf>
    <xf numFmtId="170" fontId="4" fillId="0" borderId="0" applyAlignment="1" pivotButton="0" quotePrefix="0" xfId="0">
      <alignment horizontal="general" vertical="bottom"/>
    </xf>
    <xf numFmtId="169" fontId="4" fillId="0" borderId="0" applyAlignment="1" pivotButton="0" quotePrefix="0" xfId="0">
      <alignment horizontal="left" vertical="bottom" indent="4"/>
    </xf>
    <xf numFmtId="4" fontId="4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left" vertical="center" wrapText="1" indent="1"/>
    </xf>
    <xf numFmtId="164" fontId="4" fillId="0" borderId="0" applyAlignment="1" pivotButton="0" quotePrefix="0" xfId="0">
      <alignment horizontal="center" vertical="bottom"/>
    </xf>
    <xf numFmtId="165" fontId="4" fillId="9" borderId="0" applyAlignment="1" pivotButton="0" quotePrefix="0" xfId="0">
      <alignment horizontal="general" vertical="bottom"/>
    </xf>
    <xf numFmtId="10" fontId="4" fillId="9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9CDE5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%3D@now()" TargetMode="Externa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109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D38" activeCellId="0" sqref="D38"/>
    </sheetView>
  </sheetViews>
  <sheetFormatPr baseColWidth="8" defaultColWidth="8.26171875" defaultRowHeight="13.8" zeroHeight="0" outlineLevelRow="0"/>
  <cols>
    <col width="50.3" customWidth="1" style="72" min="1" max="1"/>
    <col width="15.49" customWidth="1" style="72" min="2" max="2"/>
    <col width="15.86" customWidth="1" style="72" min="3" max="3"/>
    <col width="17.71" customWidth="1" style="72" min="4" max="4"/>
    <col width="13.63" customWidth="1" style="72" min="5" max="5"/>
    <col width="10.53" customWidth="1" style="72" min="6" max="6"/>
    <col width="11.02" customWidth="1" style="72" min="7" max="7"/>
    <col width="11.65" customWidth="1" style="72" min="8" max="8"/>
    <col width="15.86" customWidth="1" style="72" min="9" max="9"/>
    <col width="10.77" customWidth="1" style="72" min="10" max="10"/>
  </cols>
  <sheetData>
    <row r="1" ht="15" customHeight="1" s="73">
      <c r="A1" s="74" t="inlineStr">
        <is>
          <t>Company Name</t>
        </is>
      </c>
      <c r="B1" s="74" t="inlineStr">
        <is>
          <t>Stock / Fund</t>
        </is>
      </c>
      <c r="C1" s="74" t="inlineStr">
        <is>
          <t>Stock Symbol</t>
        </is>
      </c>
      <c r="D1" s="74" t="inlineStr">
        <is>
          <t>Platform</t>
        </is>
      </c>
      <c r="E1" s="74" t="inlineStr">
        <is>
          <t>Shares Holding</t>
        </is>
      </c>
      <c r="F1" s="74" t="inlineStr">
        <is>
          <t>Buy Price</t>
        </is>
      </c>
      <c r="G1" s="74" t="inlineStr">
        <is>
          <t>Current price</t>
        </is>
      </c>
      <c r="H1" s="74" t="inlineStr">
        <is>
          <t>Profit</t>
        </is>
      </c>
      <c r="I1" s="74" t="inlineStr">
        <is>
          <t>Total Market Value</t>
        </is>
      </c>
      <c r="J1" s="74" t="inlineStr">
        <is>
          <t>ROI</t>
        </is>
      </c>
    </row>
    <row r="2" ht="15.75" customHeight="1" s="73">
      <c r="A2" s="75" t="n"/>
      <c r="B2" s="75" t="n"/>
      <c r="C2" s="75" t="n"/>
      <c r="D2" s="75" t="n"/>
      <c r="E2" s="75" t="n"/>
      <c r="F2" s="75" t="n"/>
      <c r="G2" s="75" t="n"/>
      <c r="H2" s="75" t="n"/>
      <c r="I2" s="75" t="n"/>
      <c r="J2" s="75" t="n"/>
    </row>
    <row r="3" ht="16.5" customHeight="1" s="73">
      <c r="A3" s="76" t="inlineStr">
        <is>
          <t>Adobe Inc.</t>
        </is>
      </c>
      <c r="B3" s="77" t="inlineStr">
        <is>
          <t>Stock</t>
        </is>
      </c>
      <c r="C3" s="78" t="inlineStr">
        <is>
          <t>ADBE</t>
        </is>
      </c>
      <c r="D3" s="78" t="inlineStr">
        <is>
          <t>eTrade</t>
        </is>
      </c>
      <c r="E3" s="79" t="n">
        <v>250</v>
      </c>
      <c r="F3" s="80" t="n">
        <v>19.86</v>
      </c>
      <c r="G3" s="81" t="n">
        <v>486.3999938964844</v>
      </c>
      <c r="H3" s="82">
        <f>(+G3-F3)*E3</f>
        <v/>
      </c>
      <c r="I3" s="82">
        <f>+G3*E3</f>
        <v/>
      </c>
      <c r="J3" s="83">
        <f>+H3/(I3-H3)</f>
        <v/>
      </c>
    </row>
    <row r="4" ht="16.5" customHeight="1" s="73">
      <c r="A4" s="84" t="inlineStr">
        <is>
          <t>Advanced Micro Devices, Inc.</t>
        </is>
      </c>
      <c r="B4" s="85" t="inlineStr">
        <is>
          <t>Stock</t>
        </is>
      </c>
      <c r="C4" s="78" t="inlineStr">
        <is>
          <t>AMD</t>
        </is>
      </c>
      <c r="D4" s="78" t="inlineStr">
        <is>
          <t>eTrade</t>
        </is>
      </c>
      <c r="E4" s="79" t="n">
        <v>25</v>
      </c>
      <c r="F4" s="80" t="n">
        <v>140.5</v>
      </c>
      <c r="G4" s="81" t="n">
        <v>117.8432998657227</v>
      </c>
      <c r="H4" s="82">
        <f>(+G4-F4)*E4</f>
        <v/>
      </c>
      <c r="I4" s="82">
        <f>+G4*E4</f>
        <v/>
      </c>
      <c r="J4" s="83">
        <f>+H4/(I4-H4)</f>
        <v/>
      </c>
    </row>
    <row r="5" ht="16.5" customHeight="1" s="73">
      <c r="A5" s="84" t="inlineStr">
        <is>
          <t>Vanguard S&amp;P 500 Growth Index Fund ETF Shares</t>
        </is>
      </c>
      <c r="B5" s="85" t="inlineStr">
        <is>
          <t>ETF</t>
        </is>
      </c>
      <c r="C5" s="78" t="inlineStr">
        <is>
          <t>VOOG</t>
        </is>
      </c>
      <c r="D5" s="78" t="inlineStr">
        <is>
          <t>eTrade</t>
        </is>
      </c>
      <c r="E5" s="79" t="n">
        <v>7</v>
      </c>
      <c r="F5" s="80" t="n">
        <v>275.898</v>
      </c>
      <c r="G5" s="81" t="n">
        <v>270.8800048828125</v>
      </c>
      <c r="H5" s="82">
        <f>(+G5-F5)*E5</f>
        <v/>
      </c>
      <c r="I5" s="82">
        <f>+G5*E5</f>
        <v/>
      </c>
      <c r="J5" s="83">
        <f>+H5/(I5-H5)</f>
        <v/>
      </c>
    </row>
    <row r="6" ht="16.5" customHeight="1" s="73">
      <c r="A6" s="76" t="inlineStr">
        <is>
          <t>Apple Inc.</t>
        </is>
      </c>
      <c r="B6" s="77" t="inlineStr">
        <is>
          <t>Stock</t>
        </is>
      </c>
      <c r="C6" s="78" t="inlineStr">
        <is>
          <t>AAPL</t>
        </is>
      </c>
      <c r="D6" s="78" t="inlineStr">
        <is>
          <t>Chase</t>
        </is>
      </c>
      <c r="E6" s="79" t="n">
        <v>79</v>
      </c>
      <c r="F6" s="80" t="n">
        <v>142.4</v>
      </c>
      <c r="G6" s="81" t="n">
        <v>171.7599945068359</v>
      </c>
      <c r="H6" s="82">
        <f>(+G6-F6)*E6</f>
        <v/>
      </c>
      <c r="I6" s="82">
        <f>+G6*E6</f>
        <v/>
      </c>
      <c r="J6" s="83">
        <f>+H6/(I6-H6)</f>
        <v/>
      </c>
    </row>
    <row r="7" ht="16.5" customHeight="1" s="73">
      <c r="A7" s="76" t="inlineStr">
        <is>
          <t>Apple Inc.</t>
        </is>
      </c>
      <c r="B7" s="77" t="inlineStr">
        <is>
          <t>Stock</t>
        </is>
      </c>
      <c r="C7" s="78" t="inlineStr">
        <is>
          <t>AAPL</t>
        </is>
      </c>
      <c r="D7" s="78" t="inlineStr">
        <is>
          <t>Chase</t>
        </is>
      </c>
      <c r="E7" s="79" t="n">
        <v>10</v>
      </c>
      <c r="F7" s="80" t="n">
        <v>173.04</v>
      </c>
      <c r="G7" s="81" t="n">
        <v>171.7899932861328</v>
      </c>
      <c r="H7" s="82">
        <f>(+G7-F7)*E7</f>
        <v/>
      </c>
      <c r="I7" s="82">
        <f>+G7*E7</f>
        <v/>
      </c>
      <c r="J7" s="83">
        <f>+H7/(I7-H7)</f>
        <v/>
      </c>
    </row>
    <row r="8" ht="16.5" customHeight="1" s="73">
      <c r="A8" s="86" t="inlineStr">
        <is>
          <t>Apple Inc.</t>
        </is>
      </c>
      <c r="B8" s="87" t="inlineStr">
        <is>
          <t>Stock</t>
        </is>
      </c>
      <c r="C8" s="88" t="inlineStr">
        <is>
          <t>AAPL</t>
        </is>
      </c>
      <c r="D8" s="88" t="inlineStr">
        <is>
          <t>Morgan Stanley</t>
        </is>
      </c>
      <c r="E8" s="79" t="n">
        <v>120</v>
      </c>
      <c r="F8" s="89" t="n">
        <v>30.7598333333333</v>
      </c>
      <c r="G8" s="81" t="n">
        <v>171.7899932861328</v>
      </c>
      <c r="H8" s="90">
        <f>(+G8-F8)*E8</f>
        <v/>
      </c>
      <c r="I8" s="90">
        <f>+G8*E8</f>
        <v/>
      </c>
      <c r="J8" s="91">
        <f>+H8/(I8-H8)</f>
        <v/>
      </c>
    </row>
    <row r="9" ht="16.5" customHeight="1" s="73">
      <c r="A9" s="86" t="inlineStr">
        <is>
          <t>Apple Inc.</t>
        </is>
      </c>
      <c r="B9" s="87" t="inlineStr">
        <is>
          <t>Stock</t>
        </is>
      </c>
      <c r="C9" s="88" t="inlineStr">
        <is>
          <t>AAPL</t>
        </is>
      </c>
      <c r="D9" s="88" t="inlineStr">
        <is>
          <t>Morgan Stanley</t>
        </is>
      </c>
      <c r="E9" s="79" t="n">
        <v>23</v>
      </c>
      <c r="F9" s="89" t="n">
        <v>173.0095</v>
      </c>
      <c r="G9" s="81" t="n">
        <v>171.8000030517578</v>
      </c>
      <c r="H9" s="90">
        <f>(+G9-F9)*E9</f>
        <v/>
      </c>
      <c r="I9" s="90">
        <f>+G9*E9</f>
        <v/>
      </c>
      <c r="J9" s="91">
        <f>+H9/(I9-H9)</f>
        <v/>
      </c>
      <c r="L9" s="72">
        <f>+SUM(I8:I9)</f>
        <v/>
      </c>
    </row>
    <row r="10" ht="16.5" customHeight="1" s="73">
      <c r="A10" s="92" t="inlineStr">
        <is>
          <t>AMERICAN BALANCED F2</t>
        </is>
      </c>
      <c r="B10" s="93" t="inlineStr">
        <is>
          <t>Fund</t>
        </is>
      </c>
      <c r="C10" s="88" t="inlineStr">
        <is>
          <t>AMBFX</t>
        </is>
      </c>
      <c r="D10" s="88" t="inlineStr">
        <is>
          <t>Morgan Stanley</t>
        </is>
      </c>
      <c r="E10" s="94" t="n">
        <v>443.012</v>
      </c>
      <c r="F10" s="89" t="n">
        <v>32.662082400556</v>
      </c>
      <c r="G10" s="81" t="n">
        <v>32.16</v>
      </c>
      <c r="H10" s="90">
        <f>(+G10-F10)*E10</f>
        <v/>
      </c>
      <c r="I10" s="90">
        <f>+G10*E10</f>
        <v/>
      </c>
      <c r="J10" s="91">
        <f>+H10/(I10-H10)</f>
        <v/>
      </c>
      <c r="L10" s="72">
        <f>SUM(I10:I17)</f>
        <v/>
      </c>
    </row>
    <row r="11" ht="16.5" customHeight="1" s="73">
      <c r="A11" s="92" t="inlineStr">
        <is>
          <t>American Funds The Bond Fund of America Class F-2</t>
        </is>
      </c>
      <c r="B11" s="93" t="inlineStr">
        <is>
          <t>Fund</t>
        </is>
      </c>
      <c r="C11" s="88" t="inlineStr">
        <is>
          <t>ABNFX</t>
        </is>
      </c>
      <c r="D11" s="88" t="inlineStr">
        <is>
          <t>Morgan Stanley</t>
        </is>
      </c>
      <c r="E11" s="95" t="n">
        <v>1478.319</v>
      </c>
      <c r="F11" s="89" t="n">
        <v>12.9951000477466</v>
      </c>
      <c r="G11" s="81" t="n">
        <v>12.87</v>
      </c>
      <c r="H11" s="90">
        <f>(+G11-F11)*E11</f>
        <v/>
      </c>
      <c r="I11" s="90">
        <f>+G11*E11</f>
        <v/>
      </c>
      <c r="J11" s="91">
        <f>+H11/(I11-H11)</f>
        <v/>
      </c>
    </row>
    <row r="12" ht="16.5" customHeight="1" s="73">
      <c r="A12" s="92" t="inlineStr">
        <is>
          <t>BlackRock Equity Dividend Fund</t>
        </is>
      </c>
      <c r="B12" s="93" t="inlineStr">
        <is>
          <t>Fund</t>
        </is>
      </c>
      <c r="C12" s="88" t="inlineStr">
        <is>
          <t>MADVX</t>
        </is>
      </c>
      <c r="D12" s="88" t="inlineStr">
        <is>
          <t>Morgan Stanley</t>
        </is>
      </c>
      <c r="E12" s="94" t="n">
        <v>643.442</v>
      </c>
      <c r="F12" s="89" t="n">
        <v>18.4098210150064</v>
      </c>
      <c r="G12" s="81" t="n">
        <v>22.33</v>
      </c>
      <c r="H12" s="90">
        <f>(+G12-F12)*E12</f>
        <v/>
      </c>
      <c r="I12" s="90">
        <f>+G12*E12</f>
        <v/>
      </c>
      <c r="J12" s="91">
        <f>+H12/(I12-H12)</f>
        <v/>
      </c>
    </row>
    <row r="13" ht="16.5" customHeight="1" s="73">
      <c r="A13" s="86" t="inlineStr">
        <is>
          <t>BlackRock Total Return Fund</t>
        </is>
      </c>
      <c r="B13" s="87" t="inlineStr">
        <is>
          <t>Fund</t>
        </is>
      </c>
      <c r="C13" s="88" t="inlineStr">
        <is>
          <t>MAHQX</t>
        </is>
      </c>
      <c r="D13" s="88" t="inlineStr">
        <is>
          <t>Morgan Stanley</t>
        </is>
      </c>
      <c r="E13" s="95" t="n">
        <v>826.05</v>
      </c>
      <c r="F13" s="89" t="n">
        <v>11.6275659912849</v>
      </c>
      <c r="G13" s="81" t="n">
        <v>11.34</v>
      </c>
      <c r="H13" s="90">
        <f>(+G13-F13)*E13</f>
        <v/>
      </c>
      <c r="I13" s="90">
        <f>+G13*E13</f>
        <v/>
      </c>
      <c r="J13" s="91">
        <f>+H13/(I13-H13)</f>
        <v/>
      </c>
    </row>
    <row r="14" ht="16.5" customHeight="1" s="73">
      <c r="A14" s="86" t="inlineStr">
        <is>
          <t>Fidelity Advisor Emerging Asia Fund Class I</t>
        </is>
      </c>
      <c r="B14" s="87" t="inlineStr">
        <is>
          <t>Fund</t>
        </is>
      </c>
      <c r="C14" s="88" t="inlineStr">
        <is>
          <t>FERIX</t>
        </is>
      </c>
      <c r="D14" s="88" t="inlineStr">
        <is>
          <t>Morgan Stanley</t>
        </is>
      </c>
      <c r="E14" s="95" t="n">
        <v>78.285</v>
      </c>
      <c r="F14" s="89" t="n">
        <v>75.1100362030374</v>
      </c>
      <c r="G14" s="81" t="n">
        <v>47.02</v>
      </c>
      <c r="H14" s="90">
        <f>(+G14-F14)*E14</f>
        <v/>
      </c>
      <c r="I14" s="90">
        <f>+G14*E14</f>
        <v/>
      </c>
      <c r="J14" s="91">
        <f>+H14/(I14-H14)</f>
        <v/>
      </c>
    </row>
    <row r="15" ht="16.5" customHeight="1" s="73">
      <c r="A15" s="86" t="inlineStr">
        <is>
          <t>John Hancock Bond Fund Class I</t>
        </is>
      </c>
      <c r="B15" s="87" t="inlineStr">
        <is>
          <t>Fund</t>
        </is>
      </c>
      <c r="C15" s="88" t="inlineStr">
        <is>
          <t>JHBIX</t>
        </is>
      </c>
      <c r="D15" s="88" t="inlineStr">
        <is>
          <t>Morgan Stanley</t>
        </is>
      </c>
      <c r="E15" s="95" t="n">
        <v>605.377</v>
      </c>
      <c r="F15" s="89" t="n">
        <v>15.8192191562768</v>
      </c>
      <c r="G15" s="81" t="n">
        <v>15.43</v>
      </c>
      <c r="H15" s="90">
        <f>(+G15-F15)*E15</f>
        <v/>
      </c>
      <c r="I15" s="90">
        <f>+G15*E15</f>
        <v/>
      </c>
      <c r="J15" s="91">
        <f>+H15/(I15-H15)</f>
        <v/>
      </c>
    </row>
    <row r="16" ht="16.5" customHeight="1" s="73">
      <c r="A16" s="86" t="inlineStr">
        <is>
          <t>John Hancock Funds Disciplined Value Mid Cap Fund Class I</t>
        </is>
      </c>
      <c r="B16" s="87" t="inlineStr">
        <is>
          <t>Fund</t>
        </is>
      </c>
      <c r="C16" s="88" t="inlineStr">
        <is>
          <t>JVMIX</t>
        </is>
      </c>
      <c r="D16" s="88" t="inlineStr">
        <is>
          <t>Morgan Stanley</t>
        </is>
      </c>
      <c r="E16" s="94" t="n">
        <v>235.571</v>
      </c>
      <c r="F16" s="89" t="n">
        <v>25.4700281443811</v>
      </c>
      <c r="G16" s="81" t="n">
        <v>27.82</v>
      </c>
      <c r="H16" s="90">
        <f>(+G16-F16)*E16</f>
        <v/>
      </c>
      <c r="I16" s="90">
        <f>+G16*E16</f>
        <v/>
      </c>
      <c r="J16" s="91">
        <f>+H16/(I16-H16)</f>
        <v/>
      </c>
    </row>
    <row r="17" ht="16.5" customHeight="1" s="73">
      <c r="A17" s="86" t="inlineStr">
        <is>
          <t>PIMCO Income Fund Class I-2</t>
        </is>
      </c>
      <c r="B17" s="87" t="inlineStr">
        <is>
          <t>Fund</t>
        </is>
      </c>
      <c r="C17" s="88" t="inlineStr">
        <is>
          <t>PONPX</t>
        </is>
      </c>
      <c r="D17" s="88" t="inlineStr">
        <is>
          <t>Morgan Stanley</t>
        </is>
      </c>
      <c r="E17" s="95" t="n">
        <v>1093.645</v>
      </c>
      <c r="F17" s="89" t="n">
        <v>12.0217970652857</v>
      </c>
      <c r="G17" s="81" t="n">
        <v>11.67</v>
      </c>
      <c r="H17" s="90">
        <f>(+G17-F17)*E17</f>
        <v/>
      </c>
      <c r="I17" s="90">
        <f>+G17*E17</f>
        <v/>
      </c>
      <c r="J17" s="91">
        <f>+H17/(I17-H17)</f>
        <v/>
      </c>
    </row>
    <row r="18" ht="16.5" customHeight="1" s="73">
      <c r="A18" s="86" t="inlineStr">
        <is>
          <t xml:space="preserve">THE FINANCIAL SEL SECT SPDR FD </t>
        </is>
      </c>
      <c r="B18" s="87" t="inlineStr">
        <is>
          <t>ETF</t>
        </is>
      </c>
      <c r="C18" s="88" t="inlineStr">
        <is>
          <t>XLF</t>
        </is>
      </c>
      <c r="D18" s="88" t="inlineStr">
        <is>
          <t>Morgan Stanley</t>
        </is>
      </c>
      <c r="E18" s="95" t="n">
        <v>498</v>
      </c>
      <c r="F18" s="89" t="n">
        <v>38.2494</v>
      </c>
      <c r="G18" s="81" t="n">
        <v>40.79000091552734</v>
      </c>
      <c r="H18" s="90">
        <f>(+G18-F18)*E18</f>
        <v/>
      </c>
      <c r="I18" s="90">
        <f>+G18*E18</f>
        <v/>
      </c>
      <c r="J18" s="91">
        <f>+H18/(I18-H18)</f>
        <v/>
      </c>
      <c r="L18" s="72">
        <f>SUM(I18:I19)</f>
        <v/>
      </c>
    </row>
    <row r="19" ht="16.5" customHeight="1" s="73">
      <c r="A19" s="86" t="inlineStr">
        <is>
          <t xml:space="preserve">REAL ESTATE SELECT SECT SPDR </t>
        </is>
      </c>
      <c r="B19" s="87" t="inlineStr">
        <is>
          <t>ETF</t>
        </is>
      </c>
      <c r="C19" s="88" t="inlineStr">
        <is>
          <t>XLRE</t>
        </is>
      </c>
      <c r="D19" s="88" t="inlineStr">
        <is>
          <t>Morgan Stanley</t>
        </is>
      </c>
      <c r="E19" s="95" t="n">
        <v>71</v>
      </c>
      <c r="F19" s="89" t="n">
        <v>47</v>
      </c>
      <c r="G19" s="81" t="n">
        <v>45.83000183105469</v>
      </c>
      <c r="H19" s="90">
        <f>(+G19-F19)*E19</f>
        <v/>
      </c>
      <c r="I19" s="90">
        <f>+G19*E19</f>
        <v/>
      </c>
      <c r="J19" s="91">
        <f>+H19/(I19-H19)</f>
        <v/>
      </c>
    </row>
    <row r="20" ht="16.5" customHeight="1" s="73">
      <c r="A20" s="86" t="n"/>
      <c r="B20" s="86" t="n"/>
      <c r="C20" s="88" t="n"/>
      <c r="D20" s="88" t="n"/>
      <c r="E20" s="96" t="n"/>
      <c r="F20" s="89" t="n"/>
      <c r="G20" s="89" t="n"/>
      <c r="H20" s="90" t="n"/>
      <c r="I20" s="90" t="n"/>
      <c r="J20" s="91" t="n"/>
    </row>
    <row r="21" ht="16.5" customHeight="1" s="73">
      <c r="A21" s="86" t="inlineStr">
        <is>
          <t>Cash</t>
        </is>
      </c>
      <c r="B21" s="86" t="n"/>
      <c r="C21" s="88" t="n"/>
      <c r="D21" s="88" t="inlineStr">
        <is>
          <t>Chase</t>
        </is>
      </c>
      <c r="E21" s="96" t="n">
        <v>1992.11</v>
      </c>
      <c r="F21" s="89" t="n">
        <v>1</v>
      </c>
      <c r="G21" s="89" t="n">
        <v>1</v>
      </c>
      <c r="H21" s="90">
        <f>(+G21-F21)*E21</f>
        <v/>
      </c>
      <c r="I21" s="90">
        <f>+G21*E21</f>
        <v/>
      </c>
      <c r="J21" s="91">
        <f>+H21/(I21-H21)</f>
        <v/>
      </c>
    </row>
    <row r="22" ht="16.5" customHeight="1" s="73">
      <c r="A22" s="86" t="inlineStr">
        <is>
          <t>Cash</t>
        </is>
      </c>
      <c r="B22" s="86" t="n"/>
      <c r="C22" s="88" t="n"/>
      <c r="D22" s="88" t="inlineStr">
        <is>
          <t>Morgan Stanley</t>
        </is>
      </c>
      <c r="E22" s="96" t="n">
        <v>1281.43</v>
      </c>
      <c r="F22" s="89" t="n">
        <v>1</v>
      </c>
      <c r="G22" s="89" t="n">
        <v>1</v>
      </c>
      <c r="H22" s="90">
        <f>(+G22-F22)*E22</f>
        <v/>
      </c>
      <c r="I22" s="90">
        <f>+G22*E22</f>
        <v/>
      </c>
      <c r="J22" s="91">
        <f>+H22/(I22-H22)</f>
        <v/>
      </c>
      <c r="L22" s="72">
        <f>L9+L10+L18+1281.43</f>
        <v/>
      </c>
    </row>
    <row r="23" ht="16.5" customHeight="1" s="73">
      <c r="A23" s="86" t="inlineStr">
        <is>
          <t>Cash</t>
        </is>
      </c>
      <c r="B23" s="86" t="n"/>
      <c r="C23" s="88" t="n"/>
      <c r="D23" s="88" t="inlineStr">
        <is>
          <t>eTrade</t>
        </is>
      </c>
      <c r="E23" s="96">
        <f>2154.9-1931.286</f>
        <v/>
      </c>
      <c r="F23" s="89" t="n">
        <v>1</v>
      </c>
      <c r="G23" s="89" t="n">
        <v>1</v>
      </c>
      <c r="H23" s="90">
        <f>(+G23-F23)*E23</f>
        <v/>
      </c>
      <c r="I23" s="90">
        <f>+G23*E23</f>
        <v/>
      </c>
      <c r="J23" s="91">
        <f>+H23/(I23-H23)</f>
        <v/>
      </c>
    </row>
    <row r="24" ht="16.5" customHeight="1" s="73">
      <c r="A24" s="86" t="n"/>
      <c r="B24" s="86" t="n"/>
      <c r="C24" s="88" t="n"/>
      <c r="D24" s="88" t="n"/>
      <c r="E24" s="97" t="n"/>
      <c r="F24" s="89" t="n"/>
      <c r="G24" s="89" t="n"/>
      <c r="H24" s="90" t="n"/>
      <c r="I24" s="90" t="n"/>
      <c r="J24" s="91" t="n"/>
    </row>
    <row r="25" ht="16.5" customHeight="1" s="73">
      <c r="A25" s="86" t="inlineStr">
        <is>
          <t>eTrade</t>
        </is>
      </c>
      <c r="B25" s="86" t="n"/>
      <c r="C25" s="88" t="n"/>
      <c r="D25" s="88" t="inlineStr">
        <is>
          <t>eTrade</t>
        </is>
      </c>
      <c r="E25" s="97" t="n"/>
      <c r="F25" s="89" t="n"/>
      <c r="G25" s="89" t="n"/>
      <c r="H25" s="90">
        <f>H4+H5</f>
        <v/>
      </c>
      <c r="I25" s="90">
        <f>I4+I5+I23</f>
        <v/>
      </c>
      <c r="J25" s="91">
        <f>+H25/(I25-H25)</f>
        <v/>
      </c>
    </row>
    <row r="26" ht="16.5" customHeight="1" s="73">
      <c r="A26" s="86" t="inlineStr">
        <is>
          <t>Chase</t>
        </is>
      </c>
      <c r="B26" s="86" t="n"/>
      <c r="C26" s="88" t="n"/>
      <c r="D26" s="88" t="inlineStr">
        <is>
          <t>Chase</t>
        </is>
      </c>
      <c r="E26" s="97" t="n"/>
      <c r="F26" s="89" t="n"/>
      <c r="G26" s="89" t="n"/>
      <c r="H26" s="90">
        <f>H7+H6+H21</f>
        <v/>
      </c>
      <c r="I26" s="90">
        <f>I7+I6+I21</f>
        <v/>
      </c>
      <c r="J26" s="91">
        <f>+H26/(I26-H26)</f>
        <v/>
      </c>
    </row>
    <row r="27" ht="16.5" customHeight="1" s="73">
      <c r="A27" s="86" t="inlineStr">
        <is>
          <t>Morgan Stanley (exclude Apple)</t>
        </is>
      </c>
      <c r="B27" s="86" t="n"/>
      <c r="C27" s="88" t="n"/>
      <c r="D27" s="88" t="inlineStr">
        <is>
          <t>Morgan Stanley</t>
        </is>
      </c>
      <c r="E27" s="97" t="n"/>
      <c r="F27" s="89" t="n"/>
      <c r="G27" s="89" t="n"/>
      <c r="H27" s="90">
        <f>SUM(H10:H19)</f>
        <v/>
      </c>
      <c r="I27" s="90">
        <f>SUM(I10:I19)+I22</f>
        <v/>
      </c>
      <c r="J27" s="91">
        <f>+H27/(I27-H27)</f>
        <v/>
      </c>
    </row>
    <row r="28" ht="16.5" customHeight="1" s="73">
      <c r="A28" s="86" t="inlineStr">
        <is>
          <t>Morgan Stanley</t>
        </is>
      </c>
      <c r="B28" s="86" t="n"/>
      <c r="C28" s="88" t="n"/>
      <c r="D28" s="88" t="inlineStr">
        <is>
          <t>Morgan Stanley</t>
        </is>
      </c>
      <c r="E28" s="97" t="n"/>
      <c r="F28" s="89" t="n"/>
      <c r="G28" s="89" t="n"/>
      <c r="H28" s="98">
        <f>SUM(H8:H19)</f>
        <v/>
      </c>
      <c r="I28" s="99">
        <f>SUM(I8:I19)+I22</f>
        <v/>
      </c>
      <c r="J28" s="91">
        <f>+H28/(I28-H28)</f>
        <v/>
      </c>
    </row>
    <row r="29" ht="15.75" customHeight="1" s="73">
      <c r="A29" s="100" t="n"/>
      <c r="B29" s="100" t="n"/>
      <c r="C29" s="88" t="n"/>
      <c r="D29" s="88" t="n"/>
      <c r="E29" s="97" t="n"/>
      <c r="F29" s="89" t="n"/>
      <c r="G29" s="89" t="n"/>
      <c r="H29" s="101" t="n"/>
      <c r="I29" s="90" t="n"/>
      <c r="J29" s="102" t="n"/>
    </row>
    <row r="30" ht="15.75" customHeight="1" s="73">
      <c r="A30" s="103" t="inlineStr">
        <is>
          <t>Summary UnCashed (exclude Morgan Stanley &amp; Adobe ESPP)</t>
        </is>
      </c>
      <c r="B30" s="103" t="n"/>
      <c r="C30" s="104" t="n"/>
      <c r="D30" s="104" t="n"/>
      <c r="E30" s="105" t="n"/>
      <c r="F30" s="106" t="n"/>
      <c r="G30" s="106" t="n"/>
      <c r="H30" s="107">
        <f>SUM(H4:H7)+H21+H23</f>
        <v/>
      </c>
      <c r="I30" s="108">
        <f>SUM(I4:I7)+I21+I23</f>
        <v/>
      </c>
      <c r="J30" s="109">
        <f>+(H30)/(I30-H30)</f>
        <v/>
      </c>
    </row>
    <row r="31" ht="15.75" customHeight="1" s="73">
      <c r="A31" s="110" t="inlineStr">
        <is>
          <t>Summary UnRealized</t>
        </is>
      </c>
      <c r="B31" s="110" t="n"/>
      <c r="C31" s="111" t="n"/>
      <c r="D31" s="112" t="n"/>
      <c r="E31" s="113" t="n"/>
      <c r="F31" s="114" t="n"/>
      <c r="G31" s="114" t="n"/>
      <c r="H31" s="115">
        <f>SUM(H3:H7)+H28</f>
        <v/>
      </c>
      <c r="I31" s="115">
        <f>SUM(I3:I23)</f>
        <v/>
      </c>
      <c r="J31" s="116">
        <f>+H31/(I31-H31)</f>
        <v/>
      </c>
    </row>
    <row r="32" ht="16.5" customHeight="1" s="73">
      <c r="A32" s="117" t="n"/>
      <c r="B32" s="117" t="n"/>
      <c r="D32" s="117" t="n"/>
      <c r="E32" s="118" t="n"/>
      <c r="F32" s="119" t="n"/>
      <c r="G32" s="119" t="n"/>
      <c r="H32" s="120" t="n"/>
      <c r="I32" s="120" t="n"/>
      <c r="J32" s="121" t="n"/>
    </row>
    <row r="33" ht="16.5" customHeight="1" s="73">
      <c r="A33" s="122" t="inlineStr">
        <is>
          <t xml:space="preserve">Accumulate Realized Profit </t>
        </is>
      </c>
      <c r="B33" s="123" t="n"/>
      <c r="C33" s="124" t="n"/>
      <c r="D33" s="125" t="n"/>
      <c r="E33" s="126" t="n"/>
      <c r="F33" s="127" t="n"/>
      <c r="G33" s="127" t="n"/>
      <c r="H33" s="128">
        <f>520 +159.13-5404.92148-1561.12</f>
        <v/>
      </c>
      <c r="I33" s="128" t="n"/>
      <c r="J33" s="129" t="n"/>
    </row>
    <row r="34" ht="16.5" customHeight="1" s="73">
      <c r="A34" s="117" t="n"/>
      <c r="B34" s="117" t="n"/>
      <c r="D34" s="117" t="n"/>
      <c r="E34" s="118" t="n"/>
      <c r="F34" s="119" t="n"/>
      <c r="G34" s="119" t="n"/>
      <c r="H34" s="120" t="n"/>
      <c r="I34" s="120" t="n"/>
      <c r="J34" s="121" t="n"/>
    </row>
    <row r="35" ht="16.5" customHeight="1" s="73">
      <c r="A35" s="117" t="n"/>
      <c r="B35" s="117" t="n"/>
      <c r="D35" s="130" t="n"/>
      <c r="E35" s="131" t="inlineStr">
        <is>
          <t>Self Managered Invest</t>
        </is>
      </c>
      <c r="F35" s="132" t="n"/>
      <c r="G35" s="133" t="n"/>
      <c r="H35" s="134" t="inlineStr">
        <is>
          <t>Toal Invest</t>
        </is>
      </c>
      <c r="I35" s="132" t="n"/>
      <c r="J35" s="133" t="n"/>
    </row>
    <row r="36" ht="16.5" customHeight="1" s="73">
      <c r="A36" s="117" t="n"/>
      <c r="B36" s="117" t="n"/>
      <c r="D36" s="130" t="n"/>
      <c r="E36" s="135" t="n"/>
      <c r="H36" s="136" t="n"/>
    </row>
    <row r="37" ht="16.5" customHeight="1" s="73">
      <c r="A37" s="137" t="n">
        <v>44603</v>
      </c>
      <c r="B37" s="117" t="n"/>
      <c r="D37" s="138" t="n">
        <v>0.3204243171296297</v>
      </c>
      <c r="E37" s="118" t="n">
        <v>1874.64004064942</v>
      </c>
      <c r="F37" s="120" t="n">
        <v>22514.1500406494</v>
      </c>
      <c r="G37" s="121" t="n">
        <v>0.0908277396435001</v>
      </c>
      <c r="H37" s="120" t="n">
        <v>137521.461174008</v>
      </c>
      <c r="I37" s="120" t="n">
        <v>284198.360441355</v>
      </c>
      <c r="J37" s="121" t="n">
        <v>0.9375809132926139</v>
      </c>
    </row>
    <row r="38" ht="16.5" customHeight="1" s="73">
      <c r="A38" s="137" t="n">
        <v>44602</v>
      </c>
      <c r="B38" s="117" t="n"/>
      <c r="D38" s="138" t="n">
        <v>0.6932299074074074</v>
      </c>
      <c r="E38" s="118" t="n">
        <v>1955.46354986572</v>
      </c>
      <c r="F38" s="120" t="n">
        <v>22594.9735498657</v>
      </c>
      <c r="G38" s="121" t="n">
        <v>0.09474370030420889</v>
      </c>
      <c r="H38" s="120" t="n">
        <v>138442.899425503</v>
      </c>
      <c r="I38" s="120" t="n">
        <v>285119.79869285</v>
      </c>
      <c r="J38" s="121" t="n">
        <v>0.943863008538</v>
      </c>
    </row>
    <row r="39" ht="16.5" customHeight="1" s="73">
      <c r="A39" s="137" t="n">
        <v>44601</v>
      </c>
      <c r="B39" s="117" t="n"/>
      <c r="D39" s="138" t="n"/>
      <c r="E39" s="118" t="n">
        <v>945.604</v>
      </c>
      <c r="F39" s="120" t="n">
        <v>23146.244</v>
      </c>
      <c r="G39" s="121" t="n">
        <v>0.0425935468527033</v>
      </c>
      <c r="H39" s="120" t="n">
        <v>145792.582682653</v>
      </c>
      <c r="I39" s="120" t="n">
        <v>294030.61195</v>
      </c>
      <c r="J39" s="121" t="n">
        <v>0.983503244094782</v>
      </c>
    </row>
    <row r="40" ht="16.5" customHeight="1" s="73">
      <c r="A40" s="137" t="n">
        <v>44600</v>
      </c>
      <c r="B40" s="117" t="n"/>
      <c r="D40" s="138" t="n">
        <v>0.7049670833333334</v>
      </c>
      <c r="E40" s="118" t="n">
        <v>496.694028076172</v>
      </c>
      <c r="F40" s="120" t="n">
        <v>22697.3340280762</v>
      </c>
      <c r="G40" s="121" t="n">
        <v>0.0223729598820652</v>
      </c>
      <c r="H40" s="120" t="n">
        <v>141827.202957638</v>
      </c>
      <c r="I40" s="120" t="n">
        <v>290065.232224985</v>
      </c>
      <c r="J40" s="121" t="n">
        <v>0.956753160161441</v>
      </c>
    </row>
    <row r="41" ht="16.5" customHeight="1" s="73">
      <c r="A41" s="137" t="n">
        <v>44599</v>
      </c>
      <c r="B41" s="117" t="n"/>
      <c r="D41" s="138" t="n">
        <v>0.3610034953703704</v>
      </c>
      <c r="E41" s="118" t="n">
        <v>90.4741641845731</v>
      </c>
      <c r="F41" s="120" t="n">
        <v>22291.1141641846</v>
      </c>
      <c r="G41" s="121" t="n">
        <v>0.00407529531511583</v>
      </c>
      <c r="H41" s="120" t="n">
        <v>139491.411718477</v>
      </c>
      <c r="I41" s="120" t="n">
        <v>287857.330985824</v>
      </c>
      <c r="J41" s="121" t="n">
        <v>0.940184999407588</v>
      </c>
    </row>
    <row r="42" ht="16.5" customHeight="1" s="73">
      <c r="A42" s="137" t="n">
        <v>44596</v>
      </c>
      <c r="B42" s="117" t="n"/>
      <c r="D42" s="138" t="n">
        <v>0.3603675</v>
      </c>
      <c r="E42" s="118" t="n">
        <v>127.938969787599</v>
      </c>
      <c r="F42" s="120" t="n">
        <v>22328.5789697876</v>
      </c>
      <c r="G42" s="121" t="n">
        <v>0.00576285052086784</v>
      </c>
      <c r="H42" s="120" t="n">
        <v>141187.035296195</v>
      </c>
      <c r="I42" s="120" t="n">
        <v>289552.954563542</v>
      </c>
      <c r="J42" s="121" t="n">
        <v>0.951613658941339</v>
      </c>
    </row>
    <row r="43" ht="16.5" customHeight="1" s="73">
      <c r="A43" s="137" t="n">
        <v>44595</v>
      </c>
      <c r="B43" s="117" t="n"/>
      <c r="D43" s="138" t="n">
        <v>0.6419194212962963</v>
      </c>
      <c r="E43" s="118" t="n">
        <v>82.7034427490259</v>
      </c>
      <c r="F43" s="120" t="n">
        <v>22283.343442749</v>
      </c>
      <c r="G43" s="121" t="n">
        <v>0.00372527290875515</v>
      </c>
      <c r="H43" s="120" t="n">
        <v>140511.470528477</v>
      </c>
      <c r="I43" s="120" t="n">
        <v>288877.389795824</v>
      </c>
      <c r="J43" s="121" t="n">
        <v>0.947060290006921</v>
      </c>
    </row>
    <row r="44" ht="16.5" customHeight="1" s="73">
      <c r="A44" s="137" t="n">
        <v>44594</v>
      </c>
      <c r="B44" s="117" t="n"/>
      <c r="D44" s="138" t="n">
        <v>0.3011226273148148</v>
      </c>
      <c r="E44" s="118" t="n">
        <v>748.760576171882</v>
      </c>
      <c r="F44" s="120" t="n">
        <v>22949.4005761719</v>
      </c>
      <c r="G44" s="121" t="n">
        <v>0.0337269815722376</v>
      </c>
      <c r="H44" s="120" t="n">
        <v>148677.679905361</v>
      </c>
      <c r="I44" s="120" t="n">
        <v>297043.599172708</v>
      </c>
      <c r="J44" s="121" t="n">
        <v>1.00210129549665</v>
      </c>
    </row>
    <row r="45" ht="16.5" customHeight="1" s="73">
      <c r="A45" s="137" t="n">
        <v>44593</v>
      </c>
      <c r="B45" s="117" t="n"/>
      <c r="D45" s="138" t="n">
        <v>0.6738887499999999</v>
      </c>
      <c r="E45" s="118" t="n">
        <v>602.97003356934</v>
      </c>
      <c r="F45" s="120" t="n">
        <v>22803.6100335693</v>
      </c>
      <c r="G45" s="121" t="n">
        <v>0.0271600293311067</v>
      </c>
      <c r="H45" s="120" t="n">
        <v>147982.495453304</v>
      </c>
      <c r="I45" s="120" t="n">
        <v>296348.414720651</v>
      </c>
      <c r="J45" s="121" t="n">
        <v>0.99741568807758</v>
      </c>
      <c r="K45" s="121" t="n"/>
    </row>
    <row r="46" ht="16.5" customHeight="1" s="73">
      <c r="A46" s="137" t="n">
        <v>44592</v>
      </c>
      <c r="B46" s="117" t="n"/>
      <c r="D46" s="138" t="n">
        <v>0.9171606712962963</v>
      </c>
      <c r="E46" s="118" t="n">
        <v>469.729906005861</v>
      </c>
      <c r="F46" s="120" t="n">
        <v>22670.3699060059</v>
      </c>
      <c r="G46" s="121" t="n">
        <v>0.0211583948032967</v>
      </c>
      <c r="H46" s="120" t="n">
        <v>146952.718007073</v>
      </c>
      <c r="I46" s="120" t="n">
        <v>295171.94727442</v>
      </c>
      <c r="J46" s="121" t="n">
        <v>0.991455148791864</v>
      </c>
    </row>
    <row r="47" ht="16.5" customHeight="1" s="73">
      <c r="A47" s="137" t="n">
        <v>44589</v>
      </c>
      <c r="B47" s="117" t="n"/>
      <c r="D47" s="138" t="n">
        <v>0.6352733217592592</v>
      </c>
      <c r="E47" s="118" t="n">
        <v>-2815.649871521</v>
      </c>
      <c r="F47" s="120" t="n">
        <v>21723.440128479</v>
      </c>
      <c r="G47" s="121" t="n">
        <v>-0.08954415143700981</v>
      </c>
      <c r="H47" s="120" t="n">
        <v>135421.608304831</v>
      </c>
      <c r="I47" s="120" t="n">
        <v>288508.785734338</v>
      </c>
      <c r="J47" s="121" t="n">
        <v>0.8846045147523161</v>
      </c>
    </row>
    <row r="48" ht="16.5" customHeight="1" s="73">
      <c r="A48" s="137" t="n">
        <v>44588</v>
      </c>
      <c r="B48" s="117" t="n"/>
      <c r="D48" s="138" t="n">
        <v>0.2849229513888889</v>
      </c>
      <c r="E48" s="118" t="n">
        <v>-3938.91999786377</v>
      </c>
      <c r="F48" s="120" t="n">
        <v>20600.1700021362</v>
      </c>
      <c r="G48" s="121" t="n">
        <v>-0.136621771279741</v>
      </c>
      <c r="H48" s="139" t="n">
        <v>126151.108597356</v>
      </c>
      <c r="I48" s="120" t="n">
        <v>279238.286026863</v>
      </c>
      <c r="J48" s="121" t="n">
        <v>0.8240475179931041</v>
      </c>
    </row>
    <row r="49" ht="16.5" customHeight="1" s="73">
      <c r="A49" s="137" t="n">
        <v>44587</v>
      </c>
      <c r="B49" s="117" t="n"/>
      <c r="D49" s="138" t="n">
        <v>0.5635766435185184</v>
      </c>
      <c r="E49" s="118" t="n">
        <v>-3575.27987640381</v>
      </c>
      <c r="F49" s="120" t="n">
        <v>20963.8101235962</v>
      </c>
      <c r="G49" s="121" t="n">
        <v>-0.121381170647554</v>
      </c>
      <c r="H49" s="120" t="n">
        <v>128771.182496706</v>
      </c>
      <c r="I49" s="120" t="n">
        <v>281858.359926213</v>
      </c>
      <c r="J49" s="121" t="n">
        <v>0.841162432144272</v>
      </c>
    </row>
    <row r="50" ht="16.5" customHeight="1" s="73">
      <c r="A50" s="137" t="n">
        <v>44586</v>
      </c>
      <c r="B50" s="117" t="n"/>
      <c r="D50" s="140" t="n">
        <v>0.7917248726851851</v>
      </c>
      <c r="E50" s="118" t="n">
        <v>-3237.69013946533</v>
      </c>
      <c r="F50" s="120" t="n">
        <v>21301.3998605347</v>
      </c>
      <c r="G50" s="121" t="n">
        <v>-0.107232373376373</v>
      </c>
      <c r="H50" s="120" t="n">
        <v>130186.449729719</v>
      </c>
      <c r="I50" s="120" t="n">
        <v>283273.627159226</v>
      </c>
      <c r="J50" s="121" t="n">
        <v>0.850407277184703</v>
      </c>
    </row>
    <row r="51" ht="16.5" customHeight="1" s="73">
      <c r="A51" s="137" t="n">
        <v>44585</v>
      </c>
      <c r="B51" s="117" t="n"/>
      <c r="D51" s="140" t="n">
        <v>0.7208333333333333</v>
      </c>
      <c r="E51" s="141" t="n">
        <v>-2745.21047180176</v>
      </c>
      <c r="F51" s="120" t="n">
        <v>21793.8795281982</v>
      </c>
      <c r="G51" s="121" t="n">
        <v>-0.08659195035539689</v>
      </c>
      <c r="H51" s="120" t="n">
        <v>135592.937548886</v>
      </c>
      <c r="I51" s="120" t="n">
        <v>288680.114978394</v>
      </c>
      <c r="J51" s="121" t="n">
        <v>0.885723676049376</v>
      </c>
    </row>
    <row r="52" ht="16.5" customHeight="1" s="73">
      <c r="A52" s="137" t="n">
        <v>44582</v>
      </c>
      <c r="B52" s="117" t="n"/>
      <c r="D52" s="140" t="n">
        <v>44582.5544185185</v>
      </c>
      <c r="E52" s="118" t="n">
        <v>-2764.61981933594</v>
      </c>
      <c r="F52" s="119" t="n">
        <v>21774.4701806641</v>
      </c>
      <c r="G52" s="121" t="n">
        <v>-0.0874054197633163</v>
      </c>
      <c r="H52" s="120" t="n">
        <v>130762.375686137</v>
      </c>
      <c r="I52" s="120" t="n">
        <v>283849.553115645</v>
      </c>
      <c r="J52" s="121" t="n">
        <v>0.854169355538284</v>
      </c>
    </row>
    <row r="53" ht="16.5" customHeight="1" s="73">
      <c r="A53" s="137" t="n">
        <v>44581</v>
      </c>
      <c r="B53" s="117" t="n"/>
      <c r="D53" s="117" t="n"/>
      <c r="E53" s="118" t="n">
        <v>-2201.70043151856</v>
      </c>
      <c r="F53" s="119" t="n">
        <v>22337.3895684814</v>
      </c>
      <c r="G53" s="121" t="n">
        <v>-0.063812782230924</v>
      </c>
      <c r="H53" s="120" t="n">
        <v>134924.033095673</v>
      </c>
      <c r="I53" s="120" t="n">
        <v>288011.210525181</v>
      </c>
      <c r="J53" s="121" t="n">
        <v>0.881354241166295</v>
      </c>
    </row>
    <row r="54" ht="16.5" customHeight="1" s="73">
      <c r="A54" s="137" t="n">
        <v>44580</v>
      </c>
      <c r="B54" s="117" t="n"/>
      <c r="D54" s="140" t="n">
        <v>44581.63410335649</v>
      </c>
      <c r="E54" s="118" t="n">
        <v>-1378.34</v>
      </c>
      <c r="F54" s="119" t="n">
        <v>23160.75</v>
      </c>
      <c r="G54" s="121" t="n">
        <v>-0.0293</v>
      </c>
      <c r="H54" s="120" t="n">
        <v>138868.05</v>
      </c>
      <c r="I54" s="120" t="n">
        <v>291955.23</v>
      </c>
      <c r="J54" s="121" t="n">
        <v>0.9071</v>
      </c>
    </row>
    <row r="55" ht="16.5" customHeight="1" s="73">
      <c r="A55" s="137" t="n">
        <v>44579</v>
      </c>
      <c r="B55" s="117" t="n"/>
      <c r="D55" s="140" t="n">
        <v>44579.6558743056</v>
      </c>
      <c r="E55" s="118" t="n">
        <v>-1057.45003479004</v>
      </c>
      <c r="F55" s="119" t="n">
        <v>23481.63996521</v>
      </c>
      <c r="G55" s="121" t="n">
        <v>-0.0158558536891947</v>
      </c>
      <c r="H55" s="120" t="n">
        <v>137736.548465781</v>
      </c>
      <c r="I55" s="120" t="n">
        <v>290823.725895288</v>
      </c>
      <c r="J55" s="121" t="n">
        <v>0.899726226445092</v>
      </c>
    </row>
    <row r="56" ht="16.5" customHeight="1" s="73">
      <c r="A56" s="137" t="n">
        <v>44575</v>
      </c>
      <c r="B56" s="117" t="n"/>
      <c r="D56" s="140" t="n">
        <v>44575.6970638889</v>
      </c>
      <c r="E56" s="118" t="n">
        <v>-452.48937194824</v>
      </c>
      <c r="F56" s="119" t="n">
        <v>24086.6006280518</v>
      </c>
      <c r="G56" s="121" t="n">
        <v>0.009498784912118891</v>
      </c>
      <c r="H56" s="120" t="n">
        <v>141680.947923935</v>
      </c>
      <c r="I56" s="120" t="n">
        <v>294768.125353442</v>
      </c>
      <c r="J56" s="121" t="n">
        <v>0.925491934092099</v>
      </c>
    </row>
    <row r="57" ht="16.5" customHeight="1" s="73">
      <c r="A57" s="137" t="n">
        <v>44574</v>
      </c>
      <c r="B57" s="117" t="n"/>
      <c r="D57" s="140" t="n">
        <v>44574.8044215278</v>
      </c>
      <c r="E57" s="118" t="n">
        <v>-440.409614257817</v>
      </c>
      <c r="F57" s="119" t="n">
        <v>24098.6803857422</v>
      </c>
      <c r="G57" s="121" t="n">
        <v>0.0100050622776477</v>
      </c>
      <c r="H57" s="120" t="n">
        <v>140907.714472719</v>
      </c>
      <c r="I57" s="120" t="n">
        <v>293994.891902226</v>
      </c>
      <c r="J57" s="121" t="n">
        <v>0.920440998643428</v>
      </c>
    </row>
    <row r="58" ht="16.5" customHeight="1" s="73">
      <c r="A58" s="137" t="n">
        <v>44573</v>
      </c>
      <c r="B58" s="117" t="n"/>
      <c r="D58" s="140" t="n">
        <v>44574.60822175929</v>
      </c>
      <c r="E58" s="118" t="n">
        <v>92.68000000000001</v>
      </c>
      <c r="F58" s="119" t="n">
        <v>24631.77</v>
      </c>
      <c r="G58" s="121" t="n">
        <v>0.0323</v>
      </c>
      <c r="H58" s="120" t="n">
        <v>142563.12</v>
      </c>
      <c r="I58" s="120" t="n">
        <v>295650.29</v>
      </c>
      <c r="J58" s="121" t="n">
        <v>0.9313</v>
      </c>
    </row>
    <row r="59" ht="16.5" customHeight="1" s="73">
      <c r="A59" s="137" t="n">
        <v>44572</v>
      </c>
      <c r="B59" s="117" t="n"/>
      <c r="D59" s="140" t="n">
        <v>44572.6908128472</v>
      </c>
      <c r="E59" s="118" t="n">
        <v>101.029838867188</v>
      </c>
      <c r="F59" s="119" t="n">
        <v>24640.1198388672</v>
      </c>
      <c r="G59" s="121" t="n">
        <v>0.0326974495710465</v>
      </c>
      <c r="H59" s="120" t="n">
        <v>145259.159941196</v>
      </c>
      <c r="I59" s="120" t="n">
        <v>298346.337370703</v>
      </c>
      <c r="J59" s="121" t="n">
        <v>0.948865622714116</v>
      </c>
    </row>
    <row r="60" ht="16.5" customHeight="1" s="73">
      <c r="A60" s="137" t="n">
        <v>44571</v>
      </c>
      <c r="B60" s="117" t="n"/>
      <c r="D60" s="140" t="n">
        <v>44571.70342523149</v>
      </c>
      <c r="E60" s="118" t="n">
        <v>-462.689933471684</v>
      </c>
      <c r="F60" s="119" t="n">
        <v>24076.4000665283</v>
      </c>
      <c r="G60" s="121" t="n">
        <v>0.009071266947988011</v>
      </c>
      <c r="H60" s="120" t="n">
        <v>142628.734812451</v>
      </c>
      <c r="I60" s="120" t="n">
        <v>295715.912241958</v>
      </c>
      <c r="J60" s="121" t="n">
        <v>0.931683091995916</v>
      </c>
    </row>
    <row r="61" ht="16.5" customHeight="1" s="73">
      <c r="A61" s="137" t="n">
        <v>44568</v>
      </c>
      <c r="B61" s="117" t="n"/>
      <c r="D61" s="140" t="n">
        <v>44568.70509837959</v>
      </c>
      <c r="E61" s="118" t="n">
        <v>-393.510368041992</v>
      </c>
      <c r="F61" s="119" t="n">
        <v>24145.579631958</v>
      </c>
      <c r="G61" s="121" t="n">
        <v>0.0119706668392574</v>
      </c>
      <c r="H61" s="120" t="n">
        <v>139001.149554482</v>
      </c>
      <c r="I61" s="120" t="n">
        <v>292088.326983989</v>
      </c>
      <c r="J61" s="121" t="n">
        <v>0.9079868862203589</v>
      </c>
    </row>
    <row r="62" ht="16.5" customHeight="1" s="73">
      <c r="A62" s="137" t="n">
        <v>44567</v>
      </c>
      <c r="B62" s="117" t="n"/>
      <c r="D62" s="140" t="n">
        <v>44567.75179490741</v>
      </c>
      <c r="E62" s="118" t="n">
        <v>-138.030326538087</v>
      </c>
      <c r="F62" s="119" t="n">
        <v>24401.0596734619</v>
      </c>
      <c r="G62" s="121" t="n">
        <v>0.0226781467136539</v>
      </c>
      <c r="H62" s="120" t="n">
        <v>140252.148253252</v>
      </c>
      <c r="I62" s="120" t="n">
        <v>293339.325682759</v>
      </c>
      <c r="J62" s="121" t="n">
        <v>0.916158692114067</v>
      </c>
    </row>
    <row r="63" ht="16.5" customHeight="1" s="73">
      <c r="A63" s="137" t="n">
        <v>44566</v>
      </c>
      <c r="B63" s="117" t="n"/>
      <c r="D63" s="140" t="n">
        <v>44566.3422060185</v>
      </c>
      <c r="E63" s="118" t="n">
        <v>724.867271728517</v>
      </c>
      <c r="F63" s="119" t="n">
        <v>25263.9572717285</v>
      </c>
      <c r="G63" s="121" t="n">
        <v>0.058843236607627</v>
      </c>
      <c r="H63" s="120" t="n">
        <v>147118.439509995</v>
      </c>
      <c r="I63" s="120" t="n">
        <v>300205.616939502</v>
      </c>
      <c r="J63" s="121" t="n">
        <v>0.961010856560727</v>
      </c>
    </row>
    <row r="64" ht="16.5" customHeight="1" s="73">
      <c r="A64" s="137" t="n">
        <v>44565</v>
      </c>
      <c r="B64" s="117" t="n"/>
      <c r="D64" s="140" t="n">
        <v>44565.65610625</v>
      </c>
      <c r="E64" s="118" t="n">
        <v>992.839927978515</v>
      </c>
      <c r="F64" s="119" t="n">
        <v>25531.9299279785</v>
      </c>
      <c r="G64" s="121" t="n">
        <v>0.0700742971898744</v>
      </c>
      <c r="H64" s="120" t="n">
        <v>153258.17713226</v>
      </c>
      <c r="I64" s="120" t="n">
        <v>306345.354561767</v>
      </c>
      <c r="J64" s="121" t="n">
        <v>1.00111700865889</v>
      </c>
    </row>
    <row r="65" ht="16.5" customHeight="1" s="73">
      <c r="A65" s="137" t="n">
        <v>44564</v>
      </c>
      <c r="B65" s="117" t="n"/>
      <c r="D65" s="140" t="n">
        <v>44564.6493560185</v>
      </c>
      <c r="E65" s="118" t="n">
        <v>1443.26970703125</v>
      </c>
      <c r="F65" s="119" t="n">
        <v>25982.3597070312</v>
      </c>
      <c r="G65" s="121" t="n">
        <v>0.0889523581360258</v>
      </c>
      <c r="H65" s="120" t="n">
        <v>156582.175167641</v>
      </c>
      <c r="I65" s="120" t="n">
        <v>309669.352597148</v>
      </c>
      <c r="J65" s="121" t="n">
        <v>1.02283011416644</v>
      </c>
    </row>
    <row r="66" ht="16.5" customHeight="1" s="73">
      <c r="A66" s="137" t="n">
        <v>44561</v>
      </c>
      <c r="B66" s="117" t="n"/>
      <c r="D66" s="140" t="n">
        <v>44561.6653984954</v>
      </c>
      <c r="E66" s="118" t="n">
        <v>745.8703845214879</v>
      </c>
      <c r="F66" s="119" t="n">
        <v>25284.9603845215</v>
      </c>
      <c r="G66" s="121" t="n">
        <v>0.0597235026597483</v>
      </c>
      <c r="H66" s="120" t="n">
        <v>156284.006543569</v>
      </c>
      <c r="I66" s="120" t="n">
        <v>308590.643973076</v>
      </c>
      <c r="J66" s="121" t="n">
        <v>1.02611422050403</v>
      </c>
    </row>
    <row r="67" ht="16.5" customHeight="1" s="73">
      <c r="A67" s="137" t="n">
        <v>44560</v>
      </c>
      <c r="B67" s="117" t="n"/>
      <c r="D67" s="140" t="n">
        <v>44560.281875</v>
      </c>
      <c r="E67" s="118" t="n">
        <v>893.869362182617</v>
      </c>
      <c r="F67" s="119" t="n">
        <v>25432.9593621826</v>
      </c>
      <c r="G67" s="121" t="n">
        <v>0.06592632016912919</v>
      </c>
      <c r="H67" s="120" t="n">
        <v>157422.536100683</v>
      </c>
      <c r="I67" s="120" t="n">
        <v>309729.17353019</v>
      </c>
      <c r="J67" s="121" t="n">
        <v>1.03358946633921</v>
      </c>
    </row>
    <row r="68" ht="16.5" customHeight="1" s="73">
      <c r="A68" s="137" t="n">
        <v>44559</v>
      </c>
      <c r="B68" s="117" t="n"/>
      <c r="D68" s="140" t="n">
        <v>44559.66447384259</v>
      </c>
      <c r="E68" s="118" t="n">
        <v>1069.04023010254</v>
      </c>
      <c r="F68" s="119" t="n">
        <v>25608.1302301025</v>
      </c>
      <c r="G68" s="121" t="n">
        <v>0.07326794471166501</v>
      </c>
      <c r="H68" s="120" t="n">
        <v>157161.056013369</v>
      </c>
      <c r="I68" s="120" t="n">
        <v>309467.693442876</v>
      </c>
      <c r="J68" s="121" t="n">
        <v>1.03187266599664</v>
      </c>
    </row>
    <row r="69" ht="16.5" customHeight="1" s="73">
      <c r="A69" s="137" t="n">
        <v>44558</v>
      </c>
      <c r="B69" s="117" t="n"/>
      <c r="D69" s="140" t="n">
        <v>44558.6543496528</v>
      </c>
      <c r="E69" s="118" t="n">
        <v>1114.49922973633</v>
      </c>
      <c r="F69" s="119" t="n">
        <v>25653.5892297363</v>
      </c>
      <c r="G69" s="121" t="n">
        <v>0.0751731867838977</v>
      </c>
      <c r="H69" s="120" t="n">
        <v>157406.756062456</v>
      </c>
      <c r="I69" s="120" t="n">
        <v>309713.393491963</v>
      </c>
      <c r="J69" s="121" t="n">
        <v>1.03348585931003</v>
      </c>
    </row>
    <row r="70" ht="16.5" customHeight="1" s="73">
      <c r="A70" s="137" t="n">
        <v>44557</v>
      </c>
      <c r="B70" s="117" t="n"/>
      <c r="D70" s="117" t="n"/>
      <c r="E70" s="118" t="n">
        <v>1322.11016113281</v>
      </c>
      <c r="F70" s="119" t="n">
        <v>25861.2001611328</v>
      </c>
      <c r="G70" s="121" t="n">
        <v>0.08387441391908509</v>
      </c>
      <c r="H70" s="120" t="n">
        <v>159820.404130297</v>
      </c>
      <c r="I70" s="120" t="n">
        <v>312127.041559805</v>
      </c>
      <c r="J70" s="121" t="n">
        <v>1.04933315335169</v>
      </c>
    </row>
    <row r="71" ht="16.5" customHeight="1" s="73">
      <c r="A71" s="137" t="n">
        <v>44553</v>
      </c>
      <c r="B71" s="117" t="n"/>
      <c r="D71" s="117" t="n"/>
      <c r="E71" s="118" t="n">
        <v>620.939949340822</v>
      </c>
      <c r="F71" s="119" t="n">
        <v>25160.0299493408</v>
      </c>
      <c r="G71" s="121" t="n">
        <v>0.0544875158776805</v>
      </c>
      <c r="H71" s="120" t="n">
        <v>156575.309631472</v>
      </c>
      <c r="I71" s="120" t="n">
        <v>306486.315662153</v>
      </c>
      <c r="J71" s="121" t="n">
        <v>1.04445506555687</v>
      </c>
    </row>
    <row r="72" ht="16.5" customHeight="1" s="73">
      <c r="A72" s="137" t="n">
        <v>44552</v>
      </c>
      <c r="B72" s="117" t="n"/>
      <c r="D72" s="117" t="n"/>
      <c r="E72" s="118" t="n">
        <v>1126.10010559082</v>
      </c>
      <c r="F72" s="119" t="n">
        <v>25665.1901055908</v>
      </c>
      <c r="G72" s="121" t="n">
        <v>0.0756593936281041</v>
      </c>
      <c r="H72" s="120" t="n">
        <v>155459.252848855</v>
      </c>
      <c r="I72" s="120" t="n">
        <v>305370.258879536</v>
      </c>
      <c r="J72" s="121" t="n">
        <v>1.03701027006008</v>
      </c>
    </row>
    <row r="73" ht="16.5" customHeight="1" s="73">
      <c r="A73" s="137" t="n">
        <v>44551</v>
      </c>
      <c r="B73" s="117" t="n"/>
      <c r="D73" s="117" t="n"/>
      <c r="E73" s="118" t="n">
        <v>943.140175170898</v>
      </c>
      <c r="F73" s="119" t="n">
        <v>25482.2301751709</v>
      </c>
      <c r="G73" s="121" t="n">
        <v>0.06799131998422871</v>
      </c>
      <c r="H73" s="120" t="n">
        <v>152955.240916482</v>
      </c>
      <c r="I73" s="120" t="n">
        <v>302866.246947163</v>
      </c>
      <c r="J73" s="121" t="n">
        <v>1.02030694721092</v>
      </c>
    </row>
    <row r="74" ht="16.5" customHeight="1" s="73">
      <c r="A74" s="137" t="n">
        <v>44550</v>
      </c>
      <c r="B74" s="117" t="n"/>
      <c r="D74" s="117" t="n"/>
      <c r="E74" s="98" t="n">
        <v>-1.89003723144469</v>
      </c>
      <c r="F74" s="119" t="n">
        <v>24537.1999627686</v>
      </c>
      <c r="G74" s="121" t="n">
        <v>0.0283839521427762</v>
      </c>
      <c r="H74" s="120" t="n">
        <v>148998.2880049</v>
      </c>
      <c r="I74" s="120" t="n">
        <v>298909.294035581</v>
      </c>
      <c r="J74" s="121" t="n">
        <v>0.993911600956139</v>
      </c>
    </row>
    <row r="75" ht="16.5" customHeight="1" s="73">
      <c r="A75" s="137" t="n">
        <v>44547</v>
      </c>
      <c r="B75" s="117" t="n"/>
      <c r="D75" s="117" t="n"/>
      <c r="E75" s="120" t="n">
        <v>473.14972717285</v>
      </c>
      <c r="F75" s="119" t="n">
        <v>25012.2397271729</v>
      </c>
      <c r="G75" s="121" t="n">
        <v>0.0482934475654129</v>
      </c>
      <c r="H75" s="120" t="n">
        <v>152096.794645359</v>
      </c>
      <c r="I75" s="120" t="n">
        <v>302007.80067604</v>
      </c>
      <c r="J75" s="121" t="n">
        <v>1.01458057465261</v>
      </c>
    </row>
    <row r="76" ht="16.5" customHeight="1" s="73">
      <c r="A76" s="137" t="n">
        <v>44546</v>
      </c>
      <c r="B76" s="117" t="n"/>
      <c r="D76" s="117" t="n"/>
      <c r="E76" s="120" t="n">
        <v>695.719536132811</v>
      </c>
      <c r="F76" s="119" t="n">
        <v>25234.8095361328</v>
      </c>
      <c r="G76" s="121" t="n">
        <v>0.057621619488583</v>
      </c>
      <c r="H76" s="120" t="n">
        <v>155694.528930139</v>
      </c>
      <c r="I76" s="120" t="n">
        <v>305605.53496082</v>
      </c>
      <c r="J76" s="121" t="n">
        <v>1.03857970840563</v>
      </c>
    </row>
    <row r="77" ht="16.5" customHeight="1" s="73">
      <c r="A77" s="137" t="n">
        <v>44545</v>
      </c>
      <c r="B77" s="117" t="n"/>
      <c r="D77" s="117" t="n"/>
      <c r="E77" s="120" t="n">
        <v>2022.36035949707</v>
      </c>
      <c r="F77" s="119" t="n">
        <v>26561.4503594971</v>
      </c>
      <c r="G77" s="121" t="n">
        <v>0.11322275307658</v>
      </c>
      <c r="H77" s="120" t="n">
        <v>173890.787677488</v>
      </c>
      <c r="I77" s="120" t="n">
        <v>323801.793708169</v>
      </c>
      <c r="J77" s="121" t="n">
        <v>1.15996011421535</v>
      </c>
    </row>
    <row r="78" ht="16.5" customHeight="1" s="73">
      <c r="A78" s="137" t="n">
        <v>44544</v>
      </c>
      <c r="B78" s="117" t="n"/>
      <c r="D78" s="117" t="n"/>
      <c r="E78" s="120" t="n">
        <v>1393.07059509277</v>
      </c>
      <c r="F78" s="119" t="n">
        <v>25932.1605950928</v>
      </c>
      <c r="G78" s="121" t="n">
        <v>0.08684845218067309</v>
      </c>
      <c r="H78" s="120" t="n">
        <v>168669.015222029</v>
      </c>
      <c r="I78" s="120" t="n">
        <v>318580.02125271</v>
      </c>
      <c r="J78" s="121" t="n">
        <v>1.12512763197326</v>
      </c>
    </row>
    <row r="79" ht="16.5" customHeight="1" s="73">
      <c r="A79" s="137" t="n">
        <v>44543</v>
      </c>
      <c r="B79" s="117" t="n"/>
      <c r="D79" s="117" t="n"/>
      <c r="E79" s="120" t="n">
        <v>1661.90068847657</v>
      </c>
      <c r="F79" s="119" t="n">
        <v>26200.9906884766</v>
      </c>
      <c r="G79" s="121" t="n">
        <v>0.0981154489980941</v>
      </c>
      <c r="H79" s="120" t="n">
        <v>181360.426915217</v>
      </c>
      <c r="I79" s="120" t="n">
        <v>331271.432945898</v>
      </c>
      <c r="J79" s="121" t="n">
        <v>1.20978727124344</v>
      </c>
    </row>
    <row r="80" ht="16.5" customHeight="1" s="73">
      <c r="A80" s="137" t="n">
        <v>44540</v>
      </c>
      <c r="B80" s="117" t="n"/>
      <c r="D80" s="117" t="n"/>
      <c r="E80" s="120" t="n">
        <v>2235.83983642578</v>
      </c>
      <c r="F80" s="120" t="n">
        <v>26774.9298364258</v>
      </c>
      <c r="G80" s="121" t="n">
        <v>0.122169938106593</v>
      </c>
      <c r="H80" s="120" t="n">
        <v>181723.787911291</v>
      </c>
      <c r="I80" s="120" t="n">
        <v>331634.793941973</v>
      </c>
      <c r="J80" s="121" t="n">
        <v>1.21221111593434</v>
      </c>
    </row>
    <row r="81" ht="16.5" customHeight="1" s="73">
      <c r="A81" s="137" t="n">
        <v>44539</v>
      </c>
      <c r="B81" s="117" t="n"/>
      <c r="D81" s="117" t="n"/>
      <c r="E81" s="118" t="n"/>
      <c r="F81" s="119" t="n"/>
      <c r="G81" s="119" t="n"/>
      <c r="H81" s="120" t="n">
        <v>175367.551163508</v>
      </c>
      <c r="I81" s="120" t="n">
        <v>325278.557194189</v>
      </c>
      <c r="J81" s="121" t="n">
        <v>1.16981104861385</v>
      </c>
    </row>
    <row r="82" ht="16.5" customHeight="1" s="73">
      <c r="A82" s="137" t="n">
        <v>44538</v>
      </c>
      <c r="B82" s="117" t="n"/>
      <c r="D82" s="117" t="n"/>
      <c r="E82" s="118" t="n"/>
      <c r="F82" s="119" t="n"/>
      <c r="G82" s="119" t="n"/>
      <c r="H82" s="120" t="n">
        <v>181272.955937981</v>
      </c>
      <c r="I82" s="120" t="n">
        <v>331183.961968662</v>
      </c>
      <c r="J82" s="121" t="n">
        <v>1.20920378521695</v>
      </c>
    </row>
    <row r="83" ht="16.5" customHeight="1" s="73">
      <c r="A83" s="137" t="n">
        <v>44537</v>
      </c>
      <c r="B83" s="142" t="n"/>
      <c r="D83" s="117" t="n"/>
      <c r="E83" s="118" t="n"/>
      <c r="F83" s="119" t="n"/>
      <c r="G83" s="119" t="n"/>
      <c r="H83" s="143" t="n">
        <v>179664.304349319</v>
      </c>
      <c r="I83" s="120" t="n">
        <v>329575.31038</v>
      </c>
      <c r="J83" s="121" t="n">
        <v>1.1984730748358</v>
      </c>
    </row>
    <row r="84" ht="16.5" customHeight="1" s="73">
      <c r="A84" s="137" t="n">
        <v>44536</v>
      </c>
      <c r="B84" s="142" t="n"/>
      <c r="D84" s="117" t="n"/>
      <c r="E84" s="118" t="n"/>
      <c r="F84" s="119" t="n"/>
      <c r="G84" s="119" t="n"/>
      <c r="H84" s="143" t="n">
        <v>170255.654609319</v>
      </c>
      <c r="I84" s="120" t="n">
        <v>320166.66064</v>
      </c>
      <c r="J84" s="121" t="n">
        <v>1.13571150722899</v>
      </c>
    </row>
    <row r="85" ht="16.5" customHeight="1" s="73">
      <c r="A85" s="137" t="n">
        <v>44533</v>
      </c>
      <c r="B85" s="142" t="n"/>
      <c r="D85" s="117" t="n"/>
      <c r="E85" s="118" t="n"/>
      <c r="F85" s="119" t="n"/>
      <c r="G85" s="119" t="n"/>
      <c r="H85" s="143" t="n">
        <v>168182.898919319</v>
      </c>
      <c r="I85" s="120" t="n">
        <v>318093.90495</v>
      </c>
      <c r="J85" s="121">
        <f>+H85/(I85-H85)</f>
        <v/>
      </c>
    </row>
    <row r="86" ht="16.5" customHeight="1" s="73">
      <c r="A86" s="137" t="n">
        <v>44532</v>
      </c>
      <c r="B86" s="142" t="n"/>
      <c r="D86" s="117" t="n"/>
      <c r="E86" s="118" t="n"/>
      <c r="F86" s="119" t="n"/>
      <c r="G86" s="119" t="n"/>
      <c r="H86" s="120" t="n">
        <v>183860.07084</v>
      </c>
      <c r="I86" s="120" t="n">
        <v>332870.37084</v>
      </c>
      <c r="J86" s="121" t="n">
        <v>1.23387491227117</v>
      </c>
    </row>
    <row r="87" ht="16.5" customHeight="1" s="73">
      <c r="A87" s="137" t="n">
        <v>44531</v>
      </c>
      <c r="B87" s="142" t="n"/>
      <c r="D87" s="117" t="n"/>
      <c r="E87" s="118" t="n"/>
      <c r="F87" s="119" t="n"/>
      <c r="G87" s="119" t="n"/>
      <c r="H87" s="120" t="n">
        <v>179695.29588</v>
      </c>
      <c r="I87" s="120" t="n">
        <v>328705.59588</v>
      </c>
      <c r="J87" s="121" t="n">
        <v>1.20592533455741</v>
      </c>
    </row>
    <row r="88" ht="16.5" customHeight="1" s="73">
      <c r="A88" s="137" t="n">
        <v>44530</v>
      </c>
      <c r="B88" s="142" t="n"/>
      <c r="D88" s="117" t="n"/>
      <c r="E88" s="118" t="n"/>
      <c r="F88" s="119" t="n"/>
      <c r="G88" s="119" t="n"/>
      <c r="H88" s="120" t="n">
        <v>183780.65445</v>
      </c>
      <c r="I88" s="120" t="n">
        <v>332790.95445</v>
      </c>
      <c r="J88" s="121" t="n">
        <v>1.23334195320727</v>
      </c>
    </row>
    <row r="89" ht="16.5" customHeight="1" s="73">
      <c r="A89" s="137" t="n">
        <v>44529</v>
      </c>
      <c r="B89" s="142" t="n"/>
      <c r="D89" s="117" t="n"/>
      <c r="E89" s="118" t="n"/>
      <c r="F89" s="119" t="n"/>
      <c r="G89" s="119" t="n"/>
      <c r="H89" s="120" t="n">
        <v>188319.10492</v>
      </c>
      <c r="I89" s="120" t="n">
        <v>337329.40492</v>
      </c>
      <c r="J89" s="121" t="n">
        <v>1.2637992468977</v>
      </c>
    </row>
    <row r="90" ht="16.5" customHeight="1" s="73">
      <c r="A90" s="137" t="n">
        <v>44526</v>
      </c>
      <c r="B90" s="142" t="n"/>
      <c r="D90" s="117" t="n"/>
      <c r="E90" s="118" t="n"/>
      <c r="F90" s="119" t="n"/>
      <c r="G90" s="119" t="n"/>
      <c r="H90" s="120" t="n">
        <v>180897.40357</v>
      </c>
      <c r="I90" s="120" t="n">
        <v>329907.70357</v>
      </c>
      <c r="J90" s="121" t="n">
        <v>1.21399261373208</v>
      </c>
    </row>
    <row r="91" ht="16.5" customHeight="1" s="73">
      <c r="A91" s="137" t="n">
        <v>44524</v>
      </c>
      <c r="B91" s="142" t="n"/>
      <c r="D91" s="117" t="n"/>
      <c r="E91" s="118" t="n"/>
      <c r="F91" s="119" t="n"/>
      <c r="G91" s="119" t="n"/>
      <c r="H91" s="120" t="n">
        <v>185388.06095</v>
      </c>
      <c r="I91" s="120" t="n">
        <v>334398.36095</v>
      </c>
      <c r="J91" s="121" t="n">
        <v>1.24412917060096</v>
      </c>
    </row>
    <row r="92" ht="16.5" customHeight="1" s="73">
      <c r="A92" s="137" t="n">
        <v>44523</v>
      </c>
      <c r="B92" s="142" t="n"/>
      <c r="D92" s="117" t="n"/>
      <c r="E92" s="118" t="n"/>
      <c r="F92" s="119" t="n"/>
      <c r="G92" s="119" t="n"/>
      <c r="H92" s="120" t="n">
        <v>184435.7855</v>
      </c>
      <c r="I92" s="120" t="n">
        <v>333446.0855</v>
      </c>
      <c r="J92" s="121" t="n">
        <v>1.23773850196933</v>
      </c>
    </row>
    <row r="93" ht="16.5" customHeight="1" s="73">
      <c r="A93" s="137" t="n">
        <v>44522</v>
      </c>
      <c r="B93" s="142" t="n"/>
      <c r="D93" s="117" t="n"/>
      <c r="E93" s="118" t="n"/>
      <c r="F93" s="119" t="n"/>
      <c r="G93" s="119" t="n"/>
      <c r="H93" s="120" t="n">
        <v>186866.99595</v>
      </c>
      <c r="I93" s="120" t="n">
        <v>335877.29595</v>
      </c>
      <c r="J93" s="121" t="n">
        <v>1.25405422276179</v>
      </c>
    </row>
    <row r="94" ht="16.5" customHeight="1" s="73">
      <c r="A94" s="137" t="n">
        <v>44519</v>
      </c>
      <c r="B94" s="142" t="n"/>
      <c r="D94" s="117" t="n"/>
      <c r="E94" s="118" t="n"/>
      <c r="F94" s="119" t="n"/>
      <c r="G94" s="119" t="n"/>
      <c r="H94" s="120" t="n">
        <v>190636.39338</v>
      </c>
      <c r="I94" s="120" t="n">
        <v>339646.77338</v>
      </c>
      <c r="J94" s="121" t="n">
        <v>1.27934975657401</v>
      </c>
    </row>
    <row r="95" ht="16.5" customHeight="1" s="73">
      <c r="A95" s="137" t="n">
        <v>44518</v>
      </c>
      <c r="B95" s="142" t="n"/>
      <c r="D95" s="117" t="n"/>
      <c r="E95" s="118" t="n"/>
      <c r="F95" s="119" t="n"/>
      <c r="G95" s="119" t="n"/>
      <c r="H95" s="144" t="n">
        <v>186035.66443</v>
      </c>
      <c r="I95" s="144" t="n">
        <v>335046.04443</v>
      </c>
      <c r="J95" s="145" t="n">
        <v>1.24847453197556</v>
      </c>
    </row>
    <row r="96" ht="16.5" customHeight="1" s="73">
      <c r="A96" s="137" t="n">
        <v>44517</v>
      </c>
      <c r="B96" s="142" t="n"/>
      <c r="D96" s="117" t="n"/>
      <c r="E96" s="118" t="n"/>
      <c r="F96" s="119" t="n"/>
      <c r="G96" s="119" t="n"/>
      <c r="H96" s="120" t="n">
        <v>185216.62443</v>
      </c>
      <c r="I96" s="120" t="n">
        <v>334227.00443</v>
      </c>
      <c r="J96" s="121" t="n">
        <v>1.2429780021365</v>
      </c>
    </row>
    <row r="97" ht="16.5" customHeight="1" s="73">
      <c r="A97" s="137" t="n">
        <v>44516</v>
      </c>
      <c r="B97" s="142" t="n"/>
      <c r="D97" s="117" t="n"/>
      <c r="E97" s="118" t="n"/>
      <c r="F97" s="119" t="n"/>
      <c r="G97" s="119" t="n"/>
      <c r="H97" s="120" t="n">
        <v>185036.244893865</v>
      </c>
      <c r="I97" s="120" t="n">
        <v>334093.10117</v>
      </c>
      <c r="J97" s="121" t="n">
        <v>1.24138029954877</v>
      </c>
    </row>
    <row r="98" ht="16.5" customHeight="1" s="73">
      <c r="A98" s="137" t="n">
        <v>44515</v>
      </c>
      <c r="B98" s="142" t="n"/>
      <c r="D98" s="117" t="n"/>
      <c r="E98" s="118" t="n"/>
      <c r="F98" s="119" t="n"/>
      <c r="G98" s="119" t="n"/>
      <c r="H98" s="120" t="n">
        <v>181761.729383865</v>
      </c>
      <c r="I98" s="120" t="n">
        <v>330818.58566</v>
      </c>
      <c r="J98" s="121" t="n">
        <v>1.21941206815166</v>
      </c>
    </row>
    <row r="99" ht="16.5" customHeight="1" s="73">
      <c r="A99" s="137" t="n">
        <v>44509</v>
      </c>
      <c r="B99" s="142" t="n"/>
      <c r="D99" s="117" t="n"/>
      <c r="E99" s="118" t="n"/>
      <c r="F99" s="119" t="n"/>
      <c r="G99" s="119" t="n"/>
      <c r="H99" s="120" t="n">
        <v>184306.179222665</v>
      </c>
      <c r="I99" s="120" t="n">
        <v>333247.1303436</v>
      </c>
      <c r="J99" s="121" t="n">
        <v>1.23744462376245</v>
      </c>
    </row>
    <row r="100" ht="16.5" customHeight="1" s="73">
      <c r="A100" s="137" t="n">
        <v>44508</v>
      </c>
      <c r="B100" s="142" t="n"/>
      <c r="D100" s="117" t="n"/>
      <c r="E100" s="118" t="n"/>
      <c r="F100" s="119" t="n"/>
      <c r="G100" s="119" t="n"/>
      <c r="H100" s="120" t="n">
        <v>183467.951515865</v>
      </c>
      <c r="I100" s="120" t="n">
        <v>332408.9226368</v>
      </c>
      <c r="J100" s="121" t="n">
        <v>1.23181653869368</v>
      </c>
    </row>
    <row r="101" ht="16.5" customHeight="1" s="73">
      <c r="A101" s="137" t="n">
        <v>44505</v>
      </c>
      <c r="B101" s="142" t="n"/>
      <c r="D101" s="117" t="n"/>
      <c r="E101" s="118" t="n"/>
      <c r="F101" s="119" t="n"/>
      <c r="G101" s="119" t="n"/>
      <c r="H101" s="120" t="n">
        <v>182873.7891244</v>
      </c>
      <c r="I101" s="120" t="n">
        <v>331952.0949292</v>
      </c>
      <c r="J101" s="121" t="n">
        <v>1.22669618585451</v>
      </c>
    </row>
    <row r="102" ht="16.5" customHeight="1" s="73">
      <c r="A102" s="142" t="n"/>
      <c r="B102" s="142" t="n"/>
      <c r="D102" s="117" t="n"/>
      <c r="E102" s="118" t="n"/>
      <c r="F102" s="119" t="n"/>
      <c r="G102" s="119" t="n"/>
      <c r="H102" s="120" t="n"/>
      <c r="I102" s="120" t="n"/>
      <c r="J102" s="121" t="n"/>
    </row>
    <row r="103" ht="16.5" customHeight="1" s="73">
      <c r="A103" s="142" t="n"/>
      <c r="B103" s="142" t="n"/>
      <c r="C103" s="117" t="n"/>
      <c r="D103" s="117" t="n"/>
      <c r="E103" s="118" t="n"/>
      <c r="G103" s="119" t="n"/>
      <c r="H103" s="120" t="n"/>
      <c r="I103" s="120" t="n"/>
      <c r="J103" s="121" t="n"/>
    </row>
    <row r="104" ht="15.75" customHeight="1" s="73">
      <c r="A104" s="142" t="n"/>
      <c r="B104" s="142" t="n"/>
      <c r="C104" s="117" t="n"/>
      <c r="D104" s="117" t="n"/>
      <c r="E104" s="118" t="n"/>
      <c r="G104" s="119" t="n"/>
      <c r="H104" s="120" t="n"/>
      <c r="I104" s="120" t="n"/>
      <c r="J104" s="121" t="n"/>
    </row>
    <row r="105" ht="15.75" customHeight="1" s="73">
      <c r="A105" s="142" t="n"/>
      <c r="B105" s="142" t="n"/>
      <c r="D105" s="117" t="n"/>
      <c r="E105" s="118" t="n"/>
      <c r="G105" s="119" t="n"/>
      <c r="H105" s="120" t="n"/>
      <c r="I105" s="120" t="n"/>
      <c r="J105" s="121" t="n"/>
    </row>
    <row r="106" ht="15.75" customHeight="1" s="73">
      <c r="A106" s="142" t="n"/>
      <c r="B106" s="142" t="n"/>
      <c r="C106" s="117" t="n"/>
      <c r="D106" s="117" t="n"/>
      <c r="H106" s="120" t="n"/>
    </row>
    <row r="107" ht="15" customHeight="1" s="73">
      <c r="A107" s="142" t="n"/>
      <c r="B107" s="142" t="n"/>
      <c r="D107" s="117" t="n"/>
      <c r="E107" s="118" t="n"/>
      <c r="G107" s="119" t="n"/>
      <c r="H107" s="120" t="n"/>
      <c r="I107" s="120" t="n"/>
      <c r="J107" s="121" t="n"/>
    </row>
    <row r="108" ht="15" customHeight="1" s="73">
      <c r="C108" s="117" t="n"/>
      <c r="D108" s="117" t="n"/>
    </row>
    <row r="109" ht="15" customHeight="1" s="73">
      <c r="C109" s="117" t="n"/>
      <c r="D109" s="117" t="n"/>
    </row>
    <row r="110" ht="15" customHeight="1" s="73"/>
  </sheetData>
  <mergeCells count="2">
    <mergeCell ref="E35:G35"/>
    <mergeCell ref="H35:J35"/>
  </mergeCells>
  <hyperlinks>
    <hyperlink xmlns:r="http://schemas.openxmlformats.org/officeDocument/2006/relationships" ref="D58" display="mailto:%3D@now()" r:id="rId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6171875" defaultRowHeight="15" zeroHeight="0" outlineLevelRow="0"/>
  <sheetData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26171875" defaultRowHeight="15" zeroHeight="0" outlineLevelRow="0"/>
  <sheetData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William Chang</dc:creator>
  <dc:language xmlns:dc="http://purl.org/dc/elements/1.1/">en-US</dc:language>
  <dcterms:created xmlns:dcterms="http://purl.org/dc/terms/" xmlns:xsi="http://www.w3.org/2001/XMLSchema-instance" xsi:type="dcterms:W3CDTF">2021-10-29T16:46:49Z</dcterms:created>
  <dcterms:modified xmlns:dcterms="http://purl.org/dc/terms/" xmlns:xsi="http://www.w3.org/2001/XMLSchema-instance" xsi:type="dcterms:W3CDTF">2022-02-11T07:41:33Z</dcterms:modified>
  <cp:revision>108</cp:revision>
</cp:coreProperties>
</file>