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onedRepositories\NbdLamprey2\"/>
    </mc:Choice>
  </mc:AlternateContent>
  <xr:revisionPtr revIDLastSave="0" documentId="13_ncr:1_{26E2B411-49A2-4E1A-8EF8-C858E41C23ED}" xr6:coauthVersionLast="47" xr6:coauthVersionMax="47" xr10:uidLastSave="{00000000-0000-0000-0000-000000000000}"/>
  <bookViews>
    <workbookView xWindow="-28920" yWindow="1155" windowWidth="29040" windowHeight="15840" activeTab="6" xr2:uid="{3BEC1152-7282-174A-AD94-25902A3A271A}"/>
  </bookViews>
  <sheets>
    <sheet name="AIC_values" sheetId="1" r:id="rId1"/>
    <sheet name="ModelResults" sheetId="5" r:id="rId2"/>
    <sheet name="Sheet2" sheetId="6" r:id="rId3"/>
    <sheet name="Sheet3" sheetId="7" r:id="rId4"/>
    <sheet name="Sheet4" sheetId="8" r:id="rId5"/>
    <sheet name="K-cluster results" sheetId="2" r:id="rId6"/>
    <sheet name="Nb and Ns estimates" sheetId="3" r:id="rId7"/>
  </sheets>
  <definedNames>
    <definedName name="_xlnm._FilterDatabase" localSheetId="1" hidden="1">ModelResults!$B$1:$G$10</definedName>
    <definedName name="_xlnm._FilterDatabase" localSheetId="2" hidden="1">Sheet2!$R$1:$W$10</definedName>
    <definedName name="_xlnm._FilterDatabase" localSheetId="3" hidden="1">Sheet3!$B$1:$F$12</definedName>
    <definedName name="_xlnm._FilterDatabase" localSheetId="4" hidden="1">Sheet4!$B$1:$F$12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H4" i="1"/>
  <c r="E32" i="5"/>
  <c r="E33" i="5"/>
  <c r="E34" i="5"/>
  <c r="E35" i="5"/>
  <c r="E36" i="5"/>
  <c r="E37" i="5"/>
  <c r="E38" i="5"/>
  <c r="E39" i="5"/>
  <c r="E40" i="5"/>
  <c r="E41" i="5"/>
  <c r="E31" i="5"/>
  <c r="G40" i="5"/>
  <c r="M10" i="6"/>
  <c r="G10" i="6"/>
  <c r="G9" i="6"/>
  <c r="G8" i="6"/>
  <c r="G7" i="6"/>
  <c r="G6" i="6"/>
  <c r="G5" i="6"/>
  <c r="AE10" i="6"/>
  <c r="AE9" i="6"/>
  <c r="AE8" i="6"/>
  <c r="AE6" i="6"/>
  <c r="AE5" i="6"/>
  <c r="AE4" i="6"/>
  <c r="AE3" i="6"/>
  <c r="AE7" i="6"/>
  <c r="AC2" i="6"/>
  <c r="W9" i="6"/>
  <c r="W8" i="6"/>
  <c r="W7" i="6"/>
  <c r="W6" i="6"/>
  <c r="W5" i="6"/>
  <c r="W10" i="6"/>
  <c r="O10" i="6"/>
  <c r="O9" i="6"/>
  <c r="O8" i="6"/>
  <c r="O7" i="6"/>
  <c r="O6" i="6"/>
  <c r="O5" i="6"/>
  <c r="O4" i="6"/>
  <c r="O3" i="6"/>
  <c r="O2" i="6"/>
  <c r="M3" i="6"/>
  <c r="M4" i="6"/>
  <c r="M5" i="6"/>
  <c r="M6" i="6"/>
  <c r="M7" i="6"/>
  <c r="M8" i="6"/>
  <c r="M9" i="6"/>
  <c r="M2" i="6"/>
  <c r="AC9" i="6"/>
  <c r="AC5" i="6"/>
  <c r="AC8" i="6"/>
  <c r="AC3" i="6"/>
  <c r="AC6" i="6"/>
  <c r="AC10" i="6"/>
  <c r="AC4" i="6"/>
  <c r="AC7" i="6"/>
  <c r="AE2" i="6"/>
  <c r="W3" i="6"/>
  <c r="W4" i="6"/>
  <c r="W2" i="6"/>
  <c r="U2" i="6"/>
  <c r="U7" i="6"/>
  <c r="U6" i="6"/>
  <c r="U5" i="6"/>
  <c r="U8" i="6"/>
  <c r="U9" i="6"/>
  <c r="U4" i="6"/>
  <c r="U3" i="6"/>
  <c r="U10" i="6"/>
  <c r="G3" i="6"/>
  <c r="G4" i="6"/>
  <c r="G2" i="6"/>
  <c r="E5" i="6"/>
  <c r="E2" i="6"/>
  <c r="E7" i="6"/>
  <c r="E8" i="6"/>
  <c r="E4" i="6"/>
  <c r="E9" i="6"/>
  <c r="E6" i="6"/>
  <c r="E3" i="6"/>
  <c r="E10" i="6"/>
  <c r="G9" i="5" l="1"/>
  <c r="G8" i="5"/>
  <c r="G7" i="5"/>
  <c r="G41" i="5"/>
  <c r="G39" i="5"/>
  <c r="G38" i="5"/>
  <c r="G37" i="5"/>
  <c r="G36" i="5"/>
  <c r="G35" i="5"/>
  <c r="G34" i="5"/>
  <c r="G33" i="5"/>
  <c r="G32" i="5"/>
  <c r="G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3" i="5"/>
  <c r="G19" i="5"/>
  <c r="E19" i="5"/>
  <c r="G18" i="5"/>
  <c r="E18" i="5"/>
  <c r="G17" i="5"/>
  <c r="E17" i="5"/>
  <c r="G16" i="5"/>
  <c r="E16" i="5"/>
  <c r="G15" i="5"/>
  <c r="E15" i="5"/>
  <c r="G14" i="5"/>
  <c r="E14" i="5"/>
  <c r="E13" i="5"/>
  <c r="G12" i="5"/>
  <c r="E12" i="5"/>
  <c r="G11" i="5"/>
  <c r="E11" i="5"/>
  <c r="G12" i="8"/>
  <c r="E2" i="8"/>
  <c r="E4" i="7"/>
  <c r="G12" i="7"/>
  <c r="G10" i="5"/>
  <c r="G5" i="5"/>
  <c r="E5" i="5"/>
  <c r="G11" i="8"/>
  <c r="G10" i="8"/>
  <c r="G9" i="8"/>
  <c r="G8" i="8"/>
  <c r="G7" i="8"/>
  <c r="G6" i="8"/>
  <c r="G5" i="8"/>
  <c r="G4" i="8"/>
  <c r="G3" i="8"/>
  <c r="G2" i="8"/>
  <c r="G11" i="7"/>
  <c r="G10" i="7"/>
  <c r="G9" i="7"/>
  <c r="G8" i="7"/>
  <c r="G7" i="7"/>
  <c r="G6" i="7"/>
  <c r="G5" i="7"/>
  <c r="G4" i="7"/>
  <c r="G3" i="7"/>
  <c r="G2" i="7"/>
  <c r="G6" i="5"/>
  <c r="G2" i="5"/>
  <c r="G3" i="5"/>
  <c r="G4" i="5"/>
  <c r="E12" i="8"/>
  <c r="E10" i="8"/>
  <c r="E11" i="8"/>
  <c r="E9" i="8"/>
  <c r="E5" i="8"/>
  <c r="E8" i="8"/>
  <c r="E4" i="8"/>
  <c r="E6" i="8"/>
  <c r="E7" i="8"/>
  <c r="E3" i="8"/>
  <c r="E6" i="7"/>
  <c r="E12" i="7"/>
  <c r="E2" i="7"/>
  <c r="E8" i="7"/>
  <c r="E11" i="7"/>
  <c r="E7" i="7"/>
  <c r="E9" i="7"/>
  <c r="E3" i="7"/>
  <c r="E5" i="7"/>
  <c r="E10" i="7"/>
  <c r="E4" i="5"/>
  <c r="E3" i="5"/>
  <c r="E6" i="5"/>
  <c r="E7" i="5"/>
  <c r="E9" i="5"/>
  <c r="E2" i="5"/>
  <c r="E10" i="5"/>
  <c r="E8" i="5"/>
  <c r="I19" i="1" l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H26" i="1"/>
  <c r="H27" i="1"/>
  <c r="H20" i="1"/>
  <c r="H21" i="1"/>
  <c r="H22" i="1"/>
  <c r="H23" i="1"/>
  <c r="H24" i="1"/>
  <c r="H25" i="1"/>
  <c r="H19" i="1"/>
  <c r="F29" i="1"/>
  <c r="E29" i="1"/>
  <c r="D29" i="1"/>
  <c r="C29" i="1"/>
  <c r="C14" i="1" l="1"/>
  <c r="H11" i="1" s="1"/>
  <c r="D14" i="1"/>
  <c r="I11" i="1" s="1"/>
  <c r="E14" i="1"/>
  <c r="F14" i="1"/>
  <c r="K3" i="1" l="1"/>
  <c r="K4" i="1"/>
  <c r="K12" i="1"/>
  <c r="K5" i="1"/>
  <c r="K9" i="1"/>
  <c r="K6" i="1"/>
  <c r="K7" i="1"/>
  <c r="K8" i="1"/>
  <c r="K10" i="1"/>
  <c r="J3" i="1"/>
  <c r="J7" i="1"/>
  <c r="J12" i="1"/>
  <c r="J4" i="1"/>
  <c r="J8" i="1"/>
  <c r="J5" i="1"/>
  <c r="J9" i="1"/>
  <c r="J10" i="1"/>
  <c r="J6" i="1"/>
  <c r="J11" i="1"/>
  <c r="I3" i="1"/>
  <c r="I4" i="1"/>
  <c r="I10" i="1"/>
  <c r="I6" i="1"/>
  <c r="I7" i="1"/>
  <c r="I5" i="1"/>
  <c r="I8" i="1"/>
  <c r="H8" i="1"/>
  <c r="H10" i="1"/>
  <c r="H3" i="1"/>
  <c r="H5" i="1"/>
  <c r="H6" i="1"/>
  <c r="H7" i="1"/>
</calcChain>
</file>

<file path=xl/sharedStrings.xml><?xml version="1.0" encoding="utf-8"?>
<sst xmlns="http://schemas.openxmlformats.org/spreadsheetml/2006/main" count="530" uniqueCount="211">
  <si>
    <t>Model Name</t>
  </si>
  <si>
    <t>Number of responses</t>
  </si>
  <si>
    <t>Ns - Chao</t>
  </si>
  <si>
    <t>Vk</t>
  </si>
  <si>
    <t>kbar</t>
  </si>
  <si>
    <t>Global</t>
  </si>
  <si>
    <t>Year Since Treatment</t>
  </si>
  <si>
    <t>Drainage</t>
  </si>
  <si>
    <t>Trap to Mouth</t>
  </si>
  <si>
    <t>Sampling Distance</t>
  </si>
  <si>
    <t>Sample Size</t>
  </si>
  <si>
    <t>Nc</t>
  </si>
  <si>
    <t>Sampling subset</t>
  </si>
  <si>
    <t>environmental subset</t>
  </si>
  <si>
    <t>minAIC</t>
  </si>
  <si>
    <t>Lake</t>
  </si>
  <si>
    <t>Stream</t>
  </si>
  <si>
    <t>Pop</t>
  </si>
  <si>
    <t>Superior</t>
  </si>
  <si>
    <t>Bad</t>
  </si>
  <si>
    <t>BAD</t>
  </si>
  <si>
    <t>Michigan</t>
  </si>
  <si>
    <t>Betsie</t>
  </si>
  <si>
    <t>BEI</t>
  </si>
  <si>
    <t>Betsy</t>
  </si>
  <si>
    <t>BET</t>
  </si>
  <si>
    <t>Huron</t>
  </si>
  <si>
    <t>Brule</t>
  </si>
  <si>
    <t>BRL</t>
  </si>
  <si>
    <t>Erie</t>
  </si>
  <si>
    <t>Cattaraugus</t>
  </si>
  <si>
    <t>CAT</t>
  </si>
  <si>
    <t>Cheboygan</t>
  </si>
  <si>
    <t>CHE</t>
  </si>
  <si>
    <t>East Au Gres</t>
  </si>
  <si>
    <t>EAG</t>
  </si>
  <si>
    <t>Ford</t>
  </si>
  <si>
    <t>FOR</t>
  </si>
  <si>
    <t>Manistique</t>
  </si>
  <si>
    <t>MAI</t>
  </si>
  <si>
    <t>Manistee</t>
  </si>
  <si>
    <t>MAN</t>
  </si>
  <si>
    <t>Middle</t>
  </si>
  <si>
    <t>MIR2016</t>
  </si>
  <si>
    <t>Misery</t>
  </si>
  <si>
    <t>MIS</t>
  </si>
  <si>
    <t>Muskegon</t>
  </si>
  <si>
    <t>MUS</t>
  </si>
  <si>
    <t>Ocqueoc</t>
  </si>
  <si>
    <t>OCQ</t>
  </si>
  <si>
    <t>Ontario</t>
  </si>
  <si>
    <t>Sterling</t>
  </si>
  <si>
    <t>STE</t>
  </si>
  <si>
    <t>Swan</t>
  </si>
  <si>
    <t>SWN</t>
  </si>
  <si>
    <t>Tahquamenon</t>
  </si>
  <si>
    <t>TAQ</t>
  </si>
  <si>
    <t>Two-Hearted</t>
  </si>
  <si>
    <t>TWO2018</t>
  </si>
  <si>
    <t>SF_Nb</t>
  </si>
  <si>
    <t>Ns</t>
  </si>
  <si>
    <t>Ns_Chao</t>
  </si>
  <si>
    <t>Chao_uncert</t>
  </si>
  <si>
    <t>Ns_Jackknife</t>
  </si>
  <si>
    <t>Jackknife_uncert</t>
  </si>
  <si>
    <t>MIR</t>
  </si>
  <si>
    <t>TWO</t>
  </si>
  <si>
    <t>Bad River</t>
  </si>
  <si>
    <t>Betsie River</t>
  </si>
  <si>
    <t>Betsy River</t>
  </si>
  <si>
    <t>Brule River</t>
  </si>
  <si>
    <t>Cattaraugus River</t>
  </si>
  <si>
    <t>Pigeon River</t>
  </si>
  <si>
    <t>East Au Gres River</t>
  </si>
  <si>
    <t>Ford River</t>
  </si>
  <si>
    <t>Manistique River</t>
  </si>
  <si>
    <t>Manistee River</t>
  </si>
  <si>
    <t>Middle River</t>
  </si>
  <si>
    <t>Misery River</t>
  </si>
  <si>
    <t>Muskegon River</t>
  </si>
  <si>
    <t>Ocqueoc River</t>
  </si>
  <si>
    <t>Sterling River</t>
  </si>
  <si>
    <t>Swan Creek</t>
  </si>
  <si>
    <t>Tahquamenon River</t>
  </si>
  <si>
    <t>Two-Hearted River</t>
  </si>
  <si>
    <t>N</t>
  </si>
  <si>
    <t>LD</t>
  </si>
  <si>
    <t>2.8 (2.3-3.3)</t>
  </si>
  <si>
    <t>25.3 (23.2-27.5)</t>
  </si>
  <si>
    <t>32 (29.3-34.8)</t>
  </si>
  <si>
    <t>75.8 (42.3-232.7)</t>
  </si>
  <si>
    <t>32.8 (29.2-36.9)</t>
  </si>
  <si>
    <t>9.1 (7.2-11.2)</t>
  </si>
  <si>
    <t>15.1 (2.8-Inf)</t>
  </si>
  <si>
    <t>46.7 (35.4-63.1)</t>
  </si>
  <si>
    <t>7.5 (4.7-11)</t>
  </si>
  <si>
    <t>223.9 (199.3-253.1)</t>
  </si>
  <si>
    <t>10 (8.1-12.3)</t>
  </si>
  <si>
    <t>240.2 (164.2-429.5)</t>
  </si>
  <si>
    <t>133.9 (105.3-178)</t>
  </si>
  <si>
    <t>6.5 (5.2-7.8)</t>
  </si>
  <si>
    <t>1.9 (1.7-2.1)</t>
  </si>
  <si>
    <t>51.6 (39-70.6)</t>
  </si>
  <si>
    <t>22.2 (15.3-33.9)</t>
  </si>
  <si>
    <t>142.8 (118-176.9)</t>
  </si>
  <si>
    <t>PwoP</t>
  </si>
  <si>
    <t>6.22 (6.00-6.45)</t>
  </si>
  <si>
    <t>79.93 (78.63-81.24)</t>
  </si>
  <si>
    <t>107.25 (103.81-110.69)</t>
  </si>
  <si>
    <t>39.81 (39.46-40.15)</t>
  </si>
  <si>
    <t>3.92 (3.77-4.07)</t>
  </si>
  <si>
    <t>172.2 (167.43-176.97)</t>
  </si>
  <si>
    <t>40.39 (39.25-41.53)</t>
  </si>
  <si>
    <t>88 (87.1-88.9)</t>
  </si>
  <si>
    <t>11.48 (10.89-12.07)</t>
  </si>
  <si>
    <t>206.86 (204.82-208.91)</t>
  </si>
  <si>
    <t>358 (356.48-359.52)</t>
  </si>
  <si>
    <t>9.58 (9.07-10.08)</t>
  </si>
  <si>
    <t>347.81 (343.80-351.82)</t>
  </si>
  <si>
    <t>183.4 (181.13-185.68)</t>
  </si>
  <si>
    <t>5.74 (5.66-5.83)</t>
  </si>
  <si>
    <t>4.32 (4.22-4.42)</t>
  </si>
  <si>
    <t>68.16 (66.78-69.54)</t>
  </si>
  <si>
    <t>22.7 (21.32-24.08)</t>
  </si>
  <si>
    <t>6 (3-20)</t>
  </si>
  <si>
    <t>88 (66-119)</t>
  </si>
  <si>
    <t>80 (57-113)</t>
  </si>
  <si>
    <t>106 (67-200)</t>
  </si>
  <si>
    <t>40 (27-62)</t>
  </si>
  <si>
    <t>4 (2-12)</t>
  </si>
  <si>
    <t>168 (86-1499)</t>
  </si>
  <si>
    <t>40 (27-63)</t>
  </si>
  <si>
    <t>11 (6-26)</t>
  </si>
  <si>
    <t>206 (166-256)</t>
  </si>
  <si>
    <t>358 (307-422)</t>
  </si>
  <si>
    <t>9 (4-24)</t>
  </si>
  <si>
    <t>345 (223-703)</t>
  </si>
  <si>
    <t>183 (143-238)</t>
  </si>
  <si>
    <t>6 (3-19)</t>
  </si>
  <si>
    <t>4 (2-20)</t>
  </si>
  <si>
    <t>68 (48-96)</t>
  </si>
  <si>
    <t>22 (12-42)</t>
  </si>
  <si>
    <t>K - BD-MCMC</t>
  </si>
  <si>
    <t>K - R&amp;M Criteria</t>
  </si>
  <si>
    <t>delta AICc</t>
  </si>
  <si>
    <t>Nb - LD</t>
  </si>
  <si>
    <t>Nb - SF</t>
  </si>
  <si>
    <t>global</t>
  </si>
  <si>
    <t>YearSinceTreat</t>
  </si>
  <si>
    <t>SampDist</t>
  </si>
  <si>
    <t>SampSize</t>
  </si>
  <si>
    <t>sampling</t>
  </si>
  <si>
    <t>biotic</t>
  </si>
  <si>
    <t>Nc and TrapToMouth models</t>
  </si>
  <si>
    <t>LarvalPop Models</t>
  </si>
  <si>
    <t>Larval Pop Size</t>
  </si>
  <si>
    <t>LarvalPop</t>
  </si>
  <si>
    <t>biotic subset</t>
  </si>
  <si>
    <t>Larval Pop</t>
  </si>
  <si>
    <t>Response</t>
  </si>
  <si>
    <t>Explanatory Variable</t>
  </si>
  <si>
    <t>p-value</t>
  </si>
  <si>
    <t>AICc</t>
  </si>
  <si>
    <t>deltaAICc</t>
  </si>
  <si>
    <t>Aikike Weight</t>
  </si>
  <si>
    <t>Nb - Linkage Disequilibrium</t>
  </si>
  <si>
    <t>Nb - Sibship Frequency</t>
  </si>
  <si>
    <t>TrapToMouthKm</t>
  </si>
  <si>
    <t>NcAge1</t>
  </si>
  <si>
    <t>AddedSum</t>
  </si>
  <si>
    <t>intercept</t>
  </si>
  <si>
    <t>NA</t>
  </si>
  <si>
    <t>0.6721,0.0771</t>
  </si>
  <si>
    <t>SampDist+SampSize</t>
  </si>
  <si>
    <t>Drainage+TrapToMouthKm</t>
  </si>
  <si>
    <t>0.1138 | 0.9782</t>
  </si>
  <si>
    <t>0.0209 | 0.0183 | 0.7126 | 0.9067 | 0.3079</t>
  </si>
  <si>
    <t>YearSinceTreat+Drainage+TrapToMouthKm+SampDist+SampSize</t>
  </si>
  <si>
    <t>0.8195 | 0.1864</t>
  </si>
  <si>
    <t>0.0871 | 0.8546</t>
  </si>
  <si>
    <t>0.1398 | 0.0741 | 0.9582 | 0.9088 | 0.4935</t>
  </si>
  <si>
    <t>0.7499 | 0.0945</t>
  </si>
  <si>
    <t>0.1240 | 0.8530</t>
  </si>
  <si>
    <t>NcAge1+YearSinceTreat</t>
  </si>
  <si>
    <t>0.7431 | 0.1853</t>
  </si>
  <si>
    <t>NcAge1+YearSinceTreat+Drainage+TrapToMouthKm+SampDist+SampSize</t>
  </si>
  <si>
    <t>0.4625 | 0.1142 | 0.0984 | 0.9653 | 0.9106 | 0.6987</t>
  </si>
  <si>
    <t>0.8380 | 0.8830</t>
  </si>
  <si>
    <t>0.3660 | 0.8300</t>
  </si>
  <si>
    <t>0.604 | 0.770</t>
  </si>
  <si>
    <t>0.527 | 0.525 | 0.384 | 0.322 | 0.848 | 0.866 | 0.426</t>
  </si>
  <si>
    <t>Kselect</t>
  </si>
  <si>
    <t>Larval Population</t>
  </si>
  <si>
    <t>ModelName</t>
  </si>
  <si>
    <t>YearSinceTreat+Drainage+Larval Population+SampDist+SampSize</t>
  </si>
  <si>
    <t xml:space="preserve">global </t>
  </si>
  <si>
    <t>AICc_value</t>
  </si>
  <si>
    <t>AkaikeWeights</t>
  </si>
  <si>
    <t>Akaike Weight</t>
  </si>
  <si>
    <t>0.217 | 0.237</t>
  </si>
  <si>
    <t>0.742 | 0.999</t>
  </si>
  <si>
    <t>0.270 | 0.246 | 0.378 | 0.628 | 0.949</t>
  </si>
  <si>
    <t>0.275 | 0.254</t>
  </si>
  <si>
    <t>0.732 | 0.983</t>
  </si>
  <si>
    <t>0.300 | 0.288 | 0.414 | 0.658 | 0.948</t>
  </si>
  <si>
    <t>0.962 | 0.069</t>
  </si>
  <si>
    <t>0.499 | 0.400</t>
  </si>
  <si>
    <t>0.230 | 0.536 | 0.583 | 0.797 | 0.765</t>
  </si>
  <si>
    <t>0.530 | 0.989</t>
  </si>
  <si>
    <t>0.093 | 0.001</t>
  </si>
  <si>
    <t>0.266 | 0.962 | 0.945 | 0.509 | 0.006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</si>
</sst>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Grande"/>
      <family val="2"/>
    </font>
    <font>
      <b/>
      <sz val="12"/>
      <color theme="1"/>
      <name val="Lucida Grande"/>
      <family val="2"/>
    </font>
    <font>
      <b/>
      <sz val="12"/>
      <color rgb="FF000000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sz val="12"/>
      <color rgb="FFF8F8F2"/>
      <name val="Lucida Grande"/>
      <family val="2"/>
    </font>
    <font>
      <sz val="11"/>
      <color rgb="FF000000"/>
      <name val="Lucida Grande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0" fillId="0" borderId="0" xfId="0" applyFont="1"/>
    <xf numFmtId="0" fontId="7" fillId="3" borderId="0" xfId="0" applyFont="1" applyFill="1"/>
    <xf numFmtId="0" fontId="6" fillId="3" borderId="0" xfId="0" applyFont="1" applyFill="1"/>
    <xf numFmtId="0" fontId="6" fillId="4" borderId="0" xfId="0" applyFont="1" applyFill="1"/>
    <xf numFmtId="11" fontId="6" fillId="0" borderId="0" xfId="0" applyNumberFormat="1" applyFont="1"/>
    <xf numFmtId="0" fontId="8" fillId="0" borderId="0" xfId="0" applyFont="1"/>
    <xf numFmtId="11" fontId="8" fillId="0" borderId="0" xfId="0" applyNumberFormat="1" applyFont="1"/>
    <xf numFmtId="166" fontId="6" fillId="0" borderId="0" xfId="0" applyNumberFormat="1" applyFont="1" applyAlignment="1">
      <alignment horizontal="left" indent="2"/>
    </xf>
    <xf numFmtId="0" fontId="6" fillId="0" borderId="1" xfId="0" applyFont="1" applyBorder="1"/>
    <xf numFmtId="0" fontId="0" fillId="0" borderId="1" xfId="0" applyBorder="1"/>
    <xf numFmtId="0" fontId="6" fillId="0" borderId="0" xfId="0" applyFont="1" applyBorder="1"/>
    <xf numFmtId="0" fontId="0" fillId="0" borderId="0" xfId="0" applyBorder="1"/>
    <xf numFmtId="0" fontId="0" fillId="0" borderId="0" xfId="0" applyFill="1" applyBorder="1"/>
    <xf numFmtId="164" fontId="6" fillId="0" borderId="0" xfId="0" applyNumberFormat="1" applyFont="1"/>
    <xf numFmtId="165" fontId="6" fillId="0" borderId="0" xfId="0" applyNumberFormat="1" applyFont="1" applyBorder="1"/>
    <xf numFmtId="165" fontId="0" fillId="0" borderId="0" xfId="0" applyNumberFormat="1" applyBorder="1"/>
    <xf numFmtId="165" fontId="6" fillId="0" borderId="1" xfId="0" applyNumberFormat="1" applyFont="1" applyBorder="1"/>
    <xf numFmtId="11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5" fontId="6" fillId="0" borderId="0" xfId="0" applyNumberFormat="1" applyFont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5" fontId="0" fillId="0" borderId="0" xfId="0" applyNumberFormat="1" applyBorder="1" applyAlignment="1">
      <alignment wrapText="1"/>
    </xf>
    <xf numFmtId="11" fontId="0" fillId="0" borderId="0" xfId="0" applyNumberFormat="1" applyBorder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vertical="center" textRotation="90" wrapText="1"/>
    </xf>
    <xf numFmtId="0" fontId="9" fillId="0" borderId="0" xfId="0" applyFont="1" applyAlignment="1">
      <alignment wrapText="1"/>
    </xf>
    <xf numFmtId="0" fontId="2" fillId="0" borderId="0" xfId="0" applyFont="1"/>
    <xf numFmtId="164" fontId="6" fillId="0" borderId="0" xfId="0" applyNumberFormat="1" applyFont="1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6A72-C8CA-5447-95DC-B9FA8C7754B8}">
  <dimension ref="A1:R106"/>
  <sheetViews>
    <sheetView workbookViewId="0">
      <selection activeCell="B25" sqref="B25"/>
    </sheetView>
  </sheetViews>
  <sheetFormatPr defaultColWidth="10.875" defaultRowHeight="15.75"/>
  <cols>
    <col min="1" max="1" width="19" style="5" bestFit="1" customWidth="1"/>
    <col min="2" max="2" width="18.875" style="5" bestFit="1" customWidth="1"/>
    <col min="3" max="3" width="14.375" style="5" bestFit="1" customWidth="1"/>
    <col min="4" max="4" width="14.125" style="5" bestFit="1" customWidth="1"/>
    <col min="5" max="6" width="11" style="5" bestFit="1" customWidth="1"/>
    <col min="7" max="7" width="19" style="5" bestFit="1" customWidth="1"/>
    <col min="8" max="8" width="14.375" style="5" bestFit="1" customWidth="1"/>
    <col min="9" max="9" width="14.125" style="5" bestFit="1" customWidth="1"/>
    <col min="10" max="14" width="12.875" style="5" bestFit="1" customWidth="1"/>
    <col min="15" max="16384" width="10.875" style="5"/>
  </cols>
  <sheetData>
    <row r="1" spans="1:18" s="7" customFormat="1">
      <c r="A1" s="50" t="s">
        <v>153</v>
      </c>
      <c r="B1" s="50"/>
      <c r="C1" s="50"/>
      <c r="D1" s="50"/>
      <c r="E1" s="50"/>
      <c r="F1" s="50"/>
      <c r="G1" s="50" t="s">
        <v>144</v>
      </c>
      <c r="H1" s="50"/>
      <c r="I1" s="50"/>
      <c r="J1" s="50"/>
      <c r="K1" s="50"/>
    </row>
    <row r="2" spans="1:18" s="2" customFormat="1">
      <c r="A2" s="2" t="s">
        <v>0</v>
      </c>
      <c r="B2" s="2" t="s">
        <v>1</v>
      </c>
      <c r="C2" s="2" t="s">
        <v>145</v>
      </c>
      <c r="D2" s="3" t="s">
        <v>146</v>
      </c>
      <c r="E2" s="2" t="s">
        <v>2</v>
      </c>
      <c r="F2" s="2" t="s">
        <v>3</v>
      </c>
      <c r="G2" s="4"/>
      <c r="H2" s="2" t="s">
        <v>145</v>
      </c>
      <c r="I2" s="3" t="s">
        <v>146</v>
      </c>
      <c r="J2" s="2" t="s">
        <v>2</v>
      </c>
      <c r="K2" s="2" t="s">
        <v>3</v>
      </c>
    </row>
    <row r="3" spans="1:18">
      <c r="A3" s="5" t="s">
        <v>5</v>
      </c>
      <c r="B3" s="5">
        <v>6</v>
      </c>
      <c r="C3" s="10">
        <v>37.40645</v>
      </c>
      <c r="D3" s="10">
        <v>54.079970000000003</v>
      </c>
      <c r="E3" s="10">
        <v>49.93</v>
      </c>
      <c r="F3" s="10">
        <v>72.321690000000004</v>
      </c>
      <c r="G3" s="7" t="s">
        <v>5</v>
      </c>
      <c r="H3" s="5">
        <f>C3-C$14</f>
        <v>0.30539000000000271</v>
      </c>
      <c r="I3" s="7">
        <f t="shared" ref="I3:K12" si="0">D3-D$14</f>
        <v>13.07884</v>
      </c>
      <c r="J3" s="7">
        <f t="shared" si="0"/>
        <v>12.454819999999998</v>
      </c>
      <c r="K3" s="7">
        <f t="shared" si="0"/>
        <v>19.502690000000001</v>
      </c>
      <c r="M3" s="52"/>
      <c r="N3" s="52"/>
      <c r="O3" s="52"/>
      <c r="P3" s="52"/>
      <c r="Q3" s="52"/>
      <c r="R3" s="52"/>
    </row>
    <row r="4" spans="1:18">
      <c r="A4" s="5" t="s">
        <v>6</v>
      </c>
      <c r="B4" s="5">
        <v>1</v>
      </c>
      <c r="C4" s="10">
        <v>38.004649999999998</v>
      </c>
      <c r="D4" s="10">
        <v>42.939619999999998</v>
      </c>
      <c r="E4" s="10">
        <v>39.606999999999999</v>
      </c>
      <c r="F4" s="12">
        <v>52.819000000000003</v>
      </c>
      <c r="G4" s="7" t="s">
        <v>6</v>
      </c>
      <c r="H4" s="7">
        <f>C4-C$14</f>
        <v>0.90359000000000123</v>
      </c>
      <c r="I4" s="7">
        <f t="shared" si="0"/>
        <v>1.9384899999999945</v>
      </c>
      <c r="J4" s="7">
        <f t="shared" si="0"/>
        <v>2.1318199999999976</v>
      </c>
      <c r="K4" s="7">
        <f t="shared" si="0"/>
        <v>0</v>
      </c>
      <c r="M4" s="52"/>
      <c r="N4" s="52"/>
      <c r="O4" s="52"/>
      <c r="P4" s="52"/>
      <c r="Q4" s="52"/>
      <c r="R4" s="52"/>
    </row>
    <row r="5" spans="1:18">
      <c r="A5" s="5" t="s">
        <v>7</v>
      </c>
      <c r="B5" s="5">
        <v>1</v>
      </c>
      <c r="C5" s="10">
        <v>40.932580000000002</v>
      </c>
      <c r="D5" s="10">
        <v>41.12256</v>
      </c>
      <c r="E5" s="10">
        <v>39.91686</v>
      </c>
      <c r="F5" s="10">
        <v>52.87059</v>
      </c>
      <c r="G5" s="7" t="s">
        <v>7</v>
      </c>
      <c r="H5" s="7">
        <f t="shared" ref="H4:H11" si="1">C5-C$14</f>
        <v>3.8315200000000047</v>
      </c>
      <c r="I5" s="7">
        <f t="shared" si="0"/>
        <v>0.1214299999999966</v>
      </c>
      <c r="J5" s="7">
        <f t="shared" si="0"/>
        <v>2.4416799999999981</v>
      </c>
      <c r="K5" s="7">
        <f t="shared" si="0"/>
        <v>5.158999999999736E-2</v>
      </c>
      <c r="M5" s="52"/>
      <c r="N5" s="52"/>
      <c r="O5" s="52"/>
      <c r="P5" s="52"/>
      <c r="Q5" s="52"/>
      <c r="R5" s="52"/>
    </row>
    <row r="6" spans="1:18">
      <c r="A6" s="5" t="s">
        <v>8</v>
      </c>
      <c r="B6" s="5">
        <v>1</v>
      </c>
      <c r="C6" s="10">
        <v>43.879660000000001</v>
      </c>
      <c r="D6" s="10">
        <v>44.646819999999998</v>
      </c>
      <c r="E6" s="10">
        <v>42.812350000000002</v>
      </c>
      <c r="F6" s="10">
        <v>53.036900000000003</v>
      </c>
      <c r="G6" s="7" t="s">
        <v>8</v>
      </c>
      <c r="H6" s="7">
        <f t="shared" si="1"/>
        <v>6.7786000000000044</v>
      </c>
      <c r="I6" s="7">
        <f t="shared" si="0"/>
        <v>3.6456899999999948</v>
      </c>
      <c r="J6" s="7">
        <f t="shared" si="0"/>
        <v>5.3371700000000004</v>
      </c>
      <c r="K6" s="7">
        <f t="shared" si="0"/>
        <v>0.2179000000000002</v>
      </c>
      <c r="M6" s="52"/>
      <c r="N6" s="52"/>
      <c r="O6" s="52"/>
      <c r="P6" s="52"/>
      <c r="Q6" s="52"/>
      <c r="R6" s="52"/>
    </row>
    <row r="7" spans="1:18">
      <c r="A7" s="5" t="s">
        <v>9</v>
      </c>
      <c r="B7" s="5">
        <v>1</v>
      </c>
      <c r="C7" s="10">
        <v>42.818559999999998</v>
      </c>
      <c r="D7" s="10">
        <v>43.928789999999999</v>
      </c>
      <c r="E7" s="10">
        <v>41.867280000000001</v>
      </c>
      <c r="F7" s="10">
        <v>53.008519999999997</v>
      </c>
      <c r="G7" s="7" t="s">
        <v>9</v>
      </c>
      <c r="H7" s="7">
        <f t="shared" si="1"/>
        <v>5.7175000000000011</v>
      </c>
      <c r="I7" s="7">
        <f t="shared" si="0"/>
        <v>2.9276599999999959</v>
      </c>
      <c r="J7" s="7">
        <f t="shared" si="0"/>
        <v>4.3920999999999992</v>
      </c>
      <c r="K7" s="7">
        <f t="shared" si="0"/>
        <v>0.18951999999999458</v>
      </c>
      <c r="M7" s="52"/>
      <c r="N7" s="52"/>
      <c r="O7" s="52"/>
      <c r="P7" s="52"/>
      <c r="Q7" s="52"/>
      <c r="R7" s="52"/>
    </row>
    <row r="8" spans="1:18">
      <c r="A8" s="5" t="s">
        <v>10</v>
      </c>
      <c r="B8" s="5">
        <v>1</v>
      </c>
      <c r="C8" s="12">
        <v>37.101059999999997</v>
      </c>
      <c r="D8" s="12">
        <v>41.001130000000003</v>
      </c>
      <c r="E8" s="12">
        <v>37.475180000000002</v>
      </c>
      <c r="F8" s="10">
        <v>53.043190000000003</v>
      </c>
      <c r="G8" s="7" t="s">
        <v>10</v>
      </c>
      <c r="H8" s="7">
        <f t="shared" si="1"/>
        <v>0</v>
      </c>
      <c r="I8" s="7">
        <f t="shared" si="0"/>
        <v>0</v>
      </c>
      <c r="J8" s="7">
        <f t="shared" si="0"/>
        <v>0</v>
      </c>
      <c r="K8" s="7">
        <f t="shared" si="0"/>
        <v>0.22419000000000011</v>
      </c>
      <c r="M8" s="52"/>
      <c r="N8" s="52"/>
      <c r="O8" s="52"/>
      <c r="P8" s="52"/>
      <c r="Q8" s="52"/>
      <c r="R8" s="52"/>
    </row>
    <row r="9" spans="1:18">
      <c r="A9" s="5" t="s">
        <v>11</v>
      </c>
      <c r="B9" s="5">
        <v>1</v>
      </c>
      <c r="C9" s="11"/>
      <c r="D9" s="11"/>
      <c r="E9" s="10">
        <v>41.304470000000002</v>
      </c>
      <c r="F9" s="10">
        <v>52.848140000000001</v>
      </c>
      <c r="G9" s="7" t="s">
        <v>11</v>
      </c>
      <c r="H9" s="7"/>
      <c r="I9" s="7"/>
      <c r="J9" s="7">
        <f t="shared" si="0"/>
        <v>3.8292900000000003</v>
      </c>
      <c r="K9" s="7">
        <f t="shared" si="0"/>
        <v>2.9139999999998167E-2</v>
      </c>
      <c r="M9" s="52"/>
      <c r="N9" s="52"/>
      <c r="O9" s="52"/>
      <c r="P9" s="52"/>
      <c r="Q9" s="52"/>
      <c r="R9" s="52"/>
    </row>
    <row r="10" spans="1:18">
      <c r="A10" s="5" t="s">
        <v>12</v>
      </c>
      <c r="B10" s="5">
        <v>2</v>
      </c>
      <c r="C10" s="10">
        <v>39.93036</v>
      </c>
      <c r="D10" s="10">
        <v>44.003599999999999</v>
      </c>
      <c r="E10" s="10">
        <v>40.416089999999997</v>
      </c>
      <c r="F10" s="10">
        <v>56.058549999999997</v>
      </c>
      <c r="G10" s="7" t="s">
        <v>12</v>
      </c>
      <c r="H10" s="7">
        <f t="shared" si="1"/>
        <v>2.8293000000000035</v>
      </c>
      <c r="I10" s="7">
        <f t="shared" si="0"/>
        <v>3.0024699999999953</v>
      </c>
      <c r="J10" s="7">
        <f t="shared" si="0"/>
        <v>2.9409099999999953</v>
      </c>
      <c r="K10" s="7">
        <f t="shared" si="0"/>
        <v>3.2395499999999942</v>
      </c>
      <c r="M10" s="52"/>
      <c r="N10" s="52"/>
      <c r="O10" s="52"/>
      <c r="P10" s="52"/>
      <c r="Q10" s="52"/>
      <c r="R10" s="52"/>
    </row>
    <row r="11" spans="1:18">
      <c r="A11" s="5" t="s">
        <v>13</v>
      </c>
      <c r="B11" s="5">
        <v>2</v>
      </c>
      <c r="C11" s="16">
        <v>42.970509999999997</v>
      </c>
      <c r="D11" s="16">
        <v>41.923940000000002</v>
      </c>
      <c r="E11" s="10">
        <v>42.922809999999998</v>
      </c>
      <c r="F11" s="10">
        <v>55.916379999999997</v>
      </c>
      <c r="G11" s="7" t="s">
        <v>13</v>
      </c>
      <c r="H11" s="7">
        <f t="shared" si="1"/>
        <v>5.8694500000000005</v>
      </c>
      <c r="I11" s="7">
        <f t="shared" si="0"/>
        <v>0.92280999999999835</v>
      </c>
      <c r="J11" s="7">
        <f t="shared" si="0"/>
        <v>5.4476299999999966</v>
      </c>
      <c r="K11" s="7">
        <f>F11-F$14</f>
        <v>3.097379999999994</v>
      </c>
      <c r="M11" s="52"/>
      <c r="N11" s="52"/>
      <c r="O11" s="52"/>
      <c r="P11" s="52"/>
      <c r="Q11" s="52"/>
      <c r="R11" s="52"/>
    </row>
    <row r="12" spans="1:18">
      <c r="A12" s="5" t="s">
        <v>157</v>
      </c>
      <c r="B12" s="5">
        <v>2</v>
      </c>
      <c r="C12" s="14"/>
      <c r="D12" s="15"/>
      <c r="E12" s="10">
        <v>38.41131</v>
      </c>
      <c r="F12" s="10">
        <v>55.546230000000001</v>
      </c>
      <c r="G12" s="7" t="s">
        <v>157</v>
      </c>
      <c r="H12" s="8"/>
      <c r="I12" s="7"/>
      <c r="J12" s="7">
        <f t="shared" si="0"/>
        <v>0.93612999999999857</v>
      </c>
      <c r="K12" s="7">
        <f t="shared" si="0"/>
        <v>2.7272299999999987</v>
      </c>
      <c r="L12" s="2"/>
      <c r="M12" s="53"/>
      <c r="N12" s="53"/>
      <c r="O12" s="52"/>
      <c r="P12" s="52"/>
      <c r="Q12" s="52"/>
      <c r="R12" s="52"/>
    </row>
    <row r="13" spans="1:18">
      <c r="G13" s="6"/>
      <c r="M13" s="52"/>
      <c r="N13" s="52"/>
      <c r="O13" s="52"/>
      <c r="P13" s="52"/>
      <c r="Q13" s="52"/>
      <c r="R13" s="52"/>
    </row>
    <row r="14" spans="1:18">
      <c r="A14" s="5" t="s">
        <v>14</v>
      </c>
      <c r="C14" s="5">
        <f>MIN(C4:C12)</f>
        <v>37.101059999999997</v>
      </c>
      <c r="D14" s="5">
        <f>MIN(D4:D12)</f>
        <v>41.001130000000003</v>
      </c>
      <c r="E14" s="5">
        <f>MIN(E4:E12)</f>
        <v>37.475180000000002</v>
      </c>
      <c r="F14" s="5">
        <f>MIN(F4:F12)</f>
        <v>52.819000000000003</v>
      </c>
      <c r="G14" s="6"/>
      <c r="M14" s="52"/>
      <c r="N14" s="52"/>
      <c r="O14" s="52"/>
      <c r="P14" s="52"/>
      <c r="Q14" s="52"/>
      <c r="R14" s="52"/>
    </row>
    <row r="15" spans="1:18">
      <c r="G15" s="6"/>
      <c r="M15" s="52"/>
      <c r="N15" s="52"/>
      <c r="O15" s="52"/>
      <c r="P15" s="52"/>
      <c r="Q15" s="52"/>
      <c r="R15" s="52"/>
    </row>
    <row r="16" spans="1:18">
      <c r="G16" s="6"/>
      <c r="M16" s="52"/>
      <c r="N16" s="52"/>
      <c r="O16" s="52"/>
      <c r="P16" s="52"/>
      <c r="Q16" s="52"/>
      <c r="R16" s="52"/>
    </row>
    <row r="17" spans="1:18">
      <c r="A17" s="50" t="s">
        <v>154</v>
      </c>
      <c r="B17" s="50"/>
      <c r="C17" s="50"/>
      <c r="D17" s="50"/>
      <c r="E17" s="50"/>
      <c r="F17" s="50"/>
      <c r="G17" s="6"/>
      <c r="M17" s="52"/>
      <c r="N17" s="52"/>
      <c r="O17" s="52"/>
      <c r="P17" s="52"/>
      <c r="Q17" s="52"/>
      <c r="R17" s="52"/>
    </row>
    <row r="18" spans="1:18">
      <c r="A18" s="2" t="s">
        <v>0</v>
      </c>
      <c r="B18" s="2" t="s">
        <v>1</v>
      </c>
      <c r="C18" s="2" t="s">
        <v>145</v>
      </c>
      <c r="D18" s="3" t="s">
        <v>146</v>
      </c>
      <c r="E18" s="2" t="s">
        <v>2</v>
      </c>
      <c r="F18" s="2" t="s">
        <v>3</v>
      </c>
      <c r="G18" s="4"/>
      <c r="H18" s="2" t="s">
        <v>145</v>
      </c>
      <c r="I18" s="3" t="s">
        <v>146</v>
      </c>
      <c r="J18" s="2" t="s">
        <v>2</v>
      </c>
      <c r="K18" s="2" t="s">
        <v>3</v>
      </c>
      <c r="M18" s="52"/>
      <c r="N18" s="52"/>
      <c r="O18" s="52"/>
      <c r="P18" s="52"/>
      <c r="Q18" s="52"/>
      <c r="R18" s="52"/>
    </row>
    <row r="19" spans="1:18">
      <c r="A19" s="8" t="s">
        <v>5</v>
      </c>
      <c r="B19" s="8">
        <v>5</v>
      </c>
      <c r="C19" s="10">
        <v>147.2595</v>
      </c>
      <c r="D19" s="10">
        <v>147.2595</v>
      </c>
      <c r="E19" s="10">
        <v>147.2595</v>
      </c>
      <c r="F19" s="10">
        <v>147.2595</v>
      </c>
      <c r="G19" s="8" t="s">
        <v>5</v>
      </c>
      <c r="H19" s="8">
        <f>C19-C$29</f>
        <v>15.130200000000002</v>
      </c>
      <c r="I19" s="8">
        <f t="shared" ref="I19:K27" si="2">D19-D$29</f>
        <v>5.6747000000000014</v>
      </c>
      <c r="J19" s="8">
        <f t="shared" si="2"/>
        <v>3.0975999999999999</v>
      </c>
      <c r="K19" s="8">
        <f t="shared" si="2"/>
        <v>0.2178000000000111</v>
      </c>
      <c r="M19" s="52"/>
      <c r="N19" s="52"/>
      <c r="O19" s="52"/>
      <c r="P19" s="52"/>
      <c r="Q19" s="52"/>
      <c r="R19" s="52"/>
    </row>
    <row r="20" spans="1:18">
      <c r="A20" s="8" t="s">
        <v>6</v>
      </c>
      <c r="B20" s="8">
        <v>1</v>
      </c>
      <c r="C20" s="10">
        <v>133.4178</v>
      </c>
      <c r="D20" s="10">
        <v>142.3364</v>
      </c>
      <c r="E20" s="12">
        <v>144.1619</v>
      </c>
      <c r="F20" s="10">
        <v>160.45660000000001</v>
      </c>
      <c r="G20" s="8" t="s">
        <v>6</v>
      </c>
      <c r="H20" s="8">
        <f t="shared" ref="H20:H27" si="3">C20-C$29</f>
        <v>1.2884999999999991</v>
      </c>
      <c r="I20" s="8">
        <f t="shared" si="2"/>
        <v>0.75159999999999627</v>
      </c>
      <c r="J20" s="8">
        <f t="shared" si="2"/>
        <v>0</v>
      </c>
      <c r="K20" s="8">
        <f t="shared" si="2"/>
        <v>13.414900000000017</v>
      </c>
      <c r="M20" s="52"/>
      <c r="N20" s="52"/>
      <c r="O20" s="52"/>
      <c r="P20" s="52"/>
      <c r="Q20" s="52"/>
      <c r="R20" s="52"/>
    </row>
    <row r="21" spans="1:18">
      <c r="A21" s="8" t="s">
        <v>7</v>
      </c>
      <c r="B21" s="8">
        <v>1</v>
      </c>
      <c r="C21" s="12">
        <v>132.1293</v>
      </c>
      <c r="D21" s="12">
        <v>141.5848</v>
      </c>
      <c r="E21" s="10">
        <v>148.9504</v>
      </c>
      <c r="F21" s="10">
        <v>159.74369999999999</v>
      </c>
      <c r="G21" s="8" t="s">
        <v>7</v>
      </c>
      <c r="H21" s="8">
        <f t="shared" si="3"/>
        <v>0</v>
      </c>
      <c r="I21" s="8">
        <f t="shared" si="2"/>
        <v>0</v>
      </c>
      <c r="J21" s="8">
        <f t="shared" si="2"/>
        <v>4.7884999999999991</v>
      </c>
      <c r="K21" s="8">
        <f t="shared" si="2"/>
        <v>12.701999999999998</v>
      </c>
      <c r="M21" s="52"/>
      <c r="N21" s="52"/>
      <c r="O21" s="52"/>
      <c r="P21" s="52"/>
      <c r="Q21" s="52"/>
      <c r="R21" s="52"/>
    </row>
    <row r="22" spans="1:18">
      <c r="A22" s="8" t="s">
        <v>155</v>
      </c>
      <c r="B22" s="8">
        <v>1</v>
      </c>
      <c r="C22" s="10">
        <v>134.92619999999999</v>
      </c>
      <c r="D22" s="10">
        <v>143.77529999999999</v>
      </c>
      <c r="E22" s="10">
        <v>148.04220000000001</v>
      </c>
      <c r="F22" s="10">
        <v>160.1679</v>
      </c>
      <c r="G22" s="8" t="s">
        <v>158</v>
      </c>
      <c r="H22" s="8">
        <f t="shared" si="3"/>
        <v>2.7968999999999937</v>
      </c>
      <c r="I22" s="8">
        <f t="shared" si="2"/>
        <v>2.1904999999999859</v>
      </c>
      <c r="J22" s="8">
        <f t="shared" si="2"/>
        <v>3.8803000000000054</v>
      </c>
      <c r="K22" s="8">
        <f t="shared" si="2"/>
        <v>13.126200000000011</v>
      </c>
      <c r="M22" s="52"/>
      <c r="N22" s="52"/>
      <c r="O22" s="52"/>
      <c r="P22" s="52"/>
      <c r="Q22" s="52"/>
      <c r="R22" s="52"/>
    </row>
    <row r="23" spans="1:18">
      <c r="A23" s="8" t="s">
        <v>9</v>
      </c>
      <c r="B23" s="8">
        <v>1</v>
      </c>
      <c r="C23" s="10">
        <v>135.08459999999999</v>
      </c>
      <c r="D23" s="10">
        <v>143.94630000000001</v>
      </c>
      <c r="E23" s="10">
        <v>147.67420000000001</v>
      </c>
      <c r="F23" s="10">
        <v>148.0915</v>
      </c>
      <c r="G23" s="8" t="s">
        <v>9</v>
      </c>
      <c r="H23" s="8">
        <f t="shared" si="3"/>
        <v>2.955299999999994</v>
      </c>
      <c r="I23" s="8">
        <f t="shared" si="2"/>
        <v>2.3615000000000066</v>
      </c>
      <c r="J23" s="8">
        <f t="shared" si="2"/>
        <v>3.5123000000000104</v>
      </c>
      <c r="K23" s="8">
        <f t="shared" si="2"/>
        <v>1.0498000000000047</v>
      </c>
    </row>
    <row r="24" spans="1:18">
      <c r="A24" s="8" t="s">
        <v>10</v>
      </c>
      <c r="B24" s="8">
        <v>1</v>
      </c>
      <c r="C24" s="10">
        <v>133.23820000000001</v>
      </c>
      <c r="D24" s="10">
        <v>142.4992</v>
      </c>
      <c r="E24" s="10">
        <v>148.98570000000001</v>
      </c>
      <c r="F24" s="10">
        <v>159.87909999999999</v>
      </c>
      <c r="G24" s="8" t="s">
        <v>10</v>
      </c>
      <c r="H24" s="8">
        <f t="shared" si="3"/>
        <v>1.1089000000000055</v>
      </c>
      <c r="I24" s="8">
        <f t="shared" si="2"/>
        <v>0.91440000000000055</v>
      </c>
      <c r="J24" s="8">
        <f t="shared" si="2"/>
        <v>4.8238000000000056</v>
      </c>
      <c r="K24" s="8">
        <f t="shared" si="2"/>
        <v>12.837400000000002</v>
      </c>
    </row>
    <row r="25" spans="1:18">
      <c r="A25" s="8" t="s">
        <v>12</v>
      </c>
      <c r="B25" s="8">
        <v>2</v>
      </c>
      <c r="C25" s="10">
        <v>137.98169999999999</v>
      </c>
      <c r="D25" s="10">
        <v>146.83019999999999</v>
      </c>
      <c r="E25" s="10">
        <v>150.06059999999999</v>
      </c>
      <c r="F25" s="12">
        <v>147.04169999999999</v>
      </c>
      <c r="G25" s="8" t="s">
        <v>12</v>
      </c>
      <c r="H25" s="8">
        <f t="shared" si="3"/>
        <v>5.8523999999999887</v>
      </c>
      <c r="I25" s="8">
        <f t="shared" si="2"/>
        <v>5.2453999999999894</v>
      </c>
      <c r="J25" s="8">
        <f t="shared" si="2"/>
        <v>5.898699999999991</v>
      </c>
      <c r="K25" s="8">
        <f t="shared" si="2"/>
        <v>0</v>
      </c>
    </row>
    <row r="26" spans="1:18">
      <c r="A26" s="8" t="s">
        <v>13</v>
      </c>
      <c r="B26" s="8">
        <v>2</v>
      </c>
      <c r="C26" s="10">
        <v>133.1848</v>
      </c>
      <c r="D26" s="10">
        <v>142.6403</v>
      </c>
      <c r="E26" s="10">
        <v>150.006</v>
      </c>
      <c r="F26" s="10">
        <v>160.79920000000001</v>
      </c>
      <c r="G26" s="8" t="s">
        <v>13</v>
      </c>
      <c r="H26" s="8">
        <f>C26-C$29</f>
        <v>1.055499999999995</v>
      </c>
      <c r="I26" s="8">
        <f t="shared" si="2"/>
        <v>1.055499999999995</v>
      </c>
      <c r="J26" s="8">
        <f t="shared" si="2"/>
        <v>5.8440999999999974</v>
      </c>
      <c r="K26" s="8">
        <f t="shared" si="2"/>
        <v>13.757500000000022</v>
      </c>
    </row>
    <row r="27" spans="1:18">
      <c r="A27" s="8" t="s">
        <v>157</v>
      </c>
      <c r="B27" s="8">
        <v>2</v>
      </c>
      <c r="C27" s="10">
        <v>134.2484</v>
      </c>
      <c r="D27" s="10">
        <v>143.65270000000001</v>
      </c>
      <c r="E27" s="10">
        <v>147.2141</v>
      </c>
      <c r="F27" s="10">
        <v>162.93430000000001</v>
      </c>
      <c r="G27" s="8" t="s">
        <v>157</v>
      </c>
      <c r="H27" s="8">
        <f t="shared" si="3"/>
        <v>2.1191000000000031</v>
      </c>
      <c r="I27" s="8">
        <f t="shared" si="2"/>
        <v>2.0679000000000087</v>
      </c>
      <c r="J27" s="8">
        <f t="shared" si="2"/>
        <v>3.0521999999999991</v>
      </c>
      <c r="K27" s="8">
        <f t="shared" si="2"/>
        <v>15.892600000000016</v>
      </c>
    </row>
    <row r="28" spans="1:18">
      <c r="A28" s="8"/>
      <c r="B28" s="8"/>
      <c r="C28" s="8"/>
      <c r="D28" s="8"/>
      <c r="E28" s="8"/>
      <c r="F28" s="8"/>
      <c r="G28" s="6"/>
      <c r="H28" s="8"/>
      <c r="I28" s="8"/>
      <c r="J28" s="8"/>
      <c r="K28" s="8"/>
    </row>
    <row r="29" spans="1:18">
      <c r="A29" s="8" t="s">
        <v>14</v>
      </c>
      <c r="B29" s="8"/>
      <c r="C29" s="8">
        <f>MIN(C20:C27)</f>
        <v>132.1293</v>
      </c>
      <c r="D29" s="8">
        <f>MIN(D20:D27)</f>
        <v>141.5848</v>
      </c>
      <c r="E29" s="8">
        <f>MIN(E20:E27)</f>
        <v>144.1619</v>
      </c>
      <c r="F29" s="8">
        <f>MIN(F20:F27)</f>
        <v>147.04169999999999</v>
      </c>
      <c r="G29" s="6"/>
      <c r="H29" s="8"/>
      <c r="I29" s="8"/>
      <c r="J29" s="8"/>
      <c r="K29" s="8"/>
    </row>
    <row r="30" spans="1:18">
      <c r="F30" s="9"/>
      <c r="G30" s="10"/>
      <c r="H30" s="10"/>
      <c r="I30" s="10"/>
      <c r="J30" s="10"/>
      <c r="K30" s="10"/>
    </row>
    <row r="31" spans="1:18">
      <c r="G31" s="6"/>
    </row>
    <row r="32" spans="1:18">
      <c r="G32" s="6"/>
    </row>
    <row r="33" spans="3:8">
      <c r="G33" s="6"/>
    </row>
    <row r="34" spans="3:8">
      <c r="G34" s="6"/>
    </row>
    <row r="35" spans="3:8">
      <c r="C35" s="10"/>
      <c r="D35" s="10"/>
      <c r="E35" s="10"/>
      <c r="F35" s="10"/>
      <c r="G35" s="10"/>
      <c r="H35" s="13"/>
    </row>
    <row r="36" spans="3:8">
      <c r="C36" s="10"/>
      <c r="D36" s="10"/>
      <c r="E36" s="10"/>
      <c r="F36" s="10"/>
      <c r="G36" s="10"/>
      <c r="H36" s="10"/>
    </row>
    <row r="37" spans="3:8">
      <c r="C37" s="10"/>
      <c r="D37" s="10"/>
      <c r="E37" s="10"/>
      <c r="F37" s="10"/>
      <c r="G37" s="10"/>
      <c r="H37" s="10"/>
    </row>
    <row r="38" spans="3:8">
      <c r="C38" s="10"/>
      <c r="D38" s="10"/>
      <c r="E38" s="10"/>
      <c r="F38" s="10"/>
      <c r="G38" s="10"/>
      <c r="H38" s="10"/>
    </row>
    <row r="39" spans="3:8">
      <c r="C39" s="10"/>
      <c r="D39" s="10"/>
      <c r="E39" s="10"/>
      <c r="F39" s="10"/>
      <c r="G39" s="10"/>
      <c r="H39" s="10"/>
    </row>
    <row r="40" spans="3:8">
      <c r="C40" s="10"/>
      <c r="D40" s="10"/>
      <c r="E40" s="10"/>
      <c r="F40" s="10"/>
      <c r="G40" s="10"/>
      <c r="H40" s="10"/>
    </row>
    <row r="41" spans="3:8">
      <c r="C41" s="10"/>
      <c r="D41" s="10"/>
      <c r="E41" s="10"/>
      <c r="F41" s="10"/>
      <c r="G41" s="10"/>
      <c r="H41" s="10"/>
    </row>
    <row r="42" spans="3:8">
      <c r="C42" s="10"/>
      <c r="D42" s="10"/>
      <c r="E42" s="10"/>
      <c r="F42" s="10"/>
      <c r="G42" s="10"/>
      <c r="H42" s="10"/>
    </row>
    <row r="43" spans="3:8">
      <c r="C43" s="10"/>
      <c r="D43" s="10"/>
      <c r="E43" s="10"/>
      <c r="F43" s="10"/>
      <c r="G43" s="10"/>
      <c r="H43" s="10"/>
    </row>
    <row r="44" spans="3:8">
      <c r="G44" s="6"/>
    </row>
    <row r="45" spans="3:8">
      <c r="G45" s="6"/>
    </row>
    <row r="46" spans="3:8">
      <c r="G46" s="6"/>
    </row>
    <row r="47" spans="3:8">
      <c r="G47" s="6"/>
    </row>
    <row r="48" spans="3:8">
      <c r="G48" s="6"/>
    </row>
    <row r="49" spans="7:7">
      <c r="G49" s="6"/>
    </row>
    <row r="50" spans="7:7">
      <c r="G50" s="6"/>
    </row>
    <row r="51" spans="7:7">
      <c r="G51" s="6"/>
    </row>
    <row r="52" spans="7:7">
      <c r="G52" s="6"/>
    </row>
    <row r="53" spans="7:7">
      <c r="G53" s="6"/>
    </row>
    <row r="54" spans="7:7">
      <c r="G54" s="6"/>
    </row>
    <row r="55" spans="7:7">
      <c r="G55" s="6"/>
    </row>
    <row r="56" spans="7:7">
      <c r="G56" s="6"/>
    </row>
    <row r="57" spans="7:7">
      <c r="G57" s="6"/>
    </row>
    <row r="58" spans="7:7">
      <c r="G58" s="6"/>
    </row>
    <row r="59" spans="7:7">
      <c r="G59" s="6"/>
    </row>
    <row r="60" spans="7:7">
      <c r="G60" s="6"/>
    </row>
    <row r="61" spans="7:7">
      <c r="G61" s="6"/>
    </row>
    <row r="62" spans="7:7">
      <c r="G62" s="6"/>
    </row>
    <row r="63" spans="7:7">
      <c r="G63" s="6"/>
    </row>
    <row r="64" spans="7:7">
      <c r="G64" s="6"/>
    </row>
    <row r="65" spans="7:7">
      <c r="G65" s="6"/>
    </row>
    <row r="66" spans="7:7">
      <c r="G66" s="6"/>
    </row>
    <row r="67" spans="7:7">
      <c r="G67" s="6"/>
    </row>
    <row r="68" spans="7:7">
      <c r="G68" s="6"/>
    </row>
    <row r="69" spans="7:7">
      <c r="G69" s="6"/>
    </row>
    <row r="70" spans="7:7">
      <c r="G70" s="6"/>
    </row>
    <row r="71" spans="7:7">
      <c r="G71" s="6"/>
    </row>
    <row r="72" spans="7:7">
      <c r="G72" s="6"/>
    </row>
    <row r="73" spans="7:7">
      <c r="G73" s="6"/>
    </row>
    <row r="74" spans="7:7">
      <c r="G74" s="6"/>
    </row>
    <row r="75" spans="7:7">
      <c r="G75" s="6"/>
    </row>
    <row r="76" spans="7:7">
      <c r="G76" s="6"/>
    </row>
    <row r="77" spans="7:7">
      <c r="G77" s="6"/>
    </row>
    <row r="78" spans="7:7">
      <c r="G78" s="6"/>
    </row>
    <row r="79" spans="7:7">
      <c r="G79" s="6"/>
    </row>
    <row r="80" spans="7:7">
      <c r="G80" s="6"/>
    </row>
    <row r="81" spans="7:7">
      <c r="G81" s="6"/>
    </row>
    <row r="82" spans="7:7">
      <c r="G82" s="6"/>
    </row>
    <row r="83" spans="7:7">
      <c r="G83" s="6"/>
    </row>
    <row r="84" spans="7:7">
      <c r="G84" s="6"/>
    </row>
    <row r="85" spans="7:7">
      <c r="G85" s="6"/>
    </row>
    <row r="86" spans="7:7">
      <c r="G86" s="6"/>
    </row>
    <row r="87" spans="7:7">
      <c r="G87" s="6"/>
    </row>
    <row r="88" spans="7:7">
      <c r="G88" s="6"/>
    </row>
    <row r="89" spans="7:7">
      <c r="G89" s="6"/>
    </row>
    <row r="90" spans="7:7">
      <c r="G90" s="6"/>
    </row>
    <row r="91" spans="7:7">
      <c r="G91" s="6"/>
    </row>
    <row r="92" spans="7:7">
      <c r="G92" s="6"/>
    </row>
    <row r="93" spans="7:7">
      <c r="G93" s="6"/>
    </row>
    <row r="94" spans="7:7">
      <c r="G94" s="6"/>
    </row>
    <row r="95" spans="7:7">
      <c r="G95" s="6"/>
    </row>
    <row r="96" spans="7:7">
      <c r="G96" s="6"/>
    </row>
    <row r="97" spans="7:7">
      <c r="G97" s="6"/>
    </row>
    <row r="98" spans="7:7">
      <c r="G98" s="6"/>
    </row>
    <row r="99" spans="7:7">
      <c r="G99" s="6"/>
    </row>
    <row r="100" spans="7:7">
      <c r="G100" s="6"/>
    </row>
    <row r="101" spans="7:7">
      <c r="G101" s="6"/>
    </row>
    <row r="102" spans="7:7">
      <c r="G102" s="6"/>
    </row>
    <row r="103" spans="7:7">
      <c r="G103" s="6"/>
    </row>
    <row r="104" spans="7:7">
      <c r="G104" s="6"/>
    </row>
    <row r="105" spans="7:7">
      <c r="G105" s="6"/>
    </row>
    <row r="106" spans="7:7">
      <c r="G106" s="6"/>
    </row>
  </sheetData>
  <mergeCells count="3">
    <mergeCell ref="A1:F1"/>
    <mergeCell ref="G1:K1"/>
    <mergeCell ref="A17:F17"/>
  </mergeCells>
  <conditionalFormatting sqref="H19:K27 H3:K12">
    <cfRule type="cellIs" dxfId="0" priority="2" operator="lessThanOr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5A54-5B89-9C4C-94E4-40B803093B20}">
  <dimension ref="A1:P55"/>
  <sheetViews>
    <sheetView workbookViewId="0">
      <selection activeCell="F6" sqref="F6"/>
    </sheetView>
  </sheetViews>
  <sheetFormatPr defaultColWidth="11" defaultRowHeight="15.75"/>
  <cols>
    <col min="1" max="1" width="10" style="31" customWidth="1"/>
    <col min="2" max="2" width="26" style="31" bestFit="1" customWidth="1"/>
    <col min="3" max="3" width="12.625" style="31" bestFit="1" customWidth="1"/>
    <col min="4" max="5" width="10.875" style="31"/>
    <col min="6" max="6" width="11.625" style="31" bestFit="1" customWidth="1"/>
    <col min="7" max="7" width="10.875" style="31"/>
  </cols>
  <sheetData>
    <row r="1" spans="1:16" ht="31.5">
      <c r="A1" s="31" t="s">
        <v>159</v>
      </c>
      <c r="B1" s="32" t="s">
        <v>160</v>
      </c>
      <c r="C1" s="32" t="s">
        <v>161</v>
      </c>
      <c r="D1" s="32" t="s">
        <v>162</v>
      </c>
      <c r="E1" s="32" t="s">
        <v>163</v>
      </c>
      <c r="F1" s="32" t="s">
        <v>164</v>
      </c>
      <c r="G1" s="32" t="s">
        <v>169</v>
      </c>
    </row>
    <row r="2" spans="1:16">
      <c r="A2" s="51" t="s">
        <v>165</v>
      </c>
      <c r="B2" s="33" t="s">
        <v>150</v>
      </c>
      <c r="C2" s="32">
        <v>4.7662999999999997E-2</v>
      </c>
      <c r="D2" s="33">
        <v>42.721679999999999</v>
      </c>
      <c r="E2" s="32">
        <f t="shared" ref="E2:E19" si="0">D2-MIN($D$2:$D$9)</f>
        <v>0</v>
      </c>
      <c r="F2" s="33">
        <v>0.3603112</v>
      </c>
      <c r="G2" s="32">
        <f>SUM(F1:F2)</f>
        <v>0.3603112</v>
      </c>
      <c r="I2" s="19"/>
    </row>
    <row r="3" spans="1:16">
      <c r="A3" s="51"/>
      <c r="B3" s="33" t="s">
        <v>7</v>
      </c>
      <c r="C3" s="32">
        <v>9.4700000000000006E-2</v>
      </c>
      <c r="D3" s="33">
        <v>44.140940000000001</v>
      </c>
      <c r="E3" s="32">
        <f t="shared" si="0"/>
        <v>1.4192600000000013</v>
      </c>
      <c r="F3" s="33">
        <v>0.17721047000000001</v>
      </c>
      <c r="G3" s="32">
        <f>SUM(F1:F3)</f>
        <v>0.53752167000000006</v>
      </c>
      <c r="I3" s="18"/>
    </row>
    <row r="4" spans="1:16">
      <c r="A4" s="51"/>
      <c r="B4" s="33" t="s">
        <v>148</v>
      </c>
      <c r="C4" s="32">
        <v>0.1057</v>
      </c>
      <c r="D4" s="33">
        <v>44.36206</v>
      </c>
      <c r="E4" s="32">
        <f t="shared" si="0"/>
        <v>1.6403800000000004</v>
      </c>
      <c r="F4" s="33">
        <v>0.15866250000000001</v>
      </c>
      <c r="G4" s="32">
        <f>SUM(F3:F4)</f>
        <v>0.33587297000000005</v>
      </c>
      <c r="I4" s="18"/>
      <c r="K4" s="18"/>
      <c r="M4" s="10"/>
      <c r="N4" s="10"/>
      <c r="O4" s="10"/>
      <c r="P4" s="10"/>
    </row>
    <row r="5" spans="1:16">
      <c r="A5" s="51"/>
      <c r="B5" s="33" t="s">
        <v>170</v>
      </c>
      <c r="C5" s="32" t="s">
        <v>171</v>
      </c>
      <c r="D5" s="33">
        <v>44.726619999999997</v>
      </c>
      <c r="E5" s="32">
        <f t="shared" si="0"/>
        <v>2.0049399999999977</v>
      </c>
      <c r="F5" s="33">
        <v>0.13222411000000001</v>
      </c>
      <c r="G5" s="32">
        <f>SUM(F1:F5)</f>
        <v>0.82840828000000011</v>
      </c>
      <c r="I5" s="18"/>
      <c r="K5" s="18"/>
      <c r="L5" s="10"/>
      <c r="M5" s="10"/>
      <c r="N5" s="10"/>
      <c r="O5" s="10"/>
      <c r="P5" s="17"/>
    </row>
    <row r="6" spans="1:16" ht="16.5" thickBot="1">
      <c r="A6" s="51"/>
      <c r="B6" s="34" t="s">
        <v>173</v>
      </c>
      <c r="C6" s="35" t="s">
        <v>172</v>
      </c>
      <c r="D6" s="34">
        <v>46.135950000000001</v>
      </c>
      <c r="E6" s="35">
        <f t="shared" si="0"/>
        <v>3.4142700000000019</v>
      </c>
      <c r="F6" s="34">
        <v>6.5355049999999998E-2</v>
      </c>
      <c r="G6" s="35">
        <f>SUM(F1:F6)</f>
        <v>0.89376333000000008</v>
      </c>
      <c r="I6" s="19"/>
      <c r="K6" s="19"/>
      <c r="L6" s="10"/>
      <c r="M6" s="10"/>
      <c r="N6" s="10"/>
      <c r="O6" s="10"/>
      <c r="P6" s="17"/>
    </row>
    <row r="7" spans="1:16" ht="16.5" thickTop="1">
      <c r="A7" s="51"/>
      <c r="B7" s="33" t="s">
        <v>149</v>
      </c>
      <c r="C7" s="36">
        <v>0.42799999999999999</v>
      </c>
      <c r="D7" s="33">
        <v>46.866799999999998</v>
      </c>
      <c r="E7" s="32">
        <f t="shared" si="0"/>
        <v>4.1451199999999986</v>
      </c>
      <c r="F7" s="33">
        <v>4.534999E-2</v>
      </c>
      <c r="G7" s="32">
        <f>SUM(F2:F7)</f>
        <v>0.93911332000000003</v>
      </c>
      <c r="I7" s="18"/>
      <c r="J7" s="10"/>
      <c r="K7" s="18"/>
      <c r="L7" s="10"/>
      <c r="M7" s="10"/>
      <c r="N7" s="10"/>
      <c r="O7" s="10"/>
      <c r="P7" s="17"/>
    </row>
    <row r="8" spans="1:16">
      <c r="A8" s="51"/>
      <c r="B8" s="33" t="s">
        <v>167</v>
      </c>
      <c r="C8" s="36">
        <v>0.98499999999999999</v>
      </c>
      <c r="D8" s="33">
        <v>47.659500000000001</v>
      </c>
      <c r="E8" s="32">
        <f t="shared" si="0"/>
        <v>4.9378200000000021</v>
      </c>
      <c r="F8" s="33">
        <v>3.051011E-2</v>
      </c>
      <c r="G8" s="32">
        <f>SUM(F2:F8)</f>
        <v>0.96962343000000006</v>
      </c>
      <c r="I8" s="18"/>
      <c r="J8" s="10"/>
      <c r="K8" s="18"/>
      <c r="L8" s="10"/>
      <c r="M8" s="10"/>
      <c r="N8" s="10"/>
      <c r="O8" s="10"/>
      <c r="P8" s="17"/>
    </row>
    <row r="9" spans="1:16" ht="31.5">
      <c r="A9" s="51"/>
      <c r="B9" s="33" t="s">
        <v>174</v>
      </c>
      <c r="C9" s="32" t="s">
        <v>175</v>
      </c>
      <c r="D9" s="33">
        <v>47.806550000000001</v>
      </c>
      <c r="E9" s="32">
        <f t="shared" si="0"/>
        <v>5.0848700000000022</v>
      </c>
      <c r="F9" s="33">
        <v>2.8347319999999999E-2</v>
      </c>
      <c r="G9" s="32">
        <f>SUM(F2:F9)</f>
        <v>0.99797075000000002</v>
      </c>
      <c r="I9" s="18"/>
      <c r="J9" s="10"/>
      <c r="K9" s="18"/>
      <c r="L9" s="10"/>
      <c r="M9" s="10"/>
      <c r="O9" s="10"/>
      <c r="P9" s="17"/>
    </row>
    <row r="10" spans="1:16" ht="78.75">
      <c r="A10" s="51"/>
      <c r="B10" s="33" t="s">
        <v>177</v>
      </c>
      <c r="C10" s="36" t="s">
        <v>176</v>
      </c>
      <c r="D10" s="33">
        <v>53.080280000000002</v>
      </c>
      <c r="E10" s="32">
        <f t="shared" si="0"/>
        <v>10.358600000000003</v>
      </c>
      <c r="F10" s="33">
        <v>2.0292499999999998E-3</v>
      </c>
      <c r="G10" s="32">
        <f>SUM(F2:F10)</f>
        <v>1</v>
      </c>
      <c r="I10" s="19"/>
      <c r="J10" s="10"/>
      <c r="K10" s="19"/>
      <c r="L10" s="10"/>
      <c r="M10" s="10"/>
      <c r="N10" s="10"/>
      <c r="O10" s="10"/>
      <c r="P10" s="17"/>
    </row>
    <row r="11" spans="1:16">
      <c r="A11" s="51" t="s">
        <v>166</v>
      </c>
      <c r="B11" s="37" t="s">
        <v>7</v>
      </c>
      <c r="C11" s="31">
        <v>7.17E-2</v>
      </c>
      <c r="D11" s="37">
        <v>44.14593</v>
      </c>
      <c r="E11" s="31">
        <f t="shared" si="0"/>
        <v>1.4242500000000007</v>
      </c>
      <c r="F11" s="38">
        <v>0.34030640000000001</v>
      </c>
      <c r="G11" s="31">
        <f>F11</f>
        <v>0.34030640000000001</v>
      </c>
      <c r="I11" s="18"/>
      <c r="J11" s="10"/>
      <c r="K11" s="18"/>
      <c r="L11" s="10"/>
      <c r="M11" s="10"/>
      <c r="N11" s="10"/>
      <c r="O11" s="10"/>
      <c r="P11" s="17"/>
    </row>
    <row r="12" spans="1:16">
      <c r="A12" s="51"/>
      <c r="B12" s="37" t="s">
        <v>150</v>
      </c>
      <c r="C12" s="31">
        <v>0.12180000000000001</v>
      </c>
      <c r="D12" s="37">
        <v>45.21602</v>
      </c>
      <c r="E12" s="31">
        <f t="shared" si="0"/>
        <v>2.4943400000000011</v>
      </c>
      <c r="F12" s="38">
        <v>0.19929769999999999</v>
      </c>
      <c r="G12" s="31">
        <f>SUM(F11:F12)</f>
        <v>0.53960410000000003</v>
      </c>
      <c r="I12" s="18"/>
      <c r="J12" s="10"/>
      <c r="K12" s="18"/>
      <c r="L12" s="10"/>
      <c r="M12" s="10"/>
      <c r="N12" s="10"/>
      <c r="O12" s="10"/>
      <c r="P12" s="17"/>
    </row>
    <row r="13" spans="1:16">
      <c r="A13" s="51"/>
      <c r="B13" s="37" t="s">
        <v>170</v>
      </c>
      <c r="C13" s="31" t="s">
        <v>171</v>
      </c>
      <c r="D13" s="37">
        <v>45.299619999999997</v>
      </c>
      <c r="E13" s="31">
        <f t="shared" si="0"/>
        <v>2.5779399999999981</v>
      </c>
      <c r="F13" s="38">
        <v>0.19113949999999999</v>
      </c>
      <c r="G13" s="39">
        <f>SUM(F11:F13)</f>
        <v>0.73074360000000005</v>
      </c>
      <c r="H13" s="13"/>
      <c r="I13" s="18"/>
      <c r="J13" s="10"/>
      <c r="K13" s="18"/>
      <c r="L13" s="10"/>
      <c r="M13" s="10"/>
      <c r="N13" s="10"/>
      <c r="O13" s="10"/>
      <c r="P13" s="17"/>
    </row>
    <row r="14" spans="1:16">
      <c r="A14" s="51"/>
      <c r="B14" s="37" t="s">
        <v>148</v>
      </c>
      <c r="C14" s="31">
        <v>0.35599999999999998</v>
      </c>
      <c r="D14" s="37">
        <v>47.157879999999999</v>
      </c>
      <c r="E14" s="31">
        <f t="shared" si="0"/>
        <v>4.4361999999999995</v>
      </c>
      <c r="F14" s="38">
        <v>7.5480340000000007E-2</v>
      </c>
      <c r="G14" s="31">
        <f>SUM(F11:F14)</f>
        <v>0.80622394000000008</v>
      </c>
      <c r="H14" s="10"/>
      <c r="I14" s="19"/>
      <c r="K14" s="19"/>
      <c r="L14" s="10"/>
      <c r="M14" s="10"/>
      <c r="N14" s="10"/>
      <c r="O14" s="10"/>
      <c r="P14" s="17"/>
    </row>
    <row r="15" spans="1:16" ht="16.5" thickBot="1">
      <c r="A15" s="51"/>
      <c r="B15" s="37" t="s">
        <v>149</v>
      </c>
      <c r="C15" s="35">
        <v>0.47899999999999998</v>
      </c>
      <c r="D15" s="37">
        <v>47.600900000000003</v>
      </c>
      <c r="E15" s="35">
        <f t="shared" si="0"/>
        <v>4.8792200000000037</v>
      </c>
      <c r="F15" s="38">
        <v>6.0483040000000002E-2</v>
      </c>
      <c r="G15" s="35">
        <f>SUM(F11:F15)</f>
        <v>0.86670698000000013</v>
      </c>
      <c r="H15" s="10"/>
      <c r="I15" s="18"/>
      <c r="K15" s="18"/>
      <c r="L15" s="10"/>
      <c r="M15" s="10"/>
      <c r="N15" s="10"/>
      <c r="O15" s="10"/>
    </row>
    <row r="16" spans="1:16" ht="32.25" thickTop="1">
      <c r="A16" s="51"/>
      <c r="B16" s="37" t="s">
        <v>174</v>
      </c>
      <c r="C16" s="31" t="s">
        <v>179</v>
      </c>
      <c r="D16" s="37">
        <v>47.765250000000002</v>
      </c>
      <c r="E16" s="31">
        <f t="shared" si="0"/>
        <v>5.0435700000000026</v>
      </c>
      <c r="F16" s="38">
        <v>5.5711480000000001E-2</v>
      </c>
      <c r="G16" s="31">
        <f>SUM(F11:F16)</f>
        <v>0.92241846000000016</v>
      </c>
      <c r="H16" s="10"/>
      <c r="I16" s="18"/>
      <c r="J16" s="10"/>
      <c r="K16" s="18"/>
      <c r="L16" s="10"/>
      <c r="M16" s="10"/>
      <c r="N16" s="10"/>
      <c r="O16" s="10"/>
    </row>
    <row r="17" spans="1:11">
      <c r="A17" s="51"/>
      <c r="B17" s="37" t="s">
        <v>167</v>
      </c>
      <c r="C17" s="31">
        <v>0.9073</v>
      </c>
      <c r="D17" s="37">
        <v>48.215859999999999</v>
      </c>
      <c r="E17" s="31">
        <f t="shared" si="0"/>
        <v>5.4941800000000001</v>
      </c>
      <c r="F17" s="38">
        <v>4.4473100000000002E-2</v>
      </c>
      <c r="G17" s="31">
        <f>SUM(F11:F17)</f>
        <v>0.96689156000000021</v>
      </c>
      <c r="H17" s="10"/>
      <c r="I17" s="18"/>
      <c r="J17" s="10"/>
      <c r="K17" s="18"/>
    </row>
    <row r="18" spans="1:11" ht="31.5">
      <c r="A18" s="51"/>
      <c r="B18" s="37" t="s">
        <v>173</v>
      </c>
      <c r="C18" s="31" t="s">
        <v>178</v>
      </c>
      <c r="D18" s="37">
        <v>48.809289999999997</v>
      </c>
      <c r="E18" s="31">
        <f t="shared" si="0"/>
        <v>6.087609999999998</v>
      </c>
      <c r="F18" s="38">
        <v>3.3054819999999999E-2</v>
      </c>
      <c r="G18" s="31">
        <f>SUM(F11:F18)</f>
        <v>0.99994638000000025</v>
      </c>
      <c r="H18" s="10"/>
      <c r="I18" s="19"/>
      <c r="J18" s="10"/>
      <c r="K18" s="19"/>
    </row>
    <row r="19" spans="1:11" ht="78.75">
      <c r="A19" s="51"/>
      <c r="B19" s="37" t="s">
        <v>177</v>
      </c>
      <c r="C19" s="31" t="s">
        <v>180</v>
      </c>
      <c r="D19" s="37">
        <v>61.65701</v>
      </c>
      <c r="E19" s="31">
        <f t="shared" si="0"/>
        <v>18.93533</v>
      </c>
      <c r="F19" s="38">
        <v>5.362739E-5</v>
      </c>
      <c r="G19" s="39">
        <f>SUM(F11:F19)</f>
        <v>1.0000000073900002</v>
      </c>
      <c r="H19" s="10"/>
      <c r="I19" s="18"/>
      <c r="J19" s="10"/>
      <c r="K19" s="18"/>
    </row>
    <row r="20" spans="1:11">
      <c r="A20" s="51" t="s">
        <v>2</v>
      </c>
      <c r="B20" s="33" t="s">
        <v>150</v>
      </c>
      <c r="C20" s="32">
        <v>5.3699999999999998E-2</v>
      </c>
      <c r="D20" s="33">
        <v>41.431260000000002</v>
      </c>
      <c r="E20" s="32">
        <f t="shared" ref="E20:E30" si="1">D20-MIN($D$2:$D$11)</f>
        <v>-1.2904199999999975</v>
      </c>
      <c r="F20" s="40">
        <v>0.34721920000000001</v>
      </c>
      <c r="G20" s="32">
        <f>F20</f>
        <v>0.34721920000000001</v>
      </c>
      <c r="H20" s="10"/>
      <c r="I20" s="18"/>
      <c r="J20" s="10"/>
      <c r="K20" s="18"/>
    </row>
    <row r="21" spans="1:11">
      <c r="A21" s="51"/>
      <c r="B21" s="33" t="s">
        <v>7</v>
      </c>
      <c r="C21" s="32">
        <v>0.105</v>
      </c>
      <c r="D21" s="33">
        <v>42.805520000000001</v>
      </c>
      <c r="E21" s="32">
        <f t="shared" si="1"/>
        <v>8.3840000000002135E-2</v>
      </c>
      <c r="F21" s="40">
        <v>0.17465800000000001</v>
      </c>
      <c r="G21" s="32">
        <f>SUM(F20:F21)</f>
        <v>0.52187720000000004</v>
      </c>
      <c r="H21" s="10"/>
      <c r="I21" s="18"/>
      <c r="J21" s="10"/>
      <c r="K21" s="18"/>
    </row>
    <row r="22" spans="1:11">
      <c r="A22" s="51"/>
      <c r="B22" s="33" t="s">
        <v>170</v>
      </c>
      <c r="C22" s="32" t="s">
        <v>171</v>
      </c>
      <c r="D22" s="33">
        <v>43.183140000000002</v>
      </c>
      <c r="E22" s="32">
        <f t="shared" si="1"/>
        <v>0.46146000000000242</v>
      </c>
      <c r="F22" s="40">
        <v>0.1446065</v>
      </c>
      <c r="G22" s="32">
        <f>SUM(F20:F22)</f>
        <v>0.66648370000000001</v>
      </c>
      <c r="H22" s="10"/>
      <c r="I22" s="19"/>
      <c r="J22" s="10"/>
      <c r="K22" s="19"/>
    </row>
    <row r="23" spans="1:11">
      <c r="A23" s="51"/>
      <c r="B23" s="33" t="s">
        <v>148</v>
      </c>
      <c r="C23" s="32">
        <v>0.17349999999999999</v>
      </c>
      <c r="D23" s="33">
        <v>43.78181</v>
      </c>
      <c r="E23" s="32">
        <f t="shared" si="1"/>
        <v>1.0601300000000009</v>
      </c>
      <c r="F23" s="40">
        <v>0.1071986</v>
      </c>
      <c r="G23" s="32">
        <f>SUM(F20:F23)</f>
        <v>0.77368230000000004</v>
      </c>
      <c r="H23" s="10"/>
      <c r="I23" s="18"/>
      <c r="J23" s="10"/>
      <c r="K23" s="18"/>
    </row>
    <row r="24" spans="1:11" ht="31.5">
      <c r="A24" s="51"/>
      <c r="B24" s="33" t="s">
        <v>173</v>
      </c>
      <c r="C24" s="32" t="s">
        <v>181</v>
      </c>
      <c r="D24" s="33">
        <v>44.954700000000003</v>
      </c>
      <c r="E24" s="32">
        <f t="shared" si="1"/>
        <v>2.2330200000000033</v>
      </c>
      <c r="F24" s="40">
        <v>5.9634729999999997E-2</v>
      </c>
      <c r="G24" s="32">
        <f>SUM(F20:F24)</f>
        <v>0.83331703000000001</v>
      </c>
      <c r="H24" s="18"/>
      <c r="I24" s="18"/>
      <c r="J24" s="10"/>
      <c r="K24" s="18"/>
    </row>
    <row r="25" spans="1:11" ht="16.5" thickBot="1">
      <c r="A25" s="51"/>
      <c r="B25" s="34" t="s">
        <v>149</v>
      </c>
      <c r="C25" s="35">
        <v>0.04</v>
      </c>
      <c r="D25" s="34">
        <v>45.222929999999998</v>
      </c>
      <c r="E25" s="35">
        <f t="shared" si="1"/>
        <v>2.5012499999999989</v>
      </c>
      <c r="F25" s="41">
        <v>5.2149849999999998E-2</v>
      </c>
      <c r="G25" s="35">
        <f>SUM(F20:F25)</f>
        <v>0.88546688000000007</v>
      </c>
      <c r="H25" s="18"/>
      <c r="I25" s="18"/>
      <c r="J25" s="10"/>
      <c r="K25" s="18"/>
    </row>
    <row r="26" spans="1:11" ht="16.5" thickTop="1">
      <c r="A26" s="51"/>
      <c r="B26" s="33" t="s">
        <v>167</v>
      </c>
      <c r="C26" s="36">
        <v>0.89800000000000002</v>
      </c>
      <c r="D26" s="33">
        <v>46.095770000000002</v>
      </c>
      <c r="E26" s="32">
        <f t="shared" si="1"/>
        <v>3.3740900000000025</v>
      </c>
      <c r="F26" s="40">
        <v>3.3706970000000003E-2</v>
      </c>
      <c r="G26" s="32">
        <f>SUM(F20:F26)</f>
        <v>0.91917385000000007</v>
      </c>
      <c r="H26" s="19"/>
      <c r="I26" s="19"/>
      <c r="K26" s="19"/>
    </row>
    <row r="27" spans="1:11">
      <c r="A27" s="51"/>
      <c r="B27" s="33" t="s">
        <v>168</v>
      </c>
      <c r="C27" s="36">
        <v>0.91</v>
      </c>
      <c r="D27" s="33">
        <v>46.100340000000003</v>
      </c>
      <c r="E27" s="32">
        <f t="shared" si="1"/>
        <v>3.3786600000000035</v>
      </c>
      <c r="F27" s="40">
        <v>3.3629930000000002E-2</v>
      </c>
      <c r="G27" s="32">
        <f>SUM(F20:F27)</f>
        <v>0.9528037800000001</v>
      </c>
      <c r="H27" s="18"/>
      <c r="I27" s="18"/>
      <c r="K27" s="18"/>
    </row>
    <row r="28" spans="1:11" ht="31.5">
      <c r="A28" s="51"/>
      <c r="B28" s="33" t="s">
        <v>174</v>
      </c>
      <c r="C28" s="32" t="s">
        <v>182</v>
      </c>
      <c r="D28" s="33">
        <v>46.423520000000003</v>
      </c>
      <c r="E28" s="32">
        <f t="shared" si="1"/>
        <v>3.7018400000000042</v>
      </c>
      <c r="F28" s="40">
        <v>2.8611979999999999E-2</v>
      </c>
      <c r="G28" s="32">
        <f>SUM(F20:F28)</f>
        <v>0.98141576000000008</v>
      </c>
      <c r="H28" s="18"/>
      <c r="I28" s="18"/>
      <c r="K28" s="18"/>
    </row>
    <row r="29" spans="1:11" ht="31.5">
      <c r="A29" s="51"/>
      <c r="B29" s="33" t="s">
        <v>183</v>
      </c>
      <c r="C29" s="32" t="s">
        <v>184</v>
      </c>
      <c r="D29" s="33">
        <v>47.297080000000001</v>
      </c>
      <c r="E29" s="32">
        <f t="shared" si="1"/>
        <v>4.5754000000000019</v>
      </c>
      <c r="F29" s="40">
        <v>1.8486610000000001E-2</v>
      </c>
      <c r="G29" s="32">
        <f>SUM(F20:F29)</f>
        <v>0.99990237000000004</v>
      </c>
      <c r="H29" s="18"/>
      <c r="I29" s="18"/>
      <c r="K29" s="18"/>
    </row>
    <row r="30" spans="1:11" ht="94.5">
      <c r="A30" s="51"/>
      <c r="B30" s="37" t="s">
        <v>185</v>
      </c>
      <c r="C30" s="32" t="s">
        <v>186</v>
      </c>
      <c r="D30" s="33">
        <v>57.785269999999997</v>
      </c>
      <c r="E30" s="32">
        <f t="shared" si="1"/>
        <v>15.063589999999998</v>
      </c>
      <c r="F30" s="40">
        <v>9.7583279999999997E-5</v>
      </c>
      <c r="G30" s="42">
        <f>SUM(F20:F30)</f>
        <v>0.99999995328000002</v>
      </c>
      <c r="H30" s="19"/>
      <c r="I30" s="19"/>
      <c r="K30" s="19"/>
    </row>
    <row r="31" spans="1:11">
      <c r="A31" s="51" t="s">
        <v>3</v>
      </c>
      <c r="B31" s="33" t="s">
        <v>170</v>
      </c>
      <c r="C31" s="32" t="s">
        <v>171</v>
      </c>
      <c r="D31" s="33">
        <v>55.85942</v>
      </c>
      <c r="E31" s="32">
        <f>D31-MIN($D$31:$D$41)</f>
        <v>0</v>
      </c>
      <c r="F31" s="40">
        <v>0.3553945</v>
      </c>
      <c r="G31" s="32">
        <f>F31</f>
        <v>0.3553945</v>
      </c>
      <c r="H31" s="18"/>
      <c r="I31" s="18"/>
      <c r="K31" s="18"/>
    </row>
    <row r="32" spans="1:11">
      <c r="A32" s="51"/>
      <c r="B32" s="33" t="s">
        <v>168</v>
      </c>
      <c r="C32" s="32">
        <v>0.35099999999999998</v>
      </c>
      <c r="D32" s="33">
        <v>57.698520000000002</v>
      </c>
      <c r="E32" s="32">
        <f t="shared" ref="E32:E41" si="2">D32-MIN($D$31:$D$41)</f>
        <v>1.839100000000002</v>
      </c>
      <c r="F32" s="40">
        <v>0.1416954</v>
      </c>
      <c r="G32" s="32">
        <f>SUM(F31:F32)</f>
        <v>0.49708989999999997</v>
      </c>
      <c r="H32" s="18"/>
      <c r="I32" s="18"/>
      <c r="K32" s="18"/>
    </row>
    <row r="33" spans="1:11">
      <c r="A33" s="51"/>
      <c r="B33" s="33" t="s">
        <v>7</v>
      </c>
      <c r="C33" s="32">
        <v>0.57899999999999996</v>
      </c>
      <c r="D33" s="33">
        <v>58.405340000000002</v>
      </c>
      <c r="E33" s="32">
        <f t="shared" si="2"/>
        <v>2.5459200000000024</v>
      </c>
      <c r="F33" s="40">
        <v>9.9510680000000004E-2</v>
      </c>
      <c r="G33" s="32">
        <f>SUM(F31:F33)</f>
        <v>0.59660057999999994</v>
      </c>
      <c r="H33" s="18"/>
      <c r="I33" s="18"/>
      <c r="K33" s="18"/>
    </row>
    <row r="34" spans="1:11">
      <c r="A34" s="51"/>
      <c r="B34" s="33" t="s">
        <v>149</v>
      </c>
      <c r="C34" s="32">
        <v>0.70099999999999996</v>
      </c>
      <c r="D34" s="33">
        <v>58.606389999999998</v>
      </c>
      <c r="E34" s="32">
        <f t="shared" si="2"/>
        <v>2.7469699999999975</v>
      </c>
      <c r="F34" s="40">
        <v>8.9993799999999999E-2</v>
      </c>
      <c r="G34" s="32">
        <f>SUM(F31:F34)</f>
        <v>0.68659437999999995</v>
      </c>
      <c r="H34" s="19"/>
      <c r="I34" s="19"/>
      <c r="K34" s="19"/>
    </row>
    <row r="35" spans="1:11">
      <c r="A35" s="51"/>
      <c r="B35" s="33" t="s">
        <v>150</v>
      </c>
      <c r="C35" s="32">
        <v>0.72399999999999998</v>
      </c>
      <c r="D35" s="33">
        <v>58.635089999999998</v>
      </c>
      <c r="E35" s="32">
        <f t="shared" si="2"/>
        <v>2.7756699999999981</v>
      </c>
      <c r="F35" s="40">
        <v>8.8711540000000005E-2</v>
      </c>
      <c r="G35" s="32">
        <f>SUM(F31:F35)</f>
        <v>0.77530591999999998</v>
      </c>
      <c r="H35" s="18"/>
      <c r="I35" s="18"/>
      <c r="K35" s="18"/>
    </row>
    <row r="36" spans="1:11" ht="16.5" thickBot="1">
      <c r="A36" s="51"/>
      <c r="B36" s="34" t="s">
        <v>167</v>
      </c>
      <c r="C36" s="35">
        <v>0.749</v>
      </c>
      <c r="D36" s="34">
        <v>58.663879999999999</v>
      </c>
      <c r="E36" s="32">
        <f t="shared" si="2"/>
        <v>2.8044599999999988</v>
      </c>
      <c r="F36" s="41">
        <v>8.7443839999999995E-2</v>
      </c>
      <c r="G36" s="35">
        <f>SUM(F31:F36)</f>
        <v>0.86274976000000003</v>
      </c>
      <c r="H36" s="18"/>
      <c r="I36" s="18"/>
      <c r="K36" s="18"/>
    </row>
    <row r="37" spans="1:11" ht="16.5" thickTop="1">
      <c r="A37" s="51"/>
      <c r="B37" s="33" t="s">
        <v>148</v>
      </c>
      <c r="C37" s="32">
        <v>0.93400000000000005</v>
      </c>
      <c r="D37" s="33">
        <v>58.784140000000001</v>
      </c>
      <c r="E37" s="32">
        <f t="shared" si="2"/>
        <v>2.9247200000000007</v>
      </c>
      <c r="F37" s="40">
        <v>8.2340759999999999E-2</v>
      </c>
      <c r="G37" s="32">
        <f>SUM(F31:F37)</f>
        <v>0.94509052000000005</v>
      </c>
      <c r="H37" s="18"/>
      <c r="I37" s="18"/>
      <c r="K37" s="18"/>
    </row>
    <row r="38" spans="1:11" ht="31.5">
      <c r="A38" s="51"/>
      <c r="B38" s="33" t="s">
        <v>183</v>
      </c>
      <c r="C38" s="32" t="s">
        <v>188</v>
      </c>
      <c r="D38" s="33">
        <v>61.300179999999997</v>
      </c>
      <c r="E38" s="32">
        <f t="shared" si="2"/>
        <v>5.4407599999999974</v>
      </c>
      <c r="F38" s="40">
        <v>2.3402610000000001E-2</v>
      </c>
      <c r="G38" s="32">
        <f>SUM(F31:F38)</f>
        <v>0.96849313000000004</v>
      </c>
      <c r="H38" s="19"/>
      <c r="I38" s="19"/>
      <c r="K38" s="19"/>
    </row>
    <row r="39" spans="1:11">
      <c r="A39" s="51"/>
      <c r="B39" s="33" t="s">
        <v>174</v>
      </c>
      <c r="C39" s="32" t="s">
        <v>189</v>
      </c>
      <c r="D39" s="33">
        <v>61.951509999999999</v>
      </c>
      <c r="E39" s="32">
        <f t="shared" si="2"/>
        <v>6.0920899999999989</v>
      </c>
      <c r="F39" s="40">
        <v>1.6897800000000001E-2</v>
      </c>
      <c r="G39" s="32">
        <f>SUM(F31:F39)</f>
        <v>0.98539093</v>
      </c>
      <c r="H39" s="18"/>
      <c r="K39" s="18"/>
    </row>
    <row r="40" spans="1:11" ht="31.5">
      <c r="A40" s="51"/>
      <c r="B40" s="33" t="s">
        <v>173</v>
      </c>
      <c r="C40" s="32" t="s">
        <v>187</v>
      </c>
      <c r="D40" s="33">
        <v>62.24259</v>
      </c>
      <c r="E40" s="32">
        <f t="shared" si="2"/>
        <v>6.3831699999999998</v>
      </c>
      <c r="F40" s="40">
        <v>1.460909E-2</v>
      </c>
      <c r="G40" s="42">
        <f>SUM(F31:F40)</f>
        <v>1.0000000200000001</v>
      </c>
      <c r="H40" s="18"/>
      <c r="K40" s="18"/>
    </row>
    <row r="41" spans="1:11" ht="78.75">
      <c r="A41" s="51"/>
      <c r="B41" s="37" t="s">
        <v>185</v>
      </c>
      <c r="C41" s="36" t="s">
        <v>190</v>
      </c>
      <c r="D41" s="33">
        <v>91.646410000000003</v>
      </c>
      <c r="E41" s="32">
        <f t="shared" si="2"/>
        <v>35.786990000000003</v>
      </c>
      <c r="F41" s="40">
        <v>6.0209269999999997E-9</v>
      </c>
      <c r="G41" s="43">
        <f>SUM(F31:F41)</f>
        <v>1.0000000260209272</v>
      </c>
      <c r="H41" s="18"/>
      <c r="K41" s="18"/>
    </row>
    <row r="42" spans="1:11">
      <c r="C42" s="44"/>
      <c r="D42" s="44"/>
      <c r="H42" s="19"/>
      <c r="K42" s="19"/>
    </row>
    <row r="43" spans="1:11">
      <c r="C43" s="44"/>
      <c r="D43" s="44"/>
      <c r="H43" s="18"/>
    </row>
    <row r="44" spans="1:11">
      <c r="C44" s="44"/>
      <c r="D44" s="44"/>
      <c r="H44" s="18"/>
    </row>
    <row r="45" spans="1:11">
      <c r="C45" s="44"/>
      <c r="D45" s="44"/>
      <c r="H45" s="18"/>
    </row>
    <row r="46" spans="1:11">
      <c r="C46" s="44"/>
      <c r="D46" s="44"/>
      <c r="H46" s="19"/>
    </row>
    <row r="47" spans="1:11">
      <c r="C47" s="44"/>
      <c r="D47" s="44"/>
      <c r="H47" s="18"/>
    </row>
    <row r="48" spans="1:11">
      <c r="C48" s="44"/>
      <c r="H48" s="18"/>
    </row>
    <row r="49" spans="3:8">
      <c r="C49" s="44"/>
      <c r="H49" s="18"/>
    </row>
    <row r="50" spans="3:8">
      <c r="C50" s="44"/>
      <c r="H50" s="19"/>
    </row>
    <row r="51" spans="3:8">
      <c r="C51" s="44"/>
      <c r="H51" s="18"/>
    </row>
    <row r="52" spans="3:8">
      <c r="C52" s="44"/>
      <c r="H52" s="18"/>
    </row>
    <row r="53" spans="3:8">
      <c r="C53" s="44"/>
      <c r="H53" s="18"/>
    </row>
    <row r="54" spans="3:8">
      <c r="C54" s="44"/>
      <c r="H54" s="19"/>
    </row>
    <row r="55" spans="3:8">
      <c r="C55" s="44"/>
    </row>
  </sheetData>
  <autoFilter ref="B1:G10" xr:uid="{F74E780A-A7DD-8B47-BC4D-CF5DC4AD5A35}">
    <sortState xmlns:xlrd2="http://schemas.microsoft.com/office/spreadsheetml/2017/richdata2" ref="B2:G10">
      <sortCondition descending="1" ref="F1:F10"/>
    </sortState>
  </autoFilter>
  <mergeCells count="4">
    <mergeCell ref="A2:A10"/>
    <mergeCell ref="A11:A19"/>
    <mergeCell ref="A20:A30"/>
    <mergeCell ref="A31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1E24-57B6-1649-A93F-7D770CA1A8ED}">
  <dimension ref="A1:AE46"/>
  <sheetViews>
    <sheetView workbookViewId="0">
      <selection activeCell="D12" sqref="D12"/>
    </sheetView>
  </sheetViews>
  <sheetFormatPr defaultColWidth="11" defaultRowHeight="15.75"/>
  <cols>
    <col min="1" max="1" width="20" bestFit="1" customWidth="1"/>
    <col min="2" max="2" width="18.125" bestFit="1" customWidth="1"/>
    <col min="3" max="3" width="15.625" customWidth="1"/>
    <col min="4" max="4" width="10.5" bestFit="1" customWidth="1"/>
    <col min="5" max="5" width="10.875" bestFit="1" customWidth="1"/>
    <col min="6" max="6" width="14" bestFit="1" customWidth="1"/>
    <col min="7" max="7" width="11.625" bestFit="1" customWidth="1"/>
    <col min="10" max="10" width="14.5" bestFit="1" customWidth="1"/>
    <col min="12" max="12" width="11" bestFit="1" customWidth="1"/>
    <col min="13" max="13" width="14.5" bestFit="1" customWidth="1"/>
    <col min="22" max="22" width="12.875" bestFit="1" customWidth="1"/>
    <col min="31" max="31" width="11.625" bestFit="1" customWidth="1"/>
  </cols>
  <sheetData>
    <row r="1" spans="1:31" ht="31.5">
      <c r="A1" s="31" t="s">
        <v>159</v>
      </c>
      <c r="B1" s="32" t="s">
        <v>160</v>
      </c>
      <c r="C1" s="32" t="s">
        <v>161</v>
      </c>
      <c r="D1" s="32" t="s">
        <v>162</v>
      </c>
      <c r="E1" s="32" t="s">
        <v>163</v>
      </c>
      <c r="F1" s="32" t="s">
        <v>198</v>
      </c>
      <c r="G1" s="32" t="s">
        <v>169</v>
      </c>
      <c r="I1" s="31" t="s">
        <v>159</v>
      </c>
      <c r="J1" s="32" t="s">
        <v>160</v>
      </c>
      <c r="K1" s="32" t="s">
        <v>161</v>
      </c>
      <c r="L1" s="32" t="s">
        <v>162</v>
      </c>
      <c r="M1" s="32" t="s">
        <v>163</v>
      </c>
      <c r="N1" s="32" t="s">
        <v>198</v>
      </c>
      <c r="O1" s="32" t="s">
        <v>169</v>
      </c>
      <c r="Q1" s="31" t="s">
        <v>159</v>
      </c>
      <c r="R1" s="32" t="s">
        <v>160</v>
      </c>
      <c r="S1" s="32" t="s">
        <v>161</v>
      </c>
      <c r="T1" s="32" t="s">
        <v>162</v>
      </c>
      <c r="U1" s="32" t="s">
        <v>163</v>
      </c>
      <c r="V1" s="32" t="s">
        <v>198</v>
      </c>
      <c r="W1" s="32" t="s">
        <v>169</v>
      </c>
      <c r="Y1" s="31" t="s">
        <v>159</v>
      </c>
      <c r="Z1" s="32" t="s">
        <v>160</v>
      </c>
      <c r="AA1" s="32" t="s">
        <v>161</v>
      </c>
      <c r="AB1" s="32" t="s">
        <v>162</v>
      </c>
      <c r="AC1" s="32" t="s">
        <v>163</v>
      </c>
      <c r="AD1" s="32" t="s">
        <v>198</v>
      </c>
      <c r="AE1" s="32" t="s">
        <v>169</v>
      </c>
    </row>
    <row r="2" spans="1:31" ht="15.95" customHeight="1">
      <c r="A2" s="51" t="s">
        <v>165</v>
      </c>
      <c r="B2" s="10" t="s">
        <v>7</v>
      </c>
      <c r="C2" s="32">
        <v>0.13</v>
      </c>
      <c r="D2" s="10">
        <v>132.1293</v>
      </c>
      <c r="E2" s="32">
        <f t="shared" ref="E2:E10" si="0">D2-MIN($D$2:$D$10)</f>
        <v>0</v>
      </c>
      <c r="F2" s="10">
        <v>0.27825261019999997</v>
      </c>
      <c r="G2" s="32">
        <f>SUM(F1:F2)</f>
        <v>0.27825261019999997</v>
      </c>
      <c r="I2" s="51" t="s">
        <v>166</v>
      </c>
      <c r="J2" s="10" t="s">
        <v>7</v>
      </c>
      <c r="K2" s="32">
        <v>0.17499999999999999</v>
      </c>
      <c r="L2" s="10">
        <v>141.5848</v>
      </c>
      <c r="M2" s="32">
        <f t="shared" ref="M2:M10" si="1">L2-MIN($L$2:$L$10)</f>
        <v>0</v>
      </c>
      <c r="N2" s="26">
        <v>0.23696529999999999</v>
      </c>
      <c r="O2" s="32">
        <f>SUM(N1:N2)</f>
        <v>0.23696529999999999</v>
      </c>
      <c r="Q2" s="51" t="s">
        <v>2</v>
      </c>
      <c r="R2" s="10" t="s">
        <v>148</v>
      </c>
      <c r="S2" s="32">
        <v>5.2999999999999999E-2</v>
      </c>
      <c r="T2" s="10">
        <v>144.1619</v>
      </c>
      <c r="U2" s="32">
        <f t="shared" ref="U2:U10" si="2">T2-MIN($T$2:$T$10)</f>
        <v>0</v>
      </c>
      <c r="V2" s="49">
        <v>0.49733889999999997</v>
      </c>
      <c r="W2" s="32">
        <f>SUM(V1:V2)</f>
        <v>0.49733889999999997</v>
      </c>
      <c r="Y2" s="51" t="s">
        <v>3</v>
      </c>
      <c r="Z2" s="10" t="s">
        <v>151</v>
      </c>
      <c r="AA2" s="32" t="s">
        <v>209</v>
      </c>
      <c r="AB2" s="10">
        <v>147.04169999999999</v>
      </c>
      <c r="AC2" s="32">
        <f t="shared" ref="AC2:AC10" si="3">AB2-MIN($AB$2:$AB$10)</f>
        <v>0</v>
      </c>
      <c r="AD2" s="10">
        <v>0.62388120400000002</v>
      </c>
      <c r="AE2" s="32">
        <f>SUM(AD1:AD2)</f>
        <v>0.62388120400000002</v>
      </c>
    </row>
    <row r="3" spans="1:31">
      <c r="A3" s="51"/>
      <c r="B3" s="10" t="s">
        <v>170</v>
      </c>
      <c r="C3" s="36"/>
      <c r="D3" s="10">
        <v>133.09</v>
      </c>
      <c r="E3" s="32">
        <f t="shared" si="0"/>
        <v>0.96070000000000277</v>
      </c>
      <c r="F3" s="10">
        <v>0.17211812770000001</v>
      </c>
      <c r="G3" s="32">
        <f>SUM(F1:F3)</f>
        <v>0.45037073789999998</v>
      </c>
      <c r="I3" s="51"/>
      <c r="J3" s="10" t="s">
        <v>170</v>
      </c>
      <c r="K3" s="32"/>
      <c r="L3" s="10">
        <v>141.9571</v>
      </c>
      <c r="M3" s="32">
        <f t="shared" si="1"/>
        <v>0.37229999999999563</v>
      </c>
      <c r="N3" s="26">
        <v>0.19671810000000001</v>
      </c>
      <c r="O3" s="32">
        <f>SUM(N2:N3)</f>
        <v>0.4336834</v>
      </c>
      <c r="Q3" s="51"/>
      <c r="R3" s="10" t="s">
        <v>170</v>
      </c>
      <c r="S3" s="32"/>
      <c r="T3" s="10">
        <v>146.98660000000001</v>
      </c>
      <c r="U3" s="32">
        <f t="shared" si="2"/>
        <v>2.8247000000000071</v>
      </c>
      <c r="V3" s="49">
        <v>0.1211348</v>
      </c>
      <c r="W3" s="32">
        <f>SUM(V1:V3)</f>
        <v>0.61847370000000002</v>
      </c>
      <c r="Y3" s="51"/>
      <c r="Z3" s="10" t="s">
        <v>150</v>
      </c>
      <c r="AA3" s="32">
        <v>1E-3</v>
      </c>
      <c r="AB3" s="10">
        <v>148.0915</v>
      </c>
      <c r="AC3" s="32">
        <f t="shared" si="3"/>
        <v>1.0498000000000047</v>
      </c>
      <c r="AD3" s="10">
        <v>0.3690955568</v>
      </c>
      <c r="AE3" s="32">
        <f>SUM(AD1:AD3)</f>
        <v>0.99297676079999997</v>
      </c>
    </row>
    <row r="4" spans="1:31" ht="31.5">
      <c r="A4" s="51"/>
      <c r="B4" s="10" t="s">
        <v>156</v>
      </c>
      <c r="C4" s="36">
        <v>0.23100000000000001</v>
      </c>
      <c r="D4" s="10">
        <v>133.23820000000001</v>
      </c>
      <c r="E4" s="32">
        <f t="shared" si="0"/>
        <v>1.1089000000000055</v>
      </c>
      <c r="F4" s="10">
        <v>0.159823778</v>
      </c>
      <c r="G4" s="32">
        <f>SUM(F1:F4)</f>
        <v>0.61019451589999996</v>
      </c>
      <c r="I4" s="51"/>
      <c r="J4" s="10" t="s">
        <v>148</v>
      </c>
      <c r="K4" s="32">
        <v>0.26300000000000001</v>
      </c>
      <c r="L4" s="10">
        <v>142.3364</v>
      </c>
      <c r="M4" s="32">
        <f t="shared" si="1"/>
        <v>0.75159999999999627</v>
      </c>
      <c r="N4" s="26">
        <v>0.1627316</v>
      </c>
      <c r="O4" s="32">
        <f>SUM(N2:N4)</f>
        <v>0.59641500000000003</v>
      </c>
      <c r="Q4" s="51"/>
      <c r="R4" s="10" t="s">
        <v>152</v>
      </c>
      <c r="S4" s="36" t="s">
        <v>205</v>
      </c>
      <c r="T4" s="10">
        <v>147.2141</v>
      </c>
      <c r="U4" s="32">
        <f t="shared" si="2"/>
        <v>3.0521999999999991</v>
      </c>
      <c r="V4" s="49">
        <v>0.1081119</v>
      </c>
      <c r="W4" s="32">
        <f>SUM(V1:V4)</f>
        <v>0.72658560000000005</v>
      </c>
      <c r="Y4" s="51"/>
      <c r="Z4" s="10" t="s">
        <v>170</v>
      </c>
      <c r="AA4" s="32"/>
      <c r="AB4" s="10">
        <v>158.45679999999999</v>
      </c>
      <c r="AC4" s="32">
        <f t="shared" si="3"/>
        <v>11.415099999999995</v>
      </c>
      <c r="AD4" s="10">
        <v>2.0717982000000002E-3</v>
      </c>
      <c r="AE4" s="32">
        <f>SUM(AD1:AD4)</f>
        <v>0.995048559</v>
      </c>
    </row>
    <row r="5" spans="1:31">
      <c r="A5" s="51"/>
      <c r="B5" s="10" t="s">
        <v>148</v>
      </c>
      <c r="C5" s="32">
        <v>0.255</v>
      </c>
      <c r="D5" s="10">
        <v>133.4178</v>
      </c>
      <c r="E5" s="32">
        <f t="shared" si="0"/>
        <v>1.2884999999999991</v>
      </c>
      <c r="F5" s="10">
        <v>0.14609338129999999</v>
      </c>
      <c r="G5" s="32">
        <f>SUM(F2:F5)</f>
        <v>0.7562878972</v>
      </c>
      <c r="I5" s="51"/>
      <c r="J5" s="10" t="s">
        <v>156</v>
      </c>
      <c r="K5" s="32">
        <v>0.28799999999999998</v>
      </c>
      <c r="L5" s="10">
        <v>142.4992</v>
      </c>
      <c r="M5" s="32">
        <f t="shared" si="1"/>
        <v>0.91440000000000055</v>
      </c>
      <c r="N5" s="26">
        <v>0.15000949999999999</v>
      </c>
      <c r="O5" s="32">
        <f>SUM(N2:N5)</f>
        <v>0.74642450000000005</v>
      </c>
      <c r="Q5" s="51"/>
      <c r="R5" s="10" t="s">
        <v>150</v>
      </c>
      <c r="S5" s="32">
        <v>0.313</v>
      </c>
      <c r="T5" s="10">
        <v>147.67420000000001</v>
      </c>
      <c r="U5" s="32">
        <f t="shared" si="2"/>
        <v>3.5123000000000104</v>
      </c>
      <c r="V5" s="49">
        <v>8.5895429999999995E-2</v>
      </c>
      <c r="W5" s="32">
        <f>SUM(V1:V5)</f>
        <v>0.81248103000000005</v>
      </c>
      <c r="Y5" s="51"/>
      <c r="Z5" s="10" t="s">
        <v>7</v>
      </c>
      <c r="AA5" s="32">
        <v>0.45700000000000002</v>
      </c>
      <c r="AB5" s="10">
        <v>159.74369999999999</v>
      </c>
      <c r="AC5" s="32">
        <f t="shared" si="3"/>
        <v>12.701999999999998</v>
      </c>
      <c r="AD5" s="10">
        <v>1.0886854E-3</v>
      </c>
      <c r="AE5" s="32">
        <f>SUM(AD1:AD5)</f>
        <v>0.99613724439999995</v>
      </c>
    </row>
    <row r="6" spans="1:31" ht="31.5">
      <c r="A6" s="51"/>
      <c r="B6" s="10" t="s">
        <v>152</v>
      </c>
      <c r="C6" s="32" t="s">
        <v>199</v>
      </c>
      <c r="D6" s="10">
        <v>134.2484</v>
      </c>
      <c r="E6" s="32">
        <f t="shared" si="0"/>
        <v>2.1191000000000031</v>
      </c>
      <c r="F6" s="10">
        <v>9.6442708700000004E-2</v>
      </c>
      <c r="G6" s="32">
        <f>SUM(F1:F6)</f>
        <v>0.85273060590000005</v>
      </c>
      <c r="I6" s="51"/>
      <c r="J6" s="10" t="s">
        <v>152</v>
      </c>
      <c r="K6" s="32" t="s">
        <v>202</v>
      </c>
      <c r="L6" s="10">
        <v>143.65270000000001</v>
      </c>
      <c r="M6" s="32">
        <f t="shared" si="1"/>
        <v>2.0679000000000087</v>
      </c>
      <c r="N6" s="26">
        <v>8.426235E-2</v>
      </c>
      <c r="O6" s="32">
        <f>SUM(N2:N6)</f>
        <v>0.83068685000000009</v>
      </c>
      <c r="Q6" s="51"/>
      <c r="R6" s="10" t="s">
        <v>149</v>
      </c>
      <c r="S6" s="32">
        <v>0.39300000000000002</v>
      </c>
      <c r="T6" s="10">
        <v>148.04220000000001</v>
      </c>
      <c r="U6" s="32">
        <f t="shared" si="2"/>
        <v>3.8803000000000054</v>
      </c>
      <c r="V6" s="49">
        <v>7.1458199999999999E-2</v>
      </c>
      <c r="W6" s="32">
        <f>SUM(V1:V6)</f>
        <v>0.88393923000000008</v>
      </c>
      <c r="Y6" s="51"/>
      <c r="Z6" s="10" t="s">
        <v>156</v>
      </c>
      <c r="AA6" s="32">
        <v>0.504</v>
      </c>
      <c r="AB6" s="10">
        <v>159.87909999999999</v>
      </c>
      <c r="AC6" s="32">
        <f t="shared" si="3"/>
        <v>12.837400000000002</v>
      </c>
      <c r="AD6" s="10">
        <v>1.0174171000000001E-3</v>
      </c>
      <c r="AE6" s="32">
        <f>SUM(AD1:AD6)</f>
        <v>0.99715466149999998</v>
      </c>
    </row>
    <row r="7" spans="1:31" ht="78.75">
      <c r="A7" s="51"/>
      <c r="B7" s="10" t="s">
        <v>149</v>
      </c>
      <c r="C7" s="32">
        <v>0.72199999999999998</v>
      </c>
      <c r="D7" s="10">
        <v>134.92619999999999</v>
      </c>
      <c r="E7" s="32">
        <f t="shared" si="0"/>
        <v>2.7968999999999937</v>
      </c>
      <c r="F7" s="10">
        <v>6.8722757300000006E-2</v>
      </c>
      <c r="G7" s="32">
        <f>SUM(F2:F7)</f>
        <v>0.92145336320000004</v>
      </c>
      <c r="I7" s="51"/>
      <c r="J7" s="10" t="s">
        <v>149</v>
      </c>
      <c r="K7" s="32">
        <v>0.70799999999999996</v>
      </c>
      <c r="L7" s="10">
        <v>143.77529999999999</v>
      </c>
      <c r="M7" s="32">
        <f t="shared" si="1"/>
        <v>2.1904999999999859</v>
      </c>
      <c r="N7" s="26">
        <v>7.9252710000000004E-2</v>
      </c>
      <c r="O7" s="32">
        <f>SUM(N2:N7)</f>
        <v>0.90993956000000009</v>
      </c>
      <c r="Q7" s="51"/>
      <c r="R7" s="10" t="s">
        <v>7</v>
      </c>
      <c r="S7" s="32">
        <v>0.86699999999999999</v>
      </c>
      <c r="T7" s="10">
        <v>148.9504</v>
      </c>
      <c r="U7" s="32">
        <f t="shared" si="2"/>
        <v>4.7884999999999991</v>
      </c>
      <c r="V7" s="49">
        <v>4.5377189999999998E-2</v>
      </c>
      <c r="W7" s="32">
        <f>SUM(V1:V7)</f>
        <v>0.92931642000000003</v>
      </c>
      <c r="Y7" s="51"/>
      <c r="Z7" s="10" t="s">
        <v>147</v>
      </c>
      <c r="AA7" s="32" t="s">
        <v>210</v>
      </c>
      <c r="AB7" s="10">
        <v>159.95050000000001</v>
      </c>
      <c r="AC7" s="32">
        <f t="shared" si="3"/>
        <v>12.908800000000014</v>
      </c>
      <c r="AD7" s="10">
        <v>9.8169870000000005E-4</v>
      </c>
      <c r="AE7" s="32">
        <f>SUM(AD6:AD7)</f>
        <v>1.9991158000000004E-3</v>
      </c>
    </row>
    <row r="8" spans="1:31">
      <c r="A8" s="51"/>
      <c r="B8" s="10" t="s">
        <v>150</v>
      </c>
      <c r="C8" s="32">
        <v>0.94799999999999995</v>
      </c>
      <c r="D8" s="10">
        <v>135.08459999999999</v>
      </c>
      <c r="E8" s="32">
        <f t="shared" si="0"/>
        <v>2.955299999999994</v>
      </c>
      <c r="F8" s="10">
        <v>6.3488392800000001E-2</v>
      </c>
      <c r="G8" s="32">
        <f>SUM(F2:F8)</f>
        <v>0.984941756</v>
      </c>
      <c r="I8" s="51"/>
      <c r="J8" s="10" t="s">
        <v>150</v>
      </c>
      <c r="K8" s="32">
        <v>0.92700000000000005</v>
      </c>
      <c r="L8" s="10">
        <v>143.94630000000001</v>
      </c>
      <c r="M8" s="32">
        <f t="shared" si="1"/>
        <v>2.3615000000000066</v>
      </c>
      <c r="N8" s="26">
        <v>7.2759950000000004E-2</v>
      </c>
      <c r="O8" s="32">
        <f>SUM(N2:N8)</f>
        <v>0.98269951000000011</v>
      </c>
      <c r="Q8" s="51"/>
      <c r="R8" s="10" t="s">
        <v>156</v>
      </c>
      <c r="S8" s="32">
        <v>0.97799999999999998</v>
      </c>
      <c r="T8" s="10">
        <v>148.98570000000001</v>
      </c>
      <c r="U8" s="32">
        <f t="shared" si="2"/>
        <v>4.8238000000000056</v>
      </c>
      <c r="V8" s="49">
        <v>4.4584110000000003E-2</v>
      </c>
      <c r="W8" s="32">
        <f>SUM(V1:V8)</f>
        <v>0.97390052999999999</v>
      </c>
      <c r="Y8" s="51"/>
      <c r="Z8" s="10" t="s">
        <v>149</v>
      </c>
      <c r="AA8" s="32">
        <v>636</v>
      </c>
      <c r="AB8" s="10">
        <v>160.1679</v>
      </c>
      <c r="AC8" s="32">
        <f t="shared" si="3"/>
        <v>13.126200000000011</v>
      </c>
      <c r="AD8" s="10">
        <v>8.8059309999999997E-4</v>
      </c>
      <c r="AE8" s="32">
        <f>SUM(AD2:AD8)</f>
        <v>0.99901695329999995</v>
      </c>
    </row>
    <row r="9" spans="1:31" ht="31.5">
      <c r="A9" s="51"/>
      <c r="B9" s="10" t="s">
        <v>151</v>
      </c>
      <c r="C9" s="36" t="s">
        <v>200</v>
      </c>
      <c r="D9" s="10">
        <v>137.98169999999999</v>
      </c>
      <c r="E9" s="32">
        <f t="shared" si="0"/>
        <v>5.8523999999999887</v>
      </c>
      <c r="F9" s="10">
        <v>1.4914046699999999E-2</v>
      </c>
      <c r="G9" s="32">
        <f>SUM(F2:F9)</f>
        <v>0.99985580269999996</v>
      </c>
      <c r="I9" s="51"/>
      <c r="J9" s="10" t="s">
        <v>151</v>
      </c>
      <c r="K9" s="32" t="s">
        <v>203</v>
      </c>
      <c r="L9" s="10">
        <v>146.83019999999999</v>
      </c>
      <c r="M9" s="32">
        <f t="shared" si="1"/>
        <v>5.2453999999999894</v>
      </c>
      <c r="N9" s="26">
        <v>1.7205089999999999E-2</v>
      </c>
      <c r="O9" s="32">
        <f>SUM(N2:N9)</f>
        <v>0.99990460000000014</v>
      </c>
      <c r="Q9" s="51"/>
      <c r="R9" s="10" t="s">
        <v>151</v>
      </c>
      <c r="S9" s="36" t="s">
        <v>206</v>
      </c>
      <c r="T9" s="10">
        <v>150.06059999999999</v>
      </c>
      <c r="U9" s="32">
        <f t="shared" si="2"/>
        <v>5.898699999999991</v>
      </c>
      <c r="V9" s="49">
        <v>2.604654E-2</v>
      </c>
      <c r="W9" s="32">
        <f>SUM(V1:V9)</f>
        <v>0.99994706999999994</v>
      </c>
      <c r="Y9" s="51"/>
      <c r="Z9" s="10" t="s">
        <v>148</v>
      </c>
      <c r="AA9" s="32">
        <v>0.99199999999999999</v>
      </c>
      <c r="AB9" s="10">
        <v>160.45660000000001</v>
      </c>
      <c r="AC9" s="32">
        <f t="shared" si="3"/>
        <v>13.414900000000017</v>
      </c>
      <c r="AD9" s="10">
        <v>7.6221670000000004E-4</v>
      </c>
      <c r="AE9" s="32">
        <f>SUM(AD2:AD9)</f>
        <v>0.99977916999999994</v>
      </c>
    </row>
    <row r="10" spans="1:31" ht="78.75">
      <c r="A10" s="51"/>
      <c r="B10" s="10" t="s">
        <v>147</v>
      </c>
      <c r="C10" s="32" t="s">
        <v>201</v>
      </c>
      <c r="D10" s="10">
        <v>147.2595</v>
      </c>
      <c r="E10" s="32">
        <f t="shared" si="0"/>
        <v>15.130200000000002</v>
      </c>
      <c r="F10" s="10">
        <v>1.4419730000000001E-4</v>
      </c>
      <c r="G10" s="32">
        <f>SUM(F2:F10)</f>
        <v>1</v>
      </c>
      <c r="I10" s="51"/>
      <c r="J10" s="10" t="s">
        <v>147</v>
      </c>
      <c r="K10" s="32" t="s">
        <v>204</v>
      </c>
      <c r="L10" s="48">
        <v>157.22069999999999</v>
      </c>
      <c r="M10" s="32">
        <f t="shared" si="1"/>
        <v>15.635899999999992</v>
      </c>
      <c r="N10" s="26">
        <v>9.5364580000000004E-5</v>
      </c>
      <c r="O10" s="32">
        <f>SUM(N2:N10)</f>
        <v>0.99999996458000018</v>
      </c>
      <c r="Q10" s="51"/>
      <c r="R10" s="10" t="s">
        <v>147</v>
      </c>
      <c r="S10" s="32" t="s">
        <v>207</v>
      </c>
      <c r="T10" s="10">
        <v>162.46119999999999</v>
      </c>
      <c r="U10" s="32">
        <f t="shared" si="2"/>
        <v>18.299299999999988</v>
      </c>
      <c r="V10" s="49">
        <v>5.2844979999999998E-5</v>
      </c>
      <c r="W10" s="32">
        <f>SUM(V7:V10)</f>
        <v>0.11606068498</v>
      </c>
      <c r="Y10" s="51"/>
      <c r="Z10" s="10" t="s">
        <v>152</v>
      </c>
      <c r="AA10" s="32" t="s">
        <v>208</v>
      </c>
      <c r="AB10" s="10">
        <v>162.93430000000001</v>
      </c>
      <c r="AC10" s="32">
        <f t="shared" si="3"/>
        <v>15.892600000000016</v>
      </c>
      <c r="AD10" s="10">
        <v>2.2083000000000001E-4</v>
      </c>
      <c r="AE10" s="32">
        <f>SUM(AD2:AD10)</f>
        <v>0.99999999999999989</v>
      </c>
    </row>
    <row r="11" spans="1:31">
      <c r="A11" s="31"/>
      <c r="B11" s="32"/>
      <c r="C11" s="32"/>
      <c r="D11" s="32"/>
      <c r="E11" s="32"/>
      <c r="F11" s="32"/>
      <c r="G11" s="32"/>
      <c r="K11" s="10"/>
      <c r="M11" s="10"/>
      <c r="N11" s="10"/>
    </row>
    <row r="12" spans="1:31" ht="15.95" customHeight="1">
      <c r="A12" s="51"/>
      <c r="B12" s="10"/>
      <c r="C12" s="32"/>
      <c r="D12" s="10"/>
      <c r="E12" s="32"/>
      <c r="F12" s="10"/>
      <c r="G12" s="32"/>
      <c r="I12" s="10"/>
      <c r="J12" s="10"/>
      <c r="K12" s="10"/>
    </row>
    <row r="13" spans="1:31">
      <c r="A13" s="51"/>
      <c r="B13" s="10"/>
      <c r="C13" s="32"/>
      <c r="D13" s="10"/>
      <c r="E13" s="32"/>
      <c r="F13" s="10"/>
      <c r="G13" s="32"/>
      <c r="I13" s="10"/>
      <c r="J13" s="10"/>
      <c r="K13" s="10"/>
    </row>
    <row r="14" spans="1:31">
      <c r="A14" s="51"/>
      <c r="B14" s="10"/>
      <c r="C14" s="32"/>
      <c r="D14" s="10"/>
      <c r="E14" s="32"/>
      <c r="F14" s="10"/>
      <c r="G14" s="32"/>
      <c r="I14" s="10"/>
      <c r="J14" s="10"/>
      <c r="K14" s="10"/>
      <c r="S14" s="10"/>
      <c r="T14" s="10"/>
      <c r="U14" s="10"/>
      <c r="V14" s="13"/>
      <c r="AB14" s="9" t="s">
        <v>193</v>
      </c>
      <c r="AC14" s="9" t="s">
        <v>196</v>
      </c>
      <c r="AD14" s="9" t="s">
        <v>197</v>
      </c>
    </row>
    <row r="15" spans="1:31">
      <c r="A15" s="51"/>
      <c r="B15" s="10"/>
      <c r="C15" s="32"/>
      <c r="D15" s="10"/>
      <c r="E15" s="32"/>
      <c r="F15" s="10"/>
      <c r="G15" s="32"/>
      <c r="I15" s="10"/>
      <c r="J15" s="10"/>
      <c r="K15" s="10"/>
      <c r="L15" s="9" t="s">
        <v>193</v>
      </c>
      <c r="M15" s="9" t="s">
        <v>196</v>
      </c>
      <c r="N15" s="9" t="s">
        <v>197</v>
      </c>
      <c r="S15" s="10"/>
      <c r="T15" s="10"/>
      <c r="U15" s="10"/>
      <c r="V15" s="10"/>
      <c r="AB15" s="9"/>
      <c r="AC15" s="9"/>
      <c r="AD15" s="9"/>
      <c r="AE15" s="9"/>
    </row>
    <row r="16" spans="1:31">
      <c r="A16" s="51"/>
      <c r="B16" s="10"/>
      <c r="C16" s="32"/>
      <c r="D16" s="10"/>
      <c r="E16" s="32"/>
      <c r="F16" s="10"/>
      <c r="G16" s="32"/>
      <c r="H16" s="10"/>
      <c r="I16" s="10"/>
      <c r="J16" s="10"/>
      <c r="K16" s="10"/>
      <c r="L16" s="9"/>
      <c r="M16" s="9"/>
      <c r="N16" s="9"/>
      <c r="O16" s="9"/>
      <c r="S16" s="10"/>
      <c r="T16" s="10"/>
      <c r="U16" s="10"/>
      <c r="AB16" s="9">
        <v>1</v>
      </c>
      <c r="AC16" s="10"/>
      <c r="AD16" s="10"/>
      <c r="AE16" s="10"/>
    </row>
    <row r="17" spans="1:31">
      <c r="A17" s="51"/>
      <c r="B17" s="10"/>
      <c r="C17" s="32"/>
      <c r="D17" s="10"/>
      <c r="E17" s="32"/>
      <c r="F17" s="10"/>
      <c r="G17" s="32"/>
      <c r="H17" s="10"/>
      <c r="I17" s="10"/>
      <c r="J17" s="10"/>
      <c r="K17" s="10"/>
      <c r="L17" s="9"/>
      <c r="M17" s="10"/>
      <c r="N17" s="10"/>
      <c r="S17" s="10"/>
      <c r="T17" s="10"/>
      <c r="U17" s="10"/>
      <c r="AB17" s="9">
        <v>2</v>
      </c>
      <c r="AC17" s="10"/>
      <c r="AD17" s="10"/>
      <c r="AE17" s="10"/>
    </row>
    <row r="18" spans="1:31">
      <c r="A18" s="51"/>
      <c r="B18" s="10"/>
      <c r="C18" s="32"/>
      <c r="D18" s="10"/>
      <c r="E18" s="32"/>
      <c r="F18" s="10"/>
      <c r="G18" s="32"/>
      <c r="H18" s="10"/>
      <c r="I18" s="10"/>
      <c r="J18" s="10"/>
      <c r="K18" s="10"/>
      <c r="L18" s="9"/>
      <c r="M18" s="10"/>
      <c r="N18" s="10"/>
      <c r="S18" s="10"/>
      <c r="T18" s="10"/>
      <c r="U18" s="10"/>
      <c r="AB18" s="9">
        <v>3</v>
      </c>
      <c r="AC18" s="10"/>
      <c r="AD18" s="10"/>
      <c r="AE18" s="10"/>
    </row>
    <row r="19" spans="1:31">
      <c r="A19" s="51"/>
      <c r="B19" s="10"/>
      <c r="C19" s="32"/>
      <c r="D19" s="10"/>
      <c r="E19" s="32"/>
      <c r="F19" s="10"/>
      <c r="G19" s="32"/>
      <c r="H19" s="10"/>
      <c r="I19" s="10"/>
      <c r="J19" s="10"/>
      <c r="K19" s="10"/>
      <c r="L19" s="9"/>
      <c r="M19" s="10"/>
      <c r="N19" s="10"/>
      <c r="S19" s="10"/>
      <c r="T19" s="10"/>
      <c r="U19" s="10"/>
      <c r="AB19" s="9">
        <v>4</v>
      </c>
      <c r="AC19" s="10"/>
      <c r="AD19" s="10"/>
      <c r="AE19" s="10"/>
    </row>
    <row r="20" spans="1:31">
      <c r="A20" s="51"/>
      <c r="B20" s="10"/>
      <c r="C20" s="32"/>
      <c r="D20" s="10"/>
      <c r="E20" s="32"/>
      <c r="F20" s="10"/>
      <c r="G20" s="32"/>
      <c r="H20" s="10"/>
      <c r="I20" s="10"/>
      <c r="J20" s="33"/>
      <c r="K20" s="9" t="s">
        <v>193</v>
      </c>
      <c r="L20" s="9"/>
      <c r="M20" s="10"/>
      <c r="N20" s="10"/>
      <c r="S20" s="10"/>
      <c r="T20" s="10"/>
      <c r="U20" s="10"/>
      <c r="AB20" s="9">
        <v>5</v>
      </c>
      <c r="AC20" s="10"/>
      <c r="AD20" s="10"/>
      <c r="AE20" s="10"/>
    </row>
    <row r="21" spans="1:31">
      <c r="H21" s="10"/>
      <c r="I21" s="10"/>
      <c r="J21" s="33"/>
      <c r="K21" s="9"/>
      <c r="L21" s="9"/>
      <c r="M21" s="10"/>
      <c r="N21" s="10"/>
      <c r="S21" s="10"/>
      <c r="T21" s="10"/>
      <c r="U21" s="10"/>
      <c r="AB21" s="9">
        <v>6</v>
      </c>
      <c r="AC21" s="10"/>
      <c r="AD21" s="10"/>
      <c r="AE21" s="10"/>
    </row>
    <row r="22" spans="1:31" ht="15.95" customHeight="1">
      <c r="H22" s="10"/>
      <c r="I22" s="10"/>
      <c r="J22" s="17"/>
      <c r="K22" s="9"/>
      <c r="L22" s="9"/>
      <c r="M22" s="10"/>
      <c r="N22" s="10"/>
      <c r="S22" s="10"/>
      <c r="T22" s="10"/>
      <c r="U22" s="10"/>
      <c r="AB22" s="9">
        <v>7</v>
      </c>
      <c r="AC22" s="10"/>
      <c r="AD22" s="10"/>
      <c r="AE22" s="10"/>
    </row>
    <row r="23" spans="1:31">
      <c r="H23" s="10"/>
      <c r="I23" s="10"/>
      <c r="J23" s="17"/>
      <c r="K23" s="9">
        <v>1</v>
      </c>
      <c r="L23" s="9"/>
      <c r="M23" s="10"/>
      <c r="N23" s="10"/>
      <c r="S23" s="10"/>
      <c r="T23" s="10"/>
      <c r="U23" s="10"/>
      <c r="AB23" s="9">
        <v>8</v>
      </c>
      <c r="AC23" s="10"/>
      <c r="AD23" s="10"/>
      <c r="AE23" s="10"/>
    </row>
    <row r="24" spans="1:31">
      <c r="H24" s="10"/>
      <c r="I24" s="10"/>
      <c r="J24" s="17"/>
      <c r="K24" s="9">
        <v>2</v>
      </c>
      <c r="L24" s="9"/>
      <c r="M24" s="10"/>
      <c r="N24" s="10"/>
      <c r="S24" s="10"/>
      <c r="T24" s="10"/>
      <c r="U24" s="10"/>
      <c r="AB24" s="9">
        <v>9</v>
      </c>
      <c r="AC24" s="10"/>
      <c r="AD24" s="10"/>
      <c r="AE24" s="10"/>
    </row>
    <row r="25" spans="1:31">
      <c r="H25" s="10"/>
      <c r="I25" s="10"/>
      <c r="J25" s="17"/>
      <c r="K25" s="9">
        <v>3</v>
      </c>
      <c r="L25" s="9"/>
      <c r="M25" s="10"/>
      <c r="N25" s="10"/>
    </row>
    <row r="26" spans="1:31">
      <c r="H26" s="10"/>
      <c r="I26" s="10"/>
      <c r="J26" s="17"/>
      <c r="K26" s="9">
        <v>4</v>
      </c>
    </row>
    <row r="27" spans="1:31" ht="86.25">
      <c r="H27" s="10"/>
      <c r="J27" t="s">
        <v>195</v>
      </c>
      <c r="K27" s="47" t="s">
        <v>194</v>
      </c>
    </row>
    <row r="28" spans="1:31" ht="29.25">
      <c r="J28" t="s">
        <v>151</v>
      </c>
      <c r="K28" s="33" t="s">
        <v>173</v>
      </c>
    </row>
    <row r="29" spans="1:31" ht="43.5">
      <c r="J29" t="s">
        <v>152</v>
      </c>
      <c r="K29" s="33" t="s">
        <v>174</v>
      </c>
    </row>
    <row r="30" spans="1:31">
      <c r="K30" s="9">
        <v>8</v>
      </c>
    </row>
    <row r="31" spans="1:31">
      <c r="K31" s="9"/>
    </row>
    <row r="32" spans="1:31">
      <c r="K32" s="9">
        <v>9</v>
      </c>
    </row>
    <row r="35" spans="1:13">
      <c r="J35" s="10"/>
      <c r="K35" s="10"/>
      <c r="L35" s="10"/>
      <c r="M35" s="13"/>
    </row>
    <row r="36" spans="1:13">
      <c r="J36" s="10"/>
      <c r="K36" s="10"/>
      <c r="L36" s="10"/>
      <c r="M36" s="10"/>
    </row>
    <row r="37" spans="1:13">
      <c r="J37" s="10"/>
    </row>
    <row r="38" spans="1:13">
      <c r="J38" s="10"/>
    </row>
    <row r="39" spans="1:13">
      <c r="J39" s="10"/>
    </row>
    <row r="40" spans="1:13">
      <c r="J40" s="10"/>
    </row>
    <row r="41" spans="1:13">
      <c r="A41" s="46"/>
      <c r="B41" s="24"/>
      <c r="C41" s="32"/>
      <c r="D41" s="33"/>
      <c r="E41" s="32"/>
      <c r="F41" s="40"/>
      <c r="G41" s="32"/>
      <c r="J41" s="10"/>
    </row>
    <row r="42" spans="1:13">
      <c r="A42" s="46"/>
      <c r="B42" s="24"/>
      <c r="C42" s="32"/>
      <c r="D42" s="33"/>
      <c r="E42" s="32"/>
      <c r="F42" s="40"/>
      <c r="G42" s="32"/>
      <c r="J42" s="10"/>
    </row>
    <row r="43" spans="1:13">
      <c r="A43" s="46"/>
      <c r="B43" s="24"/>
      <c r="C43" s="32"/>
      <c r="D43" s="33"/>
      <c r="E43" s="32"/>
      <c r="F43" s="40"/>
      <c r="G43" s="32"/>
      <c r="J43" s="10"/>
    </row>
    <row r="44" spans="1:13">
      <c r="A44" s="46"/>
      <c r="B44" s="24"/>
      <c r="C44" s="36"/>
      <c r="D44" s="33"/>
      <c r="E44" s="32"/>
      <c r="F44" s="40"/>
      <c r="G44" s="43"/>
      <c r="J44" s="10"/>
    </row>
    <row r="45" spans="1:13">
      <c r="B45" s="24"/>
      <c r="C45" s="24"/>
      <c r="D45" s="24"/>
      <c r="E45" s="24"/>
      <c r="F45" s="24"/>
      <c r="G45" s="24"/>
      <c r="J45" s="10"/>
    </row>
    <row r="46" spans="1:13">
      <c r="B46" s="24"/>
      <c r="C46" s="24"/>
      <c r="D46" s="24"/>
      <c r="E46" s="24"/>
      <c r="F46" s="24"/>
      <c r="G46" s="24"/>
    </row>
  </sheetData>
  <autoFilter ref="R1:W10" xr:uid="{5AE004F9-E3B2-D544-8B4F-F1875CDEECF9}">
    <sortState xmlns:xlrd2="http://schemas.microsoft.com/office/spreadsheetml/2017/richdata2" ref="R2:W10">
      <sortCondition ref="T1:T10"/>
    </sortState>
  </autoFilter>
  <sortState xmlns:xlrd2="http://schemas.microsoft.com/office/spreadsheetml/2017/richdata2" ref="B30:B39">
    <sortCondition ref="B30:B39"/>
  </sortState>
  <mergeCells count="5">
    <mergeCell ref="Q2:Q10"/>
    <mergeCell ref="Y2:Y10"/>
    <mergeCell ref="A12:A20"/>
    <mergeCell ref="I2:I10"/>
    <mergeCell ref="A2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B0F9-DB71-6243-B91C-2D0F5CE0F4A2}">
  <dimension ref="A1:K27"/>
  <sheetViews>
    <sheetView workbookViewId="0">
      <selection activeCell="A2" sqref="A2:G23"/>
    </sheetView>
  </sheetViews>
  <sheetFormatPr defaultColWidth="11" defaultRowHeight="15.75"/>
  <cols>
    <col min="1" max="1" width="9" bestFit="1" customWidth="1"/>
    <col min="2" max="2" width="70.5" bestFit="1" customWidth="1"/>
    <col min="3" max="3" width="45.125" bestFit="1" customWidth="1"/>
    <col min="4" max="4" width="10.5" bestFit="1" customWidth="1"/>
    <col min="5" max="5" width="11.375" bestFit="1" customWidth="1"/>
    <col min="6" max="6" width="15" bestFit="1" customWidth="1"/>
    <col min="7" max="7" width="11.125" bestFit="1" customWidth="1"/>
  </cols>
  <sheetData>
    <row r="1" spans="1:11">
      <c r="A1" t="s">
        <v>159</v>
      </c>
      <c r="B1" s="24" t="s">
        <v>160</v>
      </c>
      <c r="C1" s="24" t="s">
        <v>161</v>
      </c>
      <c r="D1" s="24" t="s">
        <v>162</v>
      </c>
      <c r="E1" s="24" t="s">
        <v>163</v>
      </c>
      <c r="F1" s="24" t="s">
        <v>164</v>
      </c>
      <c r="G1" s="24" t="s">
        <v>169</v>
      </c>
      <c r="H1" s="24"/>
    </row>
    <row r="2" spans="1:11" ht="15" customHeight="1">
      <c r="A2" s="50" t="s">
        <v>2</v>
      </c>
      <c r="B2" s="23" t="s">
        <v>150</v>
      </c>
      <c r="C2" s="24">
        <v>5.3699999999999998E-2</v>
      </c>
      <c r="D2" s="23">
        <v>41.431260000000002</v>
      </c>
      <c r="E2" s="24">
        <f t="shared" ref="E2:E23" si="0">D2-MIN($D$2:$D$11)</f>
        <v>0</v>
      </c>
      <c r="F2" s="27">
        <v>0.34721920000000001</v>
      </c>
      <c r="G2" s="24">
        <f>F2</f>
        <v>0.34721920000000001</v>
      </c>
      <c r="H2" s="24"/>
    </row>
    <row r="3" spans="1:11">
      <c r="A3" s="50"/>
      <c r="B3" s="23" t="s">
        <v>7</v>
      </c>
      <c r="C3" s="24">
        <v>0.105</v>
      </c>
      <c r="D3" s="23">
        <v>42.805520000000001</v>
      </c>
      <c r="E3" s="24">
        <f t="shared" si="0"/>
        <v>1.3742599999999996</v>
      </c>
      <c r="F3" s="27">
        <v>0.17465800000000001</v>
      </c>
      <c r="G3" s="24">
        <f>SUM(F2:F3)</f>
        <v>0.52187720000000004</v>
      </c>
      <c r="H3" s="24"/>
    </row>
    <row r="4" spans="1:11">
      <c r="A4" s="50"/>
      <c r="B4" s="23" t="s">
        <v>170</v>
      </c>
      <c r="C4" s="24" t="s">
        <v>171</v>
      </c>
      <c r="D4" s="23">
        <v>43.183140000000002</v>
      </c>
      <c r="E4" s="24">
        <f t="shared" si="0"/>
        <v>1.7518799999999999</v>
      </c>
      <c r="F4" s="27">
        <v>0.1446065</v>
      </c>
      <c r="G4" s="24">
        <f>SUM(F2:F4)</f>
        <v>0.66648370000000001</v>
      </c>
      <c r="H4" s="24"/>
    </row>
    <row r="5" spans="1:11">
      <c r="A5" s="50"/>
      <c r="B5" s="23" t="s">
        <v>148</v>
      </c>
      <c r="C5" s="24">
        <v>0.17349999999999999</v>
      </c>
      <c r="D5" s="23">
        <v>43.78181</v>
      </c>
      <c r="E5" s="24">
        <f t="shared" si="0"/>
        <v>2.3505499999999984</v>
      </c>
      <c r="F5" s="27">
        <v>0.1071986</v>
      </c>
      <c r="G5" s="24">
        <f>SUM(F2:F5)</f>
        <v>0.77368230000000004</v>
      </c>
      <c r="H5" s="24"/>
    </row>
    <row r="6" spans="1:11">
      <c r="A6" s="50"/>
      <c r="B6" s="23" t="s">
        <v>173</v>
      </c>
      <c r="C6" s="24" t="s">
        <v>181</v>
      </c>
      <c r="D6" s="23">
        <v>44.954700000000003</v>
      </c>
      <c r="E6" s="24">
        <f t="shared" si="0"/>
        <v>3.5234400000000008</v>
      </c>
      <c r="F6" s="27">
        <v>5.9634729999999997E-2</v>
      </c>
      <c r="G6" s="24">
        <f>SUM(F2:F6)</f>
        <v>0.83331703000000001</v>
      </c>
      <c r="H6" s="24"/>
    </row>
    <row r="7" spans="1:11" ht="16.5" thickBot="1">
      <c r="A7" s="50"/>
      <c r="B7" s="21" t="s">
        <v>149</v>
      </c>
      <c r="C7" s="22">
        <v>0.04</v>
      </c>
      <c r="D7" s="21">
        <v>45.222929999999998</v>
      </c>
      <c r="E7" s="22">
        <f t="shared" si="0"/>
        <v>3.7916699999999963</v>
      </c>
      <c r="F7" s="29">
        <v>5.2149849999999998E-2</v>
      </c>
      <c r="G7" s="22">
        <f>SUM(F2:F7)</f>
        <v>0.88546688000000007</v>
      </c>
      <c r="H7" s="24"/>
    </row>
    <row r="8" spans="1:11" ht="16.5" thickTop="1">
      <c r="A8" s="50"/>
      <c r="B8" s="23" t="s">
        <v>167</v>
      </c>
      <c r="C8" s="25">
        <v>0.89800000000000002</v>
      </c>
      <c r="D8" s="23">
        <v>46.095770000000002</v>
      </c>
      <c r="E8" s="24">
        <f t="shared" si="0"/>
        <v>4.6645099999999999</v>
      </c>
      <c r="F8" s="27">
        <v>3.3706970000000003E-2</v>
      </c>
      <c r="G8" s="24">
        <f>SUM(F2:F8)</f>
        <v>0.91917385000000007</v>
      </c>
      <c r="H8" s="24"/>
    </row>
    <row r="9" spans="1:11">
      <c r="A9" s="50"/>
      <c r="B9" s="23" t="s">
        <v>168</v>
      </c>
      <c r="C9" s="25">
        <v>0.91</v>
      </c>
      <c r="D9" s="23">
        <v>46.100340000000003</v>
      </c>
      <c r="E9" s="24">
        <f t="shared" si="0"/>
        <v>4.669080000000001</v>
      </c>
      <c r="F9" s="27">
        <v>3.3629930000000002E-2</v>
      </c>
      <c r="G9" s="24">
        <f>SUM(F2:F9)</f>
        <v>0.9528037800000001</v>
      </c>
      <c r="H9" s="24"/>
    </row>
    <row r="10" spans="1:11">
      <c r="A10" s="50"/>
      <c r="B10" s="23" t="s">
        <v>174</v>
      </c>
      <c r="C10" s="24" t="s">
        <v>182</v>
      </c>
      <c r="D10" s="23">
        <v>46.423520000000003</v>
      </c>
      <c r="E10" s="24">
        <f t="shared" si="0"/>
        <v>4.9922600000000017</v>
      </c>
      <c r="F10" s="27">
        <v>2.8611979999999999E-2</v>
      </c>
      <c r="G10" s="24">
        <f>SUM(F2:F10)</f>
        <v>0.98141576000000008</v>
      </c>
      <c r="H10" s="24"/>
    </row>
    <row r="11" spans="1:11">
      <c r="A11" s="50"/>
      <c r="B11" s="23" t="s">
        <v>183</v>
      </c>
      <c r="C11" s="24" t="s">
        <v>184</v>
      </c>
      <c r="D11" s="23">
        <v>47.297080000000001</v>
      </c>
      <c r="E11" s="24">
        <f t="shared" si="0"/>
        <v>5.8658199999999994</v>
      </c>
      <c r="F11" s="27">
        <v>1.8486610000000001E-2</v>
      </c>
      <c r="G11" s="24">
        <f>SUM(F2:F11)</f>
        <v>0.99990237000000004</v>
      </c>
      <c r="H11" s="24"/>
    </row>
    <row r="12" spans="1:11">
      <c r="A12" s="50"/>
      <c r="B12" s="10" t="s">
        <v>185</v>
      </c>
      <c r="C12" s="24" t="s">
        <v>186</v>
      </c>
      <c r="D12" s="23">
        <v>57.785269999999997</v>
      </c>
      <c r="E12" s="24">
        <f t="shared" si="0"/>
        <v>16.354009999999995</v>
      </c>
      <c r="F12" s="27">
        <v>9.7583279999999997E-5</v>
      </c>
      <c r="G12" s="28">
        <f>SUM(F2:F12)</f>
        <v>0.99999995328000002</v>
      </c>
      <c r="H12" s="24"/>
    </row>
    <row r="13" spans="1:11">
      <c r="A13" s="50" t="s">
        <v>3</v>
      </c>
      <c r="B13" s="23" t="s">
        <v>170</v>
      </c>
      <c r="C13" s="24" t="s">
        <v>171</v>
      </c>
      <c r="D13" s="23">
        <v>55.85942</v>
      </c>
      <c r="E13" s="24">
        <f t="shared" si="0"/>
        <v>14.428159999999998</v>
      </c>
      <c r="F13" s="27">
        <v>0.3553945</v>
      </c>
      <c r="G13" s="24">
        <f>F13</f>
        <v>0.3553945</v>
      </c>
      <c r="H13" s="24"/>
      <c r="I13" s="10"/>
      <c r="J13" s="10"/>
      <c r="K13" s="10"/>
    </row>
    <row r="14" spans="1:11">
      <c r="A14" s="50"/>
      <c r="B14" s="23" t="s">
        <v>168</v>
      </c>
      <c r="C14" s="24">
        <v>0.35099999999999998</v>
      </c>
      <c r="D14" s="23">
        <v>57.698520000000002</v>
      </c>
      <c r="E14" s="24">
        <f t="shared" si="0"/>
        <v>16.26726</v>
      </c>
      <c r="F14" s="27">
        <v>0.1416954</v>
      </c>
      <c r="G14" s="24">
        <f>SUM(F13:F14)</f>
        <v>0.49708989999999997</v>
      </c>
      <c r="H14" s="10"/>
      <c r="I14" s="10"/>
      <c r="J14" s="10"/>
      <c r="K14" s="10"/>
    </row>
    <row r="15" spans="1:11">
      <c r="A15" s="50"/>
      <c r="B15" s="23" t="s">
        <v>7</v>
      </c>
      <c r="C15" s="24">
        <v>0.57899999999999996</v>
      </c>
      <c r="D15" s="23">
        <v>58.405340000000002</v>
      </c>
      <c r="E15" s="24">
        <f t="shared" si="0"/>
        <v>16.974080000000001</v>
      </c>
      <c r="F15" s="27">
        <v>9.9510680000000004E-2</v>
      </c>
      <c r="G15" s="24">
        <f>SUM(F13:F15)</f>
        <v>0.59660057999999994</v>
      </c>
      <c r="H15" s="10"/>
      <c r="I15" s="13"/>
      <c r="J15" s="10"/>
      <c r="K15" s="10"/>
    </row>
    <row r="16" spans="1:11">
      <c r="A16" s="50"/>
      <c r="B16" s="23" t="s">
        <v>149</v>
      </c>
      <c r="C16" s="24">
        <v>0.70099999999999996</v>
      </c>
      <c r="D16" s="23">
        <v>58.606389999999998</v>
      </c>
      <c r="E16" s="24">
        <f t="shared" si="0"/>
        <v>17.175129999999996</v>
      </c>
      <c r="F16" s="27">
        <v>8.9993799999999999E-2</v>
      </c>
      <c r="G16" s="24">
        <f>SUM(F13:F16)</f>
        <v>0.68659437999999995</v>
      </c>
      <c r="H16" s="10"/>
      <c r="I16" s="10"/>
      <c r="J16" s="10"/>
      <c r="K16" s="10"/>
    </row>
    <row r="17" spans="1:11">
      <c r="A17" s="50"/>
      <c r="B17" s="23" t="s">
        <v>150</v>
      </c>
      <c r="C17" s="24">
        <v>0.72399999999999998</v>
      </c>
      <c r="D17" s="23">
        <v>58.635089999999998</v>
      </c>
      <c r="E17" s="24">
        <f t="shared" si="0"/>
        <v>17.203829999999996</v>
      </c>
      <c r="F17" s="27">
        <v>8.8711540000000005E-2</v>
      </c>
      <c r="G17" s="24">
        <f>SUM(F13:F17)</f>
        <v>0.77530591999999998</v>
      </c>
      <c r="H17" s="10"/>
      <c r="I17" s="17"/>
      <c r="J17" s="10"/>
      <c r="K17" s="10"/>
    </row>
    <row r="18" spans="1:11" ht="16.5" thickBot="1">
      <c r="A18" s="50"/>
      <c r="B18" s="21" t="s">
        <v>167</v>
      </c>
      <c r="C18" s="22">
        <v>0.749</v>
      </c>
      <c r="D18" s="21">
        <v>58.663879999999999</v>
      </c>
      <c r="E18" s="22">
        <f t="shared" si="0"/>
        <v>17.232619999999997</v>
      </c>
      <c r="F18" s="29">
        <v>8.7443839999999995E-2</v>
      </c>
      <c r="G18" s="22">
        <f>SUM(F13:F18)</f>
        <v>0.86274976000000003</v>
      </c>
      <c r="H18" s="10"/>
      <c r="I18" s="17"/>
      <c r="J18" s="10"/>
      <c r="K18" s="10"/>
    </row>
    <row r="19" spans="1:11" ht="16.5" thickTop="1">
      <c r="A19" s="50"/>
      <c r="B19" s="23" t="s">
        <v>148</v>
      </c>
      <c r="C19" s="24">
        <v>0.93400000000000005</v>
      </c>
      <c r="D19" s="23">
        <v>58.784140000000001</v>
      </c>
      <c r="E19" s="24">
        <f t="shared" si="0"/>
        <v>17.352879999999999</v>
      </c>
      <c r="F19" s="27">
        <v>8.2340759999999999E-2</v>
      </c>
      <c r="G19" s="24">
        <f>SUM(F13:F19)</f>
        <v>0.94509052000000005</v>
      </c>
      <c r="H19" s="10"/>
      <c r="I19" s="17"/>
      <c r="J19" s="10"/>
      <c r="K19" s="10"/>
    </row>
    <row r="20" spans="1:11">
      <c r="A20" s="50"/>
      <c r="B20" s="23" t="s">
        <v>183</v>
      </c>
      <c r="C20" s="24" t="s">
        <v>188</v>
      </c>
      <c r="D20" s="23">
        <v>61.300179999999997</v>
      </c>
      <c r="E20" s="24">
        <f t="shared" si="0"/>
        <v>19.868919999999996</v>
      </c>
      <c r="F20" s="27">
        <v>2.3402610000000001E-2</v>
      </c>
      <c r="G20" s="24">
        <f>SUM(F13:F20)</f>
        <v>0.96849313000000004</v>
      </c>
      <c r="H20" s="10"/>
      <c r="I20" s="17"/>
      <c r="J20" s="10"/>
      <c r="K20" s="10"/>
    </row>
    <row r="21" spans="1:11">
      <c r="A21" s="50"/>
      <c r="B21" s="23" t="s">
        <v>174</v>
      </c>
      <c r="C21" s="24" t="s">
        <v>189</v>
      </c>
      <c r="D21" s="23">
        <v>61.951509999999999</v>
      </c>
      <c r="E21" s="24">
        <f t="shared" si="0"/>
        <v>20.520249999999997</v>
      </c>
      <c r="F21" s="27">
        <v>1.6897800000000001E-2</v>
      </c>
      <c r="G21" s="24">
        <f>SUM(F13:F21)</f>
        <v>0.98539093</v>
      </c>
      <c r="H21" s="10"/>
      <c r="I21" s="17"/>
      <c r="J21" s="10"/>
      <c r="K21" s="10"/>
    </row>
    <row r="22" spans="1:11">
      <c r="A22" s="50"/>
      <c r="B22" s="23" t="s">
        <v>173</v>
      </c>
      <c r="C22" s="24" t="s">
        <v>187</v>
      </c>
      <c r="D22" s="23">
        <v>62.24259</v>
      </c>
      <c r="E22" s="24">
        <f t="shared" si="0"/>
        <v>20.811329999999998</v>
      </c>
      <c r="F22" s="27">
        <v>1.460909E-2</v>
      </c>
      <c r="G22" s="24">
        <f>SUM(F13:F22)</f>
        <v>1.0000000200000001</v>
      </c>
      <c r="H22" s="10"/>
      <c r="I22" s="17"/>
      <c r="J22" s="10"/>
      <c r="K22" s="10"/>
    </row>
    <row r="23" spans="1:11">
      <c r="A23" s="50"/>
      <c r="B23" s="10" t="s">
        <v>185</v>
      </c>
      <c r="C23" s="25" t="s">
        <v>190</v>
      </c>
      <c r="D23" s="23">
        <v>91.646410000000003</v>
      </c>
      <c r="E23" s="24">
        <f t="shared" si="0"/>
        <v>50.215150000000001</v>
      </c>
      <c r="F23" s="27">
        <v>6.0209269999999997E-9</v>
      </c>
      <c r="G23" s="30">
        <f>SUM(F13:F23)</f>
        <v>1.0000000260209272</v>
      </c>
      <c r="H23" s="10"/>
      <c r="I23" s="17"/>
    </row>
    <row r="24" spans="1:11">
      <c r="F24" s="10"/>
      <c r="G24" s="10"/>
      <c r="H24" s="10"/>
      <c r="I24" s="17"/>
    </row>
    <row r="25" spans="1:11">
      <c r="F25" s="10"/>
      <c r="G25" s="10"/>
      <c r="H25" s="10"/>
      <c r="I25" s="17"/>
    </row>
    <row r="26" spans="1:11">
      <c r="F26" s="10"/>
      <c r="G26" s="10"/>
      <c r="H26" s="10"/>
      <c r="I26" s="17"/>
    </row>
    <row r="27" spans="1:11">
      <c r="F27" s="10"/>
      <c r="G27" s="10"/>
      <c r="H27" s="10"/>
      <c r="I27" s="17"/>
    </row>
  </sheetData>
  <autoFilter ref="B1:F12" xr:uid="{C6333ADA-B9C6-F948-8776-51620E687100}">
    <sortState xmlns:xlrd2="http://schemas.microsoft.com/office/spreadsheetml/2017/richdata2" ref="B2:F12">
      <sortCondition descending="1" ref="F1:F12"/>
    </sortState>
  </autoFilter>
  <mergeCells count="2">
    <mergeCell ref="A2:A12"/>
    <mergeCell ref="A13:A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F3EA-32CB-5B4C-B10B-DE7A55A0E7CE}">
  <dimension ref="A1:J30"/>
  <sheetViews>
    <sheetView workbookViewId="0">
      <selection activeCell="B9" sqref="B9"/>
    </sheetView>
  </sheetViews>
  <sheetFormatPr defaultColWidth="11" defaultRowHeight="15.75"/>
  <cols>
    <col min="1" max="1" width="9" bestFit="1" customWidth="1"/>
    <col min="2" max="2" width="19" bestFit="1" customWidth="1"/>
    <col min="3" max="3" width="7.125" bestFit="1" customWidth="1"/>
    <col min="4" max="4" width="10.5" bestFit="1" customWidth="1"/>
    <col min="5" max="5" width="11.375" bestFit="1" customWidth="1"/>
    <col min="6" max="6" width="15.125" bestFit="1" customWidth="1"/>
    <col min="10" max="10" width="15.125" bestFit="1" customWidth="1"/>
  </cols>
  <sheetData>
    <row r="1" spans="1:10">
      <c r="A1" t="s">
        <v>159</v>
      </c>
      <c r="B1" s="24" t="s">
        <v>160</v>
      </c>
      <c r="C1" s="24" t="s">
        <v>161</v>
      </c>
      <c r="D1" s="24" t="s">
        <v>162</v>
      </c>
      <c r="E1" s="24" t="s">
        <v>163</v>
      </c>
      <c r="F1" s="24" t="s">
        <v>164</v>
      </c>
      <c r="G1" s="25" t="s">
        <v>169</v>
      </c>
    </row>
    <row r="2" spans="1:10">
      <c r="A2" s="45" t="s">
        <v>3</v>
      </c>
      <c r="B2" s="23" t="s">
        <v>170</v>
      </c>
      <c r="C2" s="24" t="s">
        <v>171</v>
      </c>
      <c r="D2" s="23">
        <v>55.85942</v>
      </c>
      <c r="E2" s="24">
        <f t="shared" ref="E2:E12" si="0">D2-MIN($D$2:$D$11)</f>
        <v>0</v>
      </c>
      <c r="F2" s="27">
        <v>0.3553945</v>
      </c>
      <c r="G2" s="24">
        <f>F2</f>
        <v>0.3553945</v>
      </c>
    </row>
    <row r="3" spans="1:10">
      <c r="A3" s="45"/>
      <c r="B3" s="23" t="s">
        <v>192</v>
      </c>
      <c r="C3" s="24">
        <v>0.35099999999999998</v>
      </c>
      <c r="D3" s="23">
        <v>57.698520000000002</v>
      </c>
      <c r="E3" s="24">
        <f t="shared" si="0"/>
        <v>1.839100000000002</v>
      </c>
      <c r="F3" s="27">
        <v>0.1416954</v>
      </c>
      <c r="G3" s="24">
        <f>SUM(F2:F3)</f>
        <v>0.49708989999999997</v>
      </c>
    </row>
    <row r="4" spans="1:10">
      <c r="A4" s="45"/>
      <c r="B4" s="23" t="s">
        <v>7</v>
      </c>
      <c r="C4" s="24">
        <v>0.57899999999999996</v>
      </c>
      <c r="D4" s="23">
        <v>58.405340000000002</v>
      </c>
      <c r="E4" s="24">
        <f t="shared" si="0"/>
        <v>2.5459200000000024</v>
      </c>
      <c r="F4" s="27">
        <v>9.9510680000000004E-2</v>
      </c>
      <c r="G4" s="24">
        <f>SUM(F2:F4)</f>
        <v>0.59660057999999994</v>
      </c>
    </row>
    <row r="5" spans="1:10">
      <c r="A5" s="45"/>
      <c r="B5" s="23" t="s">
        <v>149</v>
      </c>
      <c r="C5" s="24">
        <v>0.70099999999999996</v>
      </c>
      <c r="D5" s="23">
        <v>58.606389999999998</v>
      </c>
      <c r="E5" s="24">
        <f t="shared" si="0"/>
        <v>2.7469699999999975</v>
      </c>
      <c r="F5" s="27">
        <v>8.9993799999999999E-2</v>
      </c>
      <c r="G5" s="24">
        <f>SUM(F2:F5)</f>
        <v>0.68659437999999995</v>
      </c>
    </row>
    <row r="6" spans="1:10">
      <c r="A6" s="45"/>
      <c r="B6" s="23" t="s">
        <v>150</v>
      </c>
      <c r="C6" s="24">
        <v>0.72399999999999998</v>
      </c>
      <c r="D6" s="23">
        <v>58.635089999999998</v>
      </c>
      <c r="E6" s="24">
        <f t="shared" si="0"/>
        <v>2.7756699999999981</v>
      </c>
      <c r="F6" s="27">
        <v>8.8711540000000005E-2</v>
      </c>
      <c r="G6" s="24">
        <f>SUM(F2:F6)</f>
        <v>0.77530591999999998</v>
      </c>
    </row>
    <row r="7" spans="1:10" ht="16.5" thickBot="1">
      <c r="A7" s="45"/>
      <c r="B7" s="21" t="s">
        <v>167</v>
      </c>
      <c r="C7" s="22">
        <v>0.749</v>
      </c>
      <c r="D7" s="21">
        <v>58.663879999999999</v>
      </c>
      <c r="E7" s="22">
        <f t="shared" si="0"/>
        <v>2.8044599999999988</v>
      </c>
      <c r="F7" s="29">
        <v>8.7443839999999995E-2</v>
      </c>
      <c r="G7" s="22">
        <f>SUM(F2:F7)</f>
        <v>0.86274976000000003</v>
      </c>
    </row>
    <row r="8" spans="1:10" ht="16.5" thickTop="1">
      <c r="A8" s="45"/>
      <c r="B8" s="23" t="s">
        <v>148</v>
      </c>
      <c r="C8" s="24">
        <v>0.93400000000000005</v>
      </c>
      <c r="D8" s="23">
        <v>58.784140000000001</v>
      </c>
      <c r="E8" s="24">
        <f t="shared" si="0"/>
        <v>2.9247200000000007</v>
      </c>
      <c r="F8" s="27">
        <v>8.2340759999999999E-2</v>
      </c>
      <c r="G8" s="24">
        <f>SUM(F2:F8)</f>
        <v>0.94509052000000005</v>
      </c>
    </row>
    <row r="9" spans="1:10">
      <c r="A9" s="45"/>
      <c r="B9" s="23" t="s">
        <v>148</v>
      </c>
      <c r="C9" s="24" t="s">
        <v>188</v>
      </c>
      <c r="D9" s="23">
        <v>61.300179999999997</v>
      </c>
      <c r="E9" s="24">
        <f t="shared" si="0"/>
        <v>5.4407599999999974</v>
      </c>
      <c r="F9" s="27">
        <v>2.3402610000000001E-2</v>
      </c>
      <c r="G9" s="24">
        <f>SUM(F2:F9)</f>
        <v>0.96849313000000004</v>
      </c>
    </row>
    <row r="10" spans="1:10">
      <c r="A10" s="45"/>
      <c r="B10" s="23" t="s">
        <v>174</v>
      </c>
      <c r="C10" s="24" t="s">
        <v>189</v>
      </c>
      <c r="D10" s="23">
        <v>61.951509999999999</v>
      </c>
      <c r="E10" s="24">
        <f t="shared" si="0"/>
        <v>6.0920899999999989</v>
      </c>
      <c r="F10" s="27">
        <v>1.6897800000000001E-2</v>
      </c>
      <c r="G10" s="24">
        <f>SUM(F2:F10)</f>
        <v>0.98539093</v>
      </c>
    </row>
    <row r="11" spans="1:10">
      <c r="A11" s="45"/>
      <c r="B11" s="23" t="s">
        <v>173</v>
      </c>
      <c r="C11" s="24" t="s">
        <v>187</v>
      </c>
      <c r="D11" s="23">
        <v>62.24259</v>
      </c>
      <c r="E11" s="24">
        <f t="shared" si="0"/>
        <v>6.3831699999999998</v>
      </c>
      <c r="F11" s="27">
        <v>1.460909E-2</v>
      </c>
      <c r="G11" s="24">
        <f>SUM(F2:F11)</f>
        <v>1.0000000200000001</v>
      </c>
    </row>
    <row r="12" spans="1:10">
      <c r="A12" s="45"/>
      <c r="B12" s="10" t="s">
        <v>185</v>
      </c>
      <c r="C12" s="25" t="s">
        <v>190</v>
      </c>
      <c r="D12" s="23">
        <v>91.646410000000003</v>
      </c>
      <c r="E12" s="24">
        <f t="shared" si="0"/>
        <v>35.786990000000003</v>
      </c>
      <c r="F12" s="27">
        <v>6.0209269999999997E-9</v>
      </c>
      <c r="G12" s="30">
        <f>SUM(F2:F12)</f>
        <v>1.0000000260209272</v>
      </c>
    </row>
    <row r="13" spans="1:10">
      <c r="B13" s="24"/>
      <c r="C13" s="24"/>
      <c r="D13" s="24"/>
      <c r="E13" s="24"/>
      <c r="F13" s="28"/>
      <c r="G13" s="24"/>
    </row>
    <row r="16" spans="1:10">
      <c r="H16" s="10"/>
      <c r="I16" s="10"/>
      <c r="J16" s="20"/>
    </row>
    <row r="17" spans="5:10">
      <c r="G17" s="10"/>
      <c r="H17" s="10"/>
      <c r="I17" s="10"/>
      <c r="J17" s="20"/>
    </row>
    <row r="18" spans="5:10">
      <c r="E18" s="10"/>
      <c r="F18" s="10"/>
      <c r="G18" s="10"/>
      <c r="H18" s="13"/>
      <c r="I18" s="10"/>
      <c r="J18" s="20"/>
    </row>
    <row r="19" spans="5:10">
      <c r="E19" s="10"/>
      <c r="F19" s="10"/>
      <c r="G19" s="10"/>
      <c r="H19" s="10"/>
      <c r="I19" s="10"/>
      <c r="J19" s="20"/>
    </row>
    <row r="20" spans="5:10">
      <c r="E20" s="10"/>
      <c r="F20" s="10"/>
      <c r="G20" s="10"/>
      <c r="H20" s="17"/>
      <c r="I20" s="10"/>
      <c r="J20" s="20"/>
    </row>
    <row r="21" spans="5:10">
      <c r="E21" s="10"/>
      <c r="F21" s="10"/>
      <c r="G21" s="10"/>
      <c r="H21" s="17"/>
      <c r="I21" s="10"/>
      <c r="J21" s="20"/>
    </row>
    <row r="22" spans="5:10">
      <c r="E22" s="10"/>
      <c r="F22" s="10"/>
      <c r="G22" s="10"/>
      <c r="H22" s="17"/>
      <c r="I22" s="10"/>
      <c r="J22" s="20"/>
    </row>
    <row r="23" spans="5:10">
      <c r="E23" s="10"/>
      <c r="F23" s="10"/>
      <c r="G23" s="10"/>
      <c r="H23" s="17"/>
      <c r="I23" s="10"/>
      <c r="J23" s="20"/>
    </row>
    <row r="24" spans="5:10">
      <c r="E24" s="10"/>
      <c r="F24" s="10"/>
      <c r="G24" s="10"/>
      <c r="H24" s="17"/>
      <c r="I24" s="10"/>
      <c r="J24" s="20"/>
    </row>
    <row r="25" spans="5:10">
      <c r="E25" s="10"/>
      <c r="F25" s="10"/>
      <c r="G25" s="10"/>
      <c r="H25" s="17"/>
      <c r="I25" s="10"/>
      <c r="J25" s="20"/>
    </row>
    <row r="26" spans="5:10">
      <c r="E26" s="10"/>
      <c r="F26" s="10"/>
      <c r="G26" s="10"/>
      <c r="H26" s="17"/>
    </row>
    <row r="27" spans="5:10">
      <c r="E27" s="10"/>
      <c r="F27" s="10"/>
      <c r="G27" s="10"/>
      <c r="H27" s="17"/>
    </row>
    <row r="28" spans="5:10">
      <c r="E28" s="10"/>
      <c r="F28" s="10"/>
      <c r="G28" s="10"/>
      <c r="H28" s="17"/>
    </row>
    <row r="29" spans="5:10">
      <c r="E29" s="10"/>
      <c r="F29" s="10"/>
      <c r="G29" s="10"/>
      <c r="H29" s="17"/>
    </row>
    <row r="30" spans="5:10">
      <c r="E30" s="10"/>
      <c r="F30" s="10"/>
      <c r="G30" s="10"/>
      <c r="H30" s="17"/>
    </row>
  </sheetData>
  <autoFilter ref="B1:F12" xr:uid="{AA857892-D9D8-5840-9036-D52D6DA0C6D5}">
    <sortState xmlns:xlrd2="http://schemas.microsoft.com/office/spreadsheetml/2017/richdata2" ref="B2:F12">
      <sortCondition descending="1" ref="F1:F1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90F7-6999-A741-A463-9A480DB38D74}">
  <dimension ref="A1:L41"/>
  <sheetViews>
    <sheetView workbookViewId="0">
      <selection activeCell="H8" sqref="H8"/>
    </sheetView>
  </sheetViews>
  <sheetFormatPr defaultColWidth="11" defaultRowHeight="15.75"/>
  <sheetData>
    <row r="1" spans="1:12">
      <c r="D1" s="50" t="s">
        <v>142</v>
      </c>
      <c r="E1" s="50"/>
      <c r="F1" s="50"/>
      <c r="G1" s="50"/>
      <c r="H1" s="50" t="s">
        <v>143</v>
      </c>
      <c r="I1" s="50"/>
      <c r="J1" s="50"/>
      <c r="K1" s="50"/>
      <c r="L1" t="s">
        <v>191</v>
      </c>
    </row>
    <row r="2" spans="1:12">
      <c r="A2" t="s">
        <v>15</v>
      </c>
      <c r="B2" t="s">
        <v>16</v>
      </c>
      <c r="C2" t="s">
        <v>17</v>
      </c>
      <c r="D2">
        <v>1</v>
      </c>
      <c r="E2">
        <v>2</v>
      </c>
      <c r="F2">
        <v>3</v>
      </c>
      <c r="G2">
        <v>4</v>
      </c>
      <c r="H2">
        <v>1</v>
      </c>
      <c r="I2">
        <v>2</v>
      </c>
      <c r="J2">
        <v>3</v>
      </c>
      <c r="K2">
        <v>4</v>
      </c>
    </row>
    <row r="3" spans="1:12">
      <c r="A3" t="s">
        <v>18</v>
      </c>
      <c r="B3" t="s">
        <v>19</v>
      </c>
      <c r="C3" t="s">
        <v>20</v>
      </c>
      <c r="D3">
        <v>0.16800000000000001</v>
      </c>
      <c r="E3" s="1">
        <v>0.59699999999999998</v>
      </c>
      <c r="F3">
        <v>0.20899999999999999</v>
      </c>
      <c r="G3">
        <v>2.5999999999999999E-2</v>
      </c>
      <c r="H3">
        <v>0.125</v>
      </c>
      <c r="I3">
        <v>0.316</v>
      </c>
      <c r="J3" s="1">
        <v>0.32300000000000001</v>
      </c>
      <c r="K3">
        <v>0.17100000000000001</v>
      </c>
      <c r="L3">
        <v>2</v>
      </c>
    </row>
    <row r="4" spans="1:12">
      <c r="A4" t="s">
        <v>21</v>
      </c>
      <c r="B4" t="s">
        <v>22</v>
      </c>
      <c r="C4" t="s">
        <v>23</v>
      </c>
      <c r="D4">
        <v>4.9000000000000002E-2</v>
      </c>
      <c r="E4">
        <v>0.22600000000000001</v>
      </c>
      <c r="F4" s="1">
        <v>0.46300000000000002</v>
      </c>
      <c r="G4">
        <v>0.26300000000000001</v>
      </c>
      <c r="H4" s="1">
        <v>0.67300000000000004</v>
      </c>
      <c r="I4">
        <v>0.27900000000000003</v>
      </c>
      <c r="J4">
        <v>4.3999999999999997E-2</v>
      </c>
      <c r="K4">
        <v>4.0000000000000001E-3</v>
      </c>
      <c r="L4">
        <v>1</v>
      </c>
    </row>
    <row r="5" spans="1:12">
      <c r="A5" t="s">
        <v>18</v>
      </c>
      <c r="B5" t="s">
        <v>24</v>
      </c>
      <c r="C5" t="s">
        <v>25</v>
      </c>
      <c r="D5">
        <v>0.188</v>
      </c>
      <c r="E5" s="1">
        <v>0.69499999999999995</v>
      </c>
      <c r="F5">
        <v>0.111</v>
      </c>
      <c r="G5">
        <v>5.0000000000000001E-3</v>
      </c>
      <c r="H5" s="1">
        <v>0.95499999999999996</v>
      </c>
      <c r="I5">
        <v>4.3999999999999997E-2</v>
      </c>
      <c r="J5">
        <v>0</v>
      </c>
      <c r="K5">
        <v>0</v>
      </c>
      <c r="L5">
        <v>1</v>
      </c>
    </row>
    <row r="6" spans="1:12">
      <c r="A6" t="s">
        <v>18</v>
      </c>
      <c r="B6" t="s">
        <v>27</v>
      </c>
      <c r="C6" t="s">
        <v>28</v>
      </c>
      <c r="D6">
        <v>0.189</v>
      </c>
      <c r="E6" s="1">
        <v>0.69099999999999995</v>
      </c>
      <c r="F6">
        <v>0.114</v>
      </c>
      <c r="G6">
        <v>6.0000000000000001E-3</v>
      </c>
      <c r="H6">
        <v>8.4000000000000005E-2</v>
      </c>
      <c r="I6">
        <v>0.26400000000000001</v>
      </c>
      <c r="J6" s="1">
        <v>0.32900000000000001</v>
      </c>
      <c r="K6">
        <v>0.218</v>
      </c>
      <c r="L6">
        <v>2</v>
      </c>
    </row>
    <row r="7" spans="1:12">
      <c r="A7" t="s">
        <v>29</v>
      </c>
      <c r="B7" t="s">
        <v>30</v>
      </c>
      <c r="C7" t="s">
        <v>31</v>
      </c>
      <c r="D7">
        <v>0.18099999999999999</v>
      </c>
      <c r="E7" s="1">
        <v>0.65700000000000003</v>
      </c>
      <c r="F7">
        <v>0.153</v>
      </c>
      <c r="G7">
        <v>8.9999999999999993E-3</v>
      </c>
      <c r="H7">
        <v>0.46100000000000002</v>
      </c>
      <c r="I7" s="1">
        <v>0.53800000000000003</v>
      </c>
      <c r="J7">
        <v>0</v>
      </c>
      <c r="K7">
        <v>0</v>
      </c>
      <c r="L7">
        <v>2</v>
      </c>
    </row>
    <row r="8" spans="1:12">
      <c r="A8" t="s">
        <v>26</v>
      </c>
      <c r="B8" t="s">
        <v>32</v>
      </c>
      <c r="C8" t="s">
        <v>33</v>
      </c>
      <c r="D8">
        <v>8.5999999999999993E-2</v>
      </c>
      <c r="E8">
        <v>0.31900000000000001</v>
      </c>
      <c r="F8" s="1">
        <v>0.39800000000000002</v>
      </c>
      <c r="G8">
        <v>0.19800000000000001</v>
      </c>
      <c r="H8">
        <v>0.308</v>
      </c>
      <c r="I8" s="1">
        <v>0.40400000000000003</v>
      </c>
      <c r="J8">
        <v>0.215</v>
      </c>
      <c r="K8">
        <v>0.06</v>
      </c>
      <c r="L8">
        <v>2</v>
      </c>
    </row>
    <row r="9" spans="1:12">
      <c r="A9" t="s">
        <v>26</v>
      </c>
      <c r="B9" t="s">
        <v>34</v>
      </c>
      <c r="C9" t="s">
        <v>35</v>
      </c>
      <c r="D9">
        <v>0.185</v>
      </c>
      <c r="E9" s="1">
        <v>0.64800000000000002</v>
      </c>
      <c r="F9">
        <v>0.157</v>
      </c>
      <c r="G9">
        <v>0.01</v>
      </c>
      <c r="H9">
        <v>1.4999999999999999E-2</v>
      </c>
      <c r="I9">
        <v>9.1999999999999998E-2</v>
      </c>
      <c r="J9">
        <v>0.22700000000000001</v>
      </c>
      <c r="K9" s="1">
        <v>0.29499999999999998</v>
      </c>
      <c r="L9">
        <v>2</v>
      </c>
    </row>
    <row r="10" spans="1:12">
      <c r="A10" t="s">
        <v>21</v>
      </c>
      <c r="B10" t="s">
        <v>36</v>
      </c>
      <c r="C10" t="s">
        <v>37</v>
      </c>
      <c r="D10">
        <v>0.182</v>
      </c>
      <c r="E10" s="1">
        <v>0.63500000000000001</v>
      </c>
      <c r="F10">
        <v>0.17399999999999999</v>
      </c>
      <c r="G10">
        <v>0.01</v>
      </c>
      <c r="H10" s="1">
        <v>0.91700000000000004</v>
      </c>
      <c r="I10">
        <v>0.08</v>
      </c>
      <c r="J10">
        <v>2E-3</v>
      </c>
      <c r="K10">
        <v>0</v>
      </c>
      <c r="L10">
        <v>1</v>
      </c>
    </row>
    <row r="11" spans="1:12">
      <c r="A11" t="s">
        <v>21</v>
      </c>
      <c r="B11" t="s">
        <v>38</v>
      </c>
      <c r="C11" t="s">
        <v>39</v>
      </c>
      <c r="D11">
        <v>0.11899999999999999</v>
      </c>
      <c r="E11" s="1">
        <v>0.48299999999999998</v>
      </c>
      <c r="F11">
        <v>0.35499999999999998</v>
      </c>
      <c r="G11">
        <v>4.2599999999999999E-2</v>
      </c>
      <c r="H11">
        <v>6.0999999999999999E-2</v>
      </c>
      <c r="I11">
        <v>0.219</v>
      </c>
      <c r="J11" s="1">
        <v>0.32600000000000001</v>
      </c>
      <c r="K11">
        <v>0.251</v>
      </c>
      <c r="L11">
        <v>2</v>
      </c>
    </row>
    <row r="12" spans="1:12">
      <c r="A12" t="s">
        <v>21</v>
      </c>
      <c r="B12" t="s">
        <v>40</v>
      </c>
      <c r="C12" t="s">
        <v>41</v>
      </c>
      <c r="D12">
        <v>8.1000000000000003E-2</v>
      </c>
      <c r="E12">
        <v>0.32500000000000001</v>
      </c>
      <c r="F12">
        <v>0.39100000000000001</v>
      </c>
      <c r="G12">
        <v>0.20399999999999999</v>
      </c>
      <c r="H12" s="1">
        <v>0.995</v>
      </c>
      <c r="I12">
        <v>4.0000000000000001E-3</v>
      </c>
      <c r="J12">
        <v>0</v>
      </c>
      <c r="K12">
        <v>0</v>
      </c>
      <c r="L12">
        <v>1</v>
      </c>
    </row>
    <row r="13" spans="1:12">
      <c r="A13" t="s">
        <v>18</v>
      </c>
      <c r="B13" t="s">
        <v>42</v>
      </c>
      <c r="C13" t="s">
        <v>43</v>
      </c>
      <c r="D13">
        <v>2E-3</v>
      </c>
      <c r="E13">
        <v>0.03</v>
      </c>
      <c r="F13">
        <v>0.34</v>
      </c>
      <c r="G13">
        <v>0.628</v>
      </c>
      <c r="H13">
        <v>0</v>
      </c>
      <c r="I13">
        <v>0.48899999999999999</v>
      </c>
      <c r="J13" s="1">
        <v>0.51100000000000001</v>
      </c>
      <c r="K13">
        <v>0</v>
      </c>
      <c r="L13">
        <v>3</v>
      </c>
    </row>
    <row r="14" spans="1:12">
      <c r="A14" t="s">
        <v>18</v>
      </c>
      <c r="B14" t="s">
        <v>44</v>
      </c>
      <c r="C14" t="s">
        <v>45</v>
      </c>
      <c r="D14">
        <v>0.189</v>
      </c>
      <c r="E14" s="1">
        <v>0.69099999999999995</v>
      </c>
      <c r="F14">
        <v>0.114</v>
      </c>
      <c r="G14">
        <v>6.0000000000000001E-3</v>
      </c>
      <c r="H14">
        <v>0.123</v>
      </c>
      <c r="I14">
        <v>0.318</v>
      </c>
      <c r="J14" s="1">
        <v>0.32300000000000001</v>
      </c>
      <c r="K14">
        <v>0.17100000000000001</v>
      </c>
      <c r="L14">
        <v>2</v>
      </c>
    </row>
    <row r="15" spans="1:12">
      <c r="A15" t="s">
        <v>21</v>
      </c>
      <c r="B15" t="s">
        <v>46</v>
      </c>
      <c r="C15" t="s">
        <v>47</v>
      </c>
      <c r="D15">
        <v>0.187</v>
      </c>
      <c r="E15" s="1">
        <v>0.69099999999999995</v>
      </c>
      <c r="F15">
        <v>0.11600000000000001</v>
      </c>
      <c r="G15">
        <v>6.0000000000000001E-3</v>
      </c>
      <c r="H15">
        <v>0.33700000000000002</v>
      </c>
      <c r="I15" s="1">
        <v>0.40899999999999997</v>
      </c>
      <c r="J15">
        <v>0.19800000000000001</v>
      </c>
      <c r="K15">
        <v>0.05</v>
      </c>
      <c r="L15">
        <v>2</v>
      </c>
    </row>
    <row r="16" spans="1:12">
      <c r="A16" t="s">
        <v>26</v>
      </c>
      <c r="B16" t="s">
        <v>48</v>
      </c>
      <c r="C16" t="s">
        <v>49</v>
      </c>
      <c r="D16">
        <v>1.01E-2</v>
      </c>
      <c r="E16" s="1">
        <v>0.877</v>
      </c>
      <c r="F16">
        <v>0.42699999999999999</v>
      </c>
      <c r="G16">
        <v>0.47599999999999998</v>
      </c>
      <c r="H16" s="1">
        <v>0.91500000000000004</v>
      </c>
      <c r="I16">
        <v>8.3000000000000004E-2</v>
      </c>
      <c r="J16">
        <v>2E-3</v>
      </c>
      <c r="K16">
        <v>0</v>
      </c>
      <c r="L16">
        <v>1</v>
      </c>
    </row>
    <row r="17" spans="1:12">
      <c r="A17" t="s">
        <v>50</v>
      </c>
      <c r="B17" t="s">
        <v>51</v>
      </c>
      <c r="C17" t="s">
        <v>52</v>
      </c>
      <c r="D17">
        <v>0.186</v>
      </c>
      <c r="E17" s="1">
        <v>0.66700000000000004</v>
      </c>
      <c r="F17">
        <v>0.14000000000000001</v>
      </c>
      <c r="G17">
        <v>7.0000000000000001E-3</v>
      </c>
      <c r="H17" s="1">
        <v>0.92</v>
      </c>
      <c r="I17">
        <v>7.5999999999999998E-2</v>
      </c>
      <c r="J17">
        <v>2E-3</v>
      </c>
      <c r="K17">
        <v>0</v>
      </c>
      <c r="L17">
        <v>1</v>
      </c>
    </row>
    <row r="18" spans="1:12">
      <c r="A18" t="s">
        <v>21</v>
      </c>
      <c r="B18" t="s">
        <v>53</v>
      </c>
      <c r="C18" t="s">
        <v>54</v>
      </c>
      <c r="D18">
        <v>0.17599999999999999</v>
      </c>
      <c r="E18" s="1">
        <v>0.66700000000000004</v>
      </c>
      <c r="F18">
        <v>0.14899999999999999</v>
      </c>
      <c r="G18">
        <v>8.0000000000000002E-3</v>
      </c>
      <c r="H18">
        <v>0.15</v>
      </c>
      <c r="I18" s="1">
        <v>0.34100000000000003</v>
      </c>
      <c r="J18">
        <v>0.311</v>
      </c>
      <c r="K18">
        <v>0.152</v>
      </c>
      <c r="L18">
        <v>2</v>
      </c>
    </row>
    <row r="19" spans="1:12">
      <c r="A19" t="s">
        <v>18</v>
      </c>
      <c r="B19" t="s">
        <v>55</v>
      </c>
      <c r="C19" t="s">
        <v>56</v>
      </c>
      <c r="D19">
        <v>4.5999999999999999E-2</v>
      </c>
      <c r="E19">
        <v>0.23400000000000001</v>
      </c>
      <c r="F19" s="1">
        <v>0.45900000000000002</v>
      </c>
      <c r="G19">
        <v>0.26100000000000001</v>
      </c>
      <c r="H19" s="1">
        <v>0.877</v>
      </c>
      <c r="I19">
        <v>0.11799999999999999</v>
      </c>
      <c r="J19">
        <v>5.0000000000000001E-3</v>
      </c>
      <c r="K19">
        <v>0</v>
      </c>
      <c r="L19">
        <v>1</v>
      </c>
    </row>
    <row r="20" spans="1:12">
      <c r="A20" t="s">
        <v>18</v>
      </c>
      <c r="B20" t="s">
        <v>57</v>
      </c>
      <c r="C20" t="s">
        <v>58</v>
      </c>
      <c r="D20">
        <v>0.161</v>
      </c>
      <c r="E20" s="1">
        <v>0.54700000000000004</v>
      </c>
      <c r="F20">
        <v>0.247</v>
      </c>
      <c r="G20">
        <v>4.5999999999999999E-2</v>
      </c>
      <c r="H20">
        <v>0.17</v>
      </c>
      <c r="I20" s="1">
        <v>0.35599999999999998</v>
      </c>
      <c r="J20">
        <v>0.3</v>
      </c>
      <c r="K20">
        <v>0.13400000000000001</v>
      </c>
      <c r="L20">
        <v>2</v>
      </c>
    </row>
    <row r="22" spans="1:12">
      <c r="D22" s="50" t="s">
        <v>143</v>
      </c>
      <c r="E22" s="50"/>
      <c r="F22" s="50"/>
      <c r="G22" s="50"/>
    </row>
    <row r="23" spans="1:12">
      <c r="A23" t="s">
        <v>15</v>
      </c>
      <c r="B23" t="s">
        <v>16</v>
      </c>
      <c r="C23" t="s">
        <v>17</v>
      </c>
      <c r="D23">
        <v>1</v>
      </c>
      <c r="E23">
        <v>2</v>
      </c>
      <c r="F23">
        <v>3</v>
      </c>
      <c r="G23">
        <v>4</v>
      </c>
    </row>
    <row r="24" spans="1:12">
      <c r="A24" t="s">
        <v>18</v>
      </c>
      <c r="B24" t="s">
        <v>19</v>
      </c>
      <c r="C24" t="s">
        <v>20</v>
      </c>
      <c r="D24">
        <v>0.125</v>
      </c>
      <c r="E24">
        <v>0.316</v>
      </c>
      <c r="F24" s="1">
        <v>0.32300000000000001</v>
      </c>
      <c r="G24">
        <v>0.17100000000000001</v>
      </c>
    </row>
    <row r="25" spans="1:12">
      <c r="A25" t="s">
        <v>21</v>
      </c>
      <c r="B25" t="s">
        <v>22</v>
      </c>
      <c r="C25" t="s">
        <v>23</v>
      </c>
      <c r="D25" s="1">
        <v>0.67300000000000004</v>
      </c>
      <c r="E25">
        <v>0.27900000000000003</v>
      </c>
      <c r="F25">
        <v>4.3999999999999997E-2</v>
      </c>
      <c r="G25">
        <v>4.0000000000000001E-3</v>
      </c>
    </row>
    <row r="26" spans="1:12">
      <c r="A26" t="s">
        <v>18</v>
      </c>
      <c r="B26" t="s">
        <v>24</v>
      </c>
      <c r="C26" t="s">
        <v>25</v>
      </c>
      <c r="D26" s="1">
        <v>0.95499999999999996</v>
      </c>
      <c r="E26">
        <v>4.3999999999999997E-2</v>
      </c>
      <c r="F26">
        <v>0</v>
      </c>
      <c r="G26">
        <v>0</v>
      </c>
    </row>
    <row r="27" spans="1:12">
      <c r="A27" t="s">
        <v>18</v>
      </c>
      <c r="B27" t="s">
        <v>27</v>
      </c>
      <c r="C27" t="s">
        <v>28</v>
      </c>
      <c r="D27">
        <v>8.4000000000000005E-2</v>
      </c>
      <c r="E27">
        <v>0.26400000000000001</v>
      </c>
      <c r="F27" s="1">
        <v>0.32900000000000001</v>
      </c>
      <c r="G27">
        <v>0.218</v>
      </c>
    </row>
    <row r="28" spans="1:12">
      <c r="A28" t="s">
        <v>29</v>
      </c>
      <c r="B28" t="s">
        <v>30</v>
      </c>
      <c r="C28" t="s">
        <v>31</v>
      </c>
      <c r="D28">
        <v>0.46100000000000002</v>
      </c>
      <c r="E28" s="1">
        <v>0.53800000000000003</v>
      </c>
      <c r="F28">
        <v>0</v>
      </c>
      <c r="G28">
        <v>0</v>
      </c>
    </row>
    <row r="29" spans="1:12">
      <c r="A29" t="s">
        <v>26</v>
      </c>
      <c r="B29" t="s">
        <v>32</v>
      </c>
      <c r="C29" t="s">
        <v>33</v>
      </c>
      <c r="D29">
        <v>0.308</v>
      </c>
      <c r="E29" s="1">
        <v>0.40400000000000003</v>
      </c>
      <c r="F29">
        <v>0.215</v>
      </c>
      <c r="G29">
        <v>0.06</v>
      </c>
    </row>
    <row r="30" spans="1:12">
      <c r="A30" t="s">
        <v>26</v>
      </c>
      <c r="B30" t="s">
        <v>34</v>
      </c>
      <c r="C30" t="s">
        <v>35</v>
      </c>
      <c r="D30">
        <v>1.4999999999999999E-2</v>
      </c>
      <c r="E30">
        <v>9.1999999999999998E-2</v>
      </c>
      <c r="F30">
        <v>0.22700000000000001</v>
      </c>
      <c r="G30" s="1">
        <v>0.29499999999999998</v>
      </c>
    </row>
    <row r="31" spans="1:12">
      <c r="A31" t="s">
        <v>21</v>
      </c>
      <c r="B31" t="s">
        <v>36</v>
      </c>
      <c r="C31" t="s">
        <v>37</v>
      </c>
      <c r="D31" s="1">
        <v>0.91700000000000004</v>
      </c>
      <c r="E31">
        <v>0.08</v>
      </c>
      <c r="F31">
        <v>2E-3</v>
      </c>
      <c r="G31">
        <v>0</v>
      </c>
    </row>
    <row r="32" spans="1:12">
      <c r="A32" t="s">
        <v>21</v>
      </c>
      <c r="B32" t="s">
        <v>38</v>
      </c>
      <c r="C32" t="s">
        <v>39</v>
      </c>
      <c r="D32">
        <v>6.0999999999999999E-2</v>
      </c>
      <c r="E32">
        <v>0.219</v>
      </c>
      <c r="F32" s="1">
        <v>0.32600000000000001</v>
      </c>
      <c r="G32">
        <v>0.251</v>
      </c>
    </row>
    <row r="33" spans="1:7">
      <c r="A33" t="s">
        <v>21</v>
      </c>
      <c r="B33" t="s">
        <v>40</v>
      </c>
      <c r="C33" t="s">
        <v>41</v>
      </c>
      <c r="D33" s="1">
        <v>0.995</v>
      </c>
      <c r="E33">
        <v>4.0000000000000001E-3</v>
      </c>
      <c r="F33">
        <v>0</v>
      </c>
      <c r="G33">
        <v>0</v>
      </c>
    </row>
    <row r="34" spans="1:7">
      <c r="A34" t="s">
        <v>18</v>
      </c>
      <c r="B34" t="s">
        <v>42</v>
      </c>
      <c r="C34" t="s">
        <v>43</v>
      </c>
      <c r="D34">
        <v>0</v>
      </c>
      <c r="E34">
        <v>0.48899999999999999</v>
      </c>
      <c r="F34" s="1">
        <v>0.51100000000000001</v>
      </c>
      <c r="G34">
        <v>0</v>
      </c>
    </row>
    <row r="35" spans="1:7">
      <c r="A35" t="s">
        <v>18</v>
      </c>
      <c r="B35" t="s">
        <v>44</v>
      </c>
      <c r="C35" t="s">
        <v>45</v>
      </c>
      <c r="D35">
        <v>0.123</v>
      </c>
      <c r="E35">
        <v>0.318</v>
      </c>
      <c r="F35" s="1">
        <v>0.32300000000000001</v>
      </c>
      <c r="G35">
        <v>0.17100000000000001</v>
      </c>
    </row>
    <row r="36" spans="1:7">
      <c r="A36" t="s">
        <v>21</v>
      </c>
      <c r="B36" t="s">
        <v>46</v>
      </c>
      <c r="C36" t="s">
        <v>47</v>
      </c>
      <c r="D36">
        <v>0.33700000000000002</v>
      </c>
      <c r="E36" s="1">
        <v>0.40899999999999997</v>
      </c>
      <c r="F36">
        <v>0.19800000000000001</v>
      </c>
      <c r="G36">
        <v>0.05</v>
      </c>
    </row>
    <row r="37" spans="1:7">
      <c r="A37" t="s">
        <v>26</v>
      </c>
      <c r="B37" t="s">
        <v>48</v>
      </c>
      <c r="C37" t="s">
        <v>49</v>
      </c>
      <c r="D37" s="1">
        <v>0.91500000000000004</v>
      </c>
      <c r="E37">
        <v>8.3000000000000004E-2</v>
      </c>
      <c r="F37">
        <v>2E-3</v>
      </c>
      <c r="G37">
        <v>0</v>
      </c>
    </row>
    <row r="38" spans="1:7">
      <c r="A38" t="s">
        <v>50</v>
      </c>
      <c r="B38" t="s">
        <v>51</v>
      </c>
      <c r="C38" t="s">
        <v>52</v>
      </c>
      <c r="D38" s="1">
        <v>0.92</v>
      </c>
      <c r="E38">
        <v>7.5999999999999998E-2</v>
      </c>
      <c r="F38">
        <v>2E-3</v>
      </c>
      <c r="G38">
        <v>0</v>
      </c>
    </row>
    <row r="39" spans="1:7">
      <c r="A39" t="s">
        <v>21</v>
      </c>
      <c r="B39" t="s">
        <v>53</v>
      </c>
      <c r="C39" t="s">
        <v>54</v>
      </c>
      <c r="D39">
        <v>0.15</v>
      </c>
      <c r="E39" s="1">
        <v>0.34100000000000003</v>
      </c>
      <c r="F39">
        <v>0.311</v>
      </c>
      <c r="G39">
        <v>0.152</v>
      </c>
    </row>
    <row r="40" spans="1:7">
      <c r="A40" t="s">
        <v>18</v>
      </c>
      <c r="B40" t="s">
        <v>55</v>
      </c>
      <c r="C40" t="s">
        <v>56</v>
      </c>
      <c r="D40" s="1">
        <v>0.877</v>
      </c>
      <c r="E40">
        <v>0.11799999999999999</v>
      </c>
      <c r="F40">
        <v>5.0000000000000001E-3</v>
      </c>
      <c r="G40">
        <v>0</v>
      </c>
    </row>
    <row r="41" spans="1:7">
      <c r="A41" t="s">
        <v>18</v>
      </c>
      <c r="B41" t="s">
        <v>57</v>
      </c>
      <c r="C41" t="s">
        <v>58</v>
      </c>
      <c r="D41">
        <v>0.17</v>
      </c>
      <c r="E41" s="1">
        <v>0.35599999999999998</v>
      </c>
      <c r="F41">
        <v>0.3</v>
      </c>
      <c r="G41">
        <v>0.13400000000000001</v>
      </c>
    </row>
  </sheetData>
  <mergeCells count="3">
    <mergeCell ref="D1:G1"/>
    <mergeCell ref="D22:G22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128-21B5-574F-A98E-9FD81DFA13B6}">
  <dimension ref="A1:N19"/>
  <sheetViews>
    <sheetView tabSelected="1" workbookViewId="0">
      <selection activeCell="O20" sqref="O20"/>
    </sheetView>
  </sheetViews>
  <sheetFormatPr defaultColWidth="11" defaultRowHeight="15.75"/>
  <cols>
    <col min="1" max="1" width="8.625" bestFit="1" customWidth="1"/>
    <col min="2" max="2" width="17.625" bestFit="1" customWidth="1"/>
    <col min="3" max="3" width="5.375" bestFit="1" customWidth="1"/>
    <col min="4" max="4" width="4.125" bestFit="1" customWidth="1"/>
    <col min="5" max="5" width="17.375" bestFit="1" customWidth="1"/>
    <col min="6" max="6" width="20.375" bestFit="1" customWidth="1"/>
    <col min="7" max="7" width="12.625" bestFit="1" customWidth="1"/>
    <col min="8" max="8" width="6.125" bestFit="1" customWidth="1"/>
    <col min="9" max="9" width="7.125" bestFit="1" customWidth="1"/>
    <col min="10" max="10" width="4.125" bestFit="1" customWidth="1"/>
    <col min="11" max="11" width="8.375" bestFit="1" customWidth="1"/>
    <col min="12" max="12" width="11.375" bestFit="1" customWidth="1"/>
    <col min="13" max="13" width="11.625" bestFit="1" customWidth="1"/>
    <col min="14" max="14" width="14.625" bestFit="1" customWidth="1"/>
  </cols>
  <sheetData>
    <row r="1" spans="1:14">
      <c r="A1" t="s">
        <v>15</v>
      </c>
      <c r="B1" t="s">
        <v>16</v>
      </c>
      <c r="C1" t="s">
        <v>17</v>
      </c>
      <c r="D1" t="s">
        <v>85</v>
      </c>
      <c r="E1" t="s">
        <v>86</v>
      </c>
      <c r="F1" t="s">
        <v>105</v>
      </c>
      <c r="G1" t="s">
        <v>59</v>
      </c>
      <c r="H1" t="s">
        <v>4</v>
      </c>
      <c r="I1" t="s">
        <v>3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</row>
    <row r="2" spans="1:14">
      <c r="A2" t="s">
        <v>18</v>
      </c>
      <c r="B2" t="s">
        <v>67</v>
      </c>
      <c r="C2" t="s">
        <v>20</v>
      </c>
      <c r="D2">
        <v>37</v>
      </c>
      <c r="E2" t="s">
        <v>87</v>
      </c>
      <c r="F2" t="s">
        <v>106</v>
      </c>
      <c r="G2" t="s">
        <v>124</v>
      </c>
      <c r="H2">
        <v>8.2200000000000006</v>
      </c>
      <c r="I2">
        <v>37.06</v>
      </c>
      <c r="J2">
        <v>9</v>
      </c>
      <c r="K2">
        <v>9.9700000000000006</v>
      </c>
      <c r="L2">
        <v>2.2000000000000002</v>
      </c>
      <c r="M2">
        <v>10.95</v>
      </c>
      <c r="N2">
        <v>1.96</v>
      </c>
    </row>
    <row r="3" spans="1:14">
      <c r="A3" t="s">
        <v>21</v>
      </c>
      <c r="B3" t="s">
        <v>68</v>
      </c>
      <c r="C3" t="s">
        <v>23</v>
      </c>
      <c r="D3">
        <v>160</v>
      </c>
      <c r="E3" t="s">
        <v>88</v>
      </c>
      <c r="F3" t="s">
        <v>113</v>
      </c>
      <c r="G3" t="s">
        <v>125</v>
      </c>
      <c r="H3">
        <v>3.27</v>
      </c>
      <c r="I3">
        <v>4.4400000000000004</v>
      </c>
      <c r="J3">
        <v>98</v>
      </c>
      <c r="K3">
        <v>98</v>
      </c>
      <c r="L3">
        <v>0</v>
      </c>
      <c r="M3">
        <v>98</v>
      </c>
      <c r="N3">
        <v>0</v>
      </c>
    </row>
    <row r="4" spans="1:14">
      <c r="A4" t="s">
        <v>18</v>
      </c>
      <c r="B4" t="s">
        <v>69</v>
      </c>
      <c r="C4" t="s">
        <v>25</v>
      </c>
      <c r="D4">
        <v>246</v>
      </c>
      <c r="E4" t="s">
        <v>89</v>
      </c>
      <c r="F4" t="s">
        <v>107</v>
      </c>
      <c r="G4" t="s">
        <v>126</v>
      </c>
      <c r="H4">
        <v>2.37</v>
      </c>
      <c r="I4">
        <v>4.0199999999999996</v>
      </c>
      <c r="J4">
        <v>104</v>
      </c>
      <c r="K4">
        <v>165.43</v>
      </c>
      <c r="L4">
        <v>23.17</v>
      </c>
      <c r="M4">
        <v>154.59</v>
      </c>
      <c r="N4">
        <v>9.0500000000000007</v>
      </c>
    </row>
    <row r="5" spans="1:14">
      <c r="A5" t="s">
        <v>18</v>
      </c>
      <c r="B5" t="s">
        <v>70</v>
      </c>
      <c r="C5" t="s">
        <v>28</v>
      </c>
      <c r="D5">
        <v>33</v>
      </c>
      <c r="E5" t="s">
        <v>90</v>
      </c>
      <c r="F5" t="s">
        <v>108</v>
      </c>
      <c r="G5" t="s">
        <v>127</v>
      </c>
      <c r="H5">
        <v>1.32</v>
      </c>
      <c r="I5">
        <v>0.38</v>
      </c>
      <c r="J5">
        <v>50</v>
      </c>
      <c r="K5">
        <v>137.52000000000001</v>
      </c>
      <c r="L5">
        <v>43.02</v>
      </c>
      <c r="M5">
        <v>86.85</v>
      </c>
      <c r="N5">
        <v>8.17</v>
      </c>
    </row>
    <row r="6" spans="1:14">
      <c r="A6" t="s">
        <v>29</v>
      </c>
      <c r="B6" t="s">
        <v>71</v>
      </c>
      <c r="C6" t="s">
        <v>31</v>
      </c>
      <c r="D6">
        <v>241</v>
      </c>
      <c r="E6" t="s">
        <v>91</v>
      </c>
      <c r="F6" t="s">
        <v>109</v>
      </c>
      <c r="G6" t="s">
        <v>128</v>
      </c>
      <c r="H6">
        <v>6.86</v>
      </c>
      <c r="I6">
        <v>42.35</v>
      </c>
      <c r="J6">
        <v>70</v>
      </c>
      <c r="K6">
        <v>76.02</v>
      </c>
      <c r="L6">
        <v>4.78</v>
      </c>
      <c r="M6">
        <v>80.95</v>
      </c>
      <c r="N6">
        <v>4.1100000000000003</v>
      </c>
    </row>
    <row r="7" spans="1:14">
      <c r="A7" t="s">
        <v>26</v>
      </c>
      <c r="B7" t="s">
        <v>72</v>
      </c>
      <c r="C7" t="s">
        <v>33</v>
      </c>
      <c r="D7">
        <v>51</v>
      </c>
      <c r="E7" t="s">
        <v>92</v>
      </c>
      <c r="F7" t="s">
        <v>110</v>
      </c>
      <c r="G7" t="s">
        <v>129</v>
      </c>
      <c r="H7">
        <v>8.5</v>
      </c>
      <c r="I7">
        <v>155.25</v>
      </c>
      <c r="J7">
        <v>12</v>
      </c>
      <c r="K7">
        <v>12.65</v>
      </c>
      <c r="L7">
        <v>1.28</v>
      </c>
      <c r="M7">
        <v>13.96</v>
      </c>
      <c r="N7">
        <v>1.39</v>
      </c>
    </row>
    <row r="8" spans="1:14">
      <c r="A8" t="s">
        <v>26</v>
      </c>
      <c r="B8" t="s">
        <v>73</v>
      </c>
      <c r="C8" t="s">
        <v>35</v>
      </c>
      <c r="D8">
        <v>21</v>
      </c>
      <c r="E8" t="s">
        <v>93</v>
      </c>
      <c r="F8" t="s">
        <v>111</v>
      </c>
      <c r="G8" t="s">
        <v>130</v>
      </c>
      <c r="H8">
        <v>1.1399999999999999</v>
      </c>
      <c r="I8">
        <v>0.12</v>
      </c>
      <c r="J8">
        <v>37</v>
      </c>
      <c r="K8">
        <v>134.52000000000001</v>
      </c>
      <c r="L8">
        <v>56.47</v>
      </c>
      <c r="M8">
        <v>67.48</v>
      </c>
      <c r="N8">
        <v>7.59</v>
      </c>
    </row>
    <row r="9" spans="1:14">
      <c r="A9" t="s">
        <v>21</v>
      </c>
      <c r="B9" t="s">
        <v>74</v>
      </c>
      <c r="C9" t="s">
        <v>37</v>
      </c>
      <c r="D9">
        <v>122</v>
      </c>
      <c r="E9" t="s">
        <v>94</v>
      </c>
      <c r="F9" t="s">
        <v>112</v>
      </c>
      <c r="G9" t="s">
        <v>131</v>
      </c>
      <c r="H9">
        <v>2.16</v>
      </c>
      <c r="I9">
        <v>10.49</v>
      </c>
      <c r="J9">
        <v>113</v>
      </c>
      <c r="K9">
        <v>197.32</v>
      </c>
      <c r="L9">
        <v>27.39</v>
      </c>
      <c r="M9">
        <v>181.43</v>
      </c>
      <c r="N9">
        <v>10.27</v>
      </c>
    </row>
    <row r="10" spans="1:14">
      <c r="A10" t="s">
        <v>21</v>
      </c>
      <c r="B10" t="s">
        <v>75</v>
      </c>
      <c r="C10" t="s">
        <v>39</v>
      </c>
      <c r="D10">
        <v>30</v>
      </c>
      <c r="E10" t="s">
        <v>95</v>
      </c>
      <c r="F10" t="s">
        <v>114</v>
      </c>
      <c r="G10" t="s">
        <v>132</v>
      </c>
      <c r="H10">
        <v>3.87</v>
      </c>
      <c r="I10">
        <v>8.1199999999999992</v>
      </c>
      <c r="J10">
        <v>15</v>
      </c>
      <c r="K10">
        <v>27.07</v>
      </c>
      <c r="L10">
        <v>16.559999999999999</v>
      </c>
      <c r="M10">
        <v>19.829999999999998</v>
      </c>
      <c r="N10">
        <v>2.16</v>
      </c>
    </row>
    <row r="11" spans="1:14">
      <c r="A11" t="s">
        <v>21</v>
      </c>
      <c r="B11" t="s">
        <v>76</v>
      </c>
      <c r="C11" t="s">
        <v>41</v>
      </c>
      <c r="D11">
        <v>185</v>
      </c>
      <c r="E11" t="s">
        <v>104</v>
      </c>
      <c r="F11" t="s">
        <v>115</v>
      </c>
      <c r="G11" t="s">
        <v>133</v>
      </c>
      <c r="H11">
        <v>1.8</v>
      </c>
      <c r="I11">
        <v>1.77</v>
      </c>
      <c r="J11">
        <v>205</v>
      </c>
      <c r="K11">
        <v>399.26</v>
      </c>
      <c r="L11">
        <v>48.43</v>
      </c>
      <c r="M11">
        <v>329.32</v>
      </c>
      <c r="N11">
        <v>14.74</v>
      </c>
    </row>
    <row r="12" spans="1:14">
      <c r="A12" t="s">
        <v>18</v>
      </c>
      <c r="B12" t="s">
        <v>77</v>
      </c>
      <c r="C12" t="s">
        <v>65</v>
      </c>
      <c r="D12">
        <v>447</v>
      </c>
      <c r="E12" t="s">
        <v>96</v>
      </c>
      <c r="F12" t="s">
        <v>116</v>
      </c>
      <c r="G12" t="s">
        <v>134</v>
      </c>
      <c r="H12">
        <v>2.19</v>
      </c>
      <c r="I12">
        <v>2.86</v>
      </c>
      <c r="J12">
        <v>409</v>
      </c>
      <c r="K12">
        <v>577.92999999999995</v>
      </c>
      <c r="L12">
        <v>31.94</v>
      </c>
      <c r="M12">
        <v>601.57000000000005</v>
      </c>
      <c r="N12">
        <v>16.55</v>
      </c>
    </row>
    <row r="13" spans="1:14">
      <c r="A13" t="s">
        <v>18</v>
      </c>
      <c r="B13" t="s">
        <v>78</v>
      </c>
      <c r="C13" t="s">
        <v>45</v>
      </c>
      <c r="D13">
        <v>37</v>
      </c>
      <c r="E13" t="s">
        <v>97</v>
      </c>
      <c r="F13" t="s">
        <v>117</v>
      </c>
      <c r="G13" t="s">
        <v>135</v>
      </c>
      <c r="H13">
        <v>5.29</v>
      </c>
      <c r="I13">
        <v>17.63</v>
      </c>
      <c r="J13">
        <v>14</v>
      </c>
      <c r="K13">
        <v>14.24</v>
      </c>
      <c r="L13">
        <v>0.71</v>
      </c>
      <c r="M13">
        <v>14.97</v>
      </c>
      <c r="N13">
        <v>0.97</v>
      </c>
    </row>
    <row r="14" spans="1:14">
      <c r="A14" t="s">
        <v>21</v>
      </c>
      <c r="B14" t="s">
        <v>79</v>
      </c>
      <c r="C14" t="s">
        <v>47</v>
      </c>
      <c r="D14">
        <v>53</v>
      </c>
      <c r="E14" t="s">
        <v>98</v>
      </c>
      <c r="F14" t="s">
        <v>118</v>
      </c>
      <c r="G14" t="s">
        <v>136</v>
      </c>
      <c r="H14">
        <v>1.18</v>
      </c>
      <c r="I14">
        <v>0.15</v>
      </c>
      <c r="J14">
        <v>90</v>
      </c>
      <c r="K14">
        <v>257.89999999999998</v>
      </c>
      <c r="L14">
        <v>58.77</v>
      </c>
      <c r="M14">
        <v>162.6</v>
      </c>
      <c r="N14">
        <v>11.32</v>
      </c>
    </row>
    <row r="15" spans="1:14">
      <c r="A15" t="s">
        <v>26</v>
      </c>
      <c r="B15" t="s">
        <v>80</v>
      </c>
      <c r="C15" t="s">
        <v>49</v>
      </c>
      <c r="D15">
        <v>121</v>
      </c>
      <c r="E15" t="s">
        <v>99</v>
      </c>
      <c r="F15" t="s">
        <v>119</v>
      </c>
      <c r="G15" t="s">
        <v>137</v>
      </c>
      <c r="H15">
        <v>1.66</v>
      </c>
      <c r="I15">
        <v>1.0900000000000001</v>
      </c>
      <c r="J15">
        <v>146</v>
      </c>
      <c r="K15">
        <v>240.04</v>
      </c>
      <c r="L15">
        <v>27.06</v>
      </c>
      <c r="M15">
        <v>231.29</v>
      </c>
      <c r="N15">
        <v>11.84</v>
      </c>
    </row>
    <row r="16" spans="1:14">
      <c r="A16" t="s">
        <v>50</v>
      </c>
      <c r="B16" t="s">
        <v>81</v>
      </c>
      <c r="C16" t="s">
        <v>52</v>
      </c>
      <c r="D16">
        <v>105</v>
      </c>
      <c r="E16" t="s">
        <v>100</v>
      </c>
      <c r="F16" t="s">
        <v>120</v>
      </c>
      <c r="G16" t="s">
        <v>138</v>
      </c>
      <c r="H16">
        <v>17.5</v>
      </c>
      <c r="I16">
        <v>347.92</v>
      </c>
      <c r="J16">
        <v>12</v>
      </c>
      <c r="K16">
        <v>12</v>
      </c>
      <c r="L16">
        <v>0.47</v>
      </c>
      <c r="M16">
        <v>12.99</v>
      </c>
      <c r="N16">
        <v>0.99</v>
      </c>
    </row>
    <row r="17" spans="1:14">
      <c r="A17" t="s">
        <v>21</v>
      </c>
      <c r="B17" t="s">
        <v>82</v>
      </c>
      <c r="C17" t="s">
        <v>54</v>
      </c>
      <c r="D17">
        <v>39</v>
      </c>
      <c r="E17" t="s">
        <v>101</v>
      </c>
      <c r="F17" t="s">
        <v>121</v>
      </c>
      <c r="G17" t="s">
        <v>139</v>
      </c>
      <c r="H17">
        <v>12.67</v>
      </c>
      <c r="I17">
        <v>72.22</v>
      </c>
      <c r="J17">
        <v>6</v>
      </c>
      <c r="K17">
        <v>6.97</v>
      </c>
      <c r="L17">
        <v>2.17</v>
      </c>
      <c r="M17">
        <v>7.95</v>
      </c>
      <c r="N17">
        <v>1.96</v>
      </c>
    </row>
    <row r="18" spans="1:14">
      <c r="A18" t="s">
        <v>18</v>
      </c>
      <c r="B18" t="s">
        <v>83</v>
      </c>
      <c r="C18" t="s">
        <v>56</v>
      </c>
      <c r="D18">
        <v>94</v>
      </c>
      <c r="E18" t="s">
        <v>102</v>
      </c>
      <c r="F18" t="s">
        <v>122</v>
      </c>
      <c r="G18" t="s">
        <v>140</v>
      </c>
      <c r="H18">
        <v>2.2400000000000002</v>
      </c>
      <c r="I18">
        <v>3.23</v>
      </c>
      <c r="J18">
        <v>82</v>
      </c>
      <c r="K18">
        <v>121.59</v>
      </c>
      <c r="L18">
        <v>16.82</v>
      </c>
      <c r="M18">
        <v>120.58</v>
      </c>
      <c r="N18">
        <v>7.48</v>
      </c>
    </row>
    <row r="19" spans="1:14">
      <c r="A19" t="s">
        <v>18</v>
      </c>
      <c r="B19" t="s">
        <v>84</v>
      </c>
      <c r="C19" t="s">
        <v>66</v>
      </c>
      <c r="D19">
        <v>37</v>
      </c>
      <c r="E19" t="s">
        <v>103</v>
      </c>
      <c r="F19" t="s">
        <v>123</v>
      </c>
      <c r="G19" t="s">
        <v>141</v>
      </c>
      <c r="H19">
        <v>2.31</v>
      </c>
      <c r="I19">
        <v>4.4000000000000004</v>
      </c>
      <c r="J19">
        <v>32</v>
      </c>
      <c r="K19">
        <v>52.76</v>
      </c>
      <c r="L19">
        <v>14.15</v>
      </c>
      <c r="M19">
        <v>47.57</v>
      </c>
      <c r="N19">
        <v>5.18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AIC_values</vt:lpstr>
      <vt:lpstr>ModelResults</vt:lpstr>
      <vt:lpstr>Sheet2</vt:lpstr>
      <vt:lpstr>Sheet3</vt:lpstr>
      <vt:lpstr>Sheet4</vt:lpstr>
      <vt:lpstr>K-cluster results</vt:lpstr>
      <vt:lpstr>Nb and Ns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danielruzzante</cp:lastModifiedBy>
  <dcterms:created xsi:type="dcterms:W3CDTF">2021-03-19T18:30:31Z</dcterms:created>
  <dcterms:modified xsi:type="dcterms:W3CDTF">2022-05-20T17:49:48Z</dcterms:modified>
</cp:coreProperties>
</file>