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istungsbedarf" sheetId="1" state="visible" r:id="rId2"/>
    <sheet name="Spannungsfall" sheetId="2" state="visible" r:id="rId3"/>
    <sheet name="Leitungsberechnu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<sst xmlns="http://schemas.openxmlformats.org/spreadsheetml/2006/main" count="27" uniqueCount="26">
  <si>
    <t xml:space="preserve">Leistungsbedarf UV-1 Coffee-Lounge</t>
  </si>
  <si>
    <t xml:space="preserve">Nr.</t>
  </si>
  <si>
    <t xml:space="preserve">Stromkreis</t>
  </si>
  <si>
    <t xml:space="preserve">Anzahl</t>
  </si>
  <si>
    <t xml:space="preserve">Leistung
[W]</t>
  </si>
  <si>
    <t xml:space="preserve">P
[kW]</t>
  </si>
  <si>
    <t xml:space="preserve">cos
(phi)</t>
  </si>
  <si>
    <t xml:space="preserve">Spannung
[V]</t>
  </si>
  <si>
    <t xml:space="preserve">Strom
[A] 1~</t>
  </si>
  <si>
    <t xml:space="preserve">Strom
[A] 3~</t>
  </si>
  <si>
    <t xml:space="preserve">Sicherung
[A]</t>
  </si>
  <si>
    <t xml:space="preserve">Querschnitt
[mm²]</t>
  </si>
  <si>
    <t xml:space="preserve">Nr. RCD</t>
  </si>
  <si>
    <t xml:space="preserve">Strom RCD
[A]</t>
  </si>
  <si>
    <t xml:space="preserve">Lampen</t>
  </si>
  <si>
    <t xml:space="preserve">Elektroherd</t>
  </si>
  <si>
    <t xml:space="preserve">Spülmaschine</t>
  </si>
  <si>
    <t xml:space="preserve">Gleichzeitigkeit:</t>
  </si>
  <si>
    <t xml:space="preserve">Summe der Ströme:</t>
  </si>
  <si>
    <t xml:space="preserve">Reserve:</t>
  </si>
  <si>
    <t xml:space="preserve">Aufteilung 1/3 der WS-Summe:</t>
  </si>
  <si>
    <t xml:space="preserve">gewählter Querschnitt:</t>
  </si>
  <si>
    <t xml:space="preserve">Gesamtstrom:</t>
  </si>
  <si>
    <t xml:space="preserve">Absicherung:</t>
  </si>
  <si>
    <t xml:space="preserve">Gesamtstrom mit Gleichzeitigkeit:</t>
  </si>
  <si>
    <t xml:space="preserve">Gesamtstrom mit Reserve: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</si>
</sst>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dd/mm/yyyy"/>
    <numFmt numFmtId="166" formatCode="0&quot; Stk.&quot;"/>
    <numFmt numFmtId="167" formatCode="0.0&quot; W&quot;"/>
    <numFmt numFmtId="168" formatCode="0.0&quot; kW&quot;"/>
    <numFmt numFmtId="169" formatCode="0.00"/>
    <numFmt numFmtId="170" formatCode="0&quot; V&quot;"/>
    <numFmt numFmtId="171" formatCode="0.00&quot; A&quot;"/>
    <numFmt numFmtId="172" formatCode="0&quot; A&quot;"/>
    <numFmt numFmtId="173" formatCode="0.0&quot; mm²&quot;"/>
    <numFmt numFmtId="174" formatCode="0\ %"/>
    <numFmt numFmtId="175" formatCode="0.00&quot; A&quot;"/>
    <numFmt numFmtId="176" formatCode="0&quot; mm²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sz val="14"/>
      <color rgb="FF000000"/>
      <name val="Consolas"/>
      <family val="3"/>
      <charset val="1"/>
    </font>
    <font>
      <b val="true"/>
      <sz val="11"/>
      <color rgb="FFFFFFFF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FFF2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4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4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4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6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4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4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4" displayName="Tabelle4" ref="A4:M21" headerRowCount="1" totalsRowCount="0" totalsRowShown="0">
  <autoFilter ref="A4:M21"/>
  <tableColumns count="13">
    <tableColumn id="1" name="Nr."/>
    <tableColumn id="2" name="Stromkreis"/>
    <tableColumn id="3" name="Anzahl"/>
    <tableColumn id="4" name="Leistung&#10;[W]"/>
    <tableColumn id="5" name="P&#10;[kW]"/>
    <tableColumn id="6" name="cos&#10;(phi)"/>
    <tableColumn id="7" name="Spannung&#10;[V]"/>
    <tableColumn id="8" name="Strom&#10;[A] 1~"/>
    <tableColumn id="9" name="Strom&#10;[A] 3~"/>
    <tableColumn id="10" name="Sicherung&#10;[A]"/>
    <tableColumn id="11" name="Querschnitt&#10;[mm²]"/>
    <tableColumn id="12" name="Nr. RCD"/>
    <tableColumn id="13" name="Strom RCD&#10;[A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8" activeCellId="0" sqref="B18"/>
    </sheetView>
  </sheetViews>
  <sheetFormatPr defaultColWidth="10.91015625" defaultRowHeight="14.5" zeroHeight="false" outlineLevelRow="0" outlineLevelCol="0"/>
  <cols>
    <col collapsed="false" customWidth="true" hidden="false" outlineLevel="0" max="1" min="1" style="1" width="6.09"/>
    <col collapsed="false" customWidth="true" hidden="false" outlineLevel="0" max="2" min="2" style="1" width="25"/>
    <col collapsed="false" customWidth="true" hidden="false" outlineLevel="0" max="3" min="3" style="1" width="9.36"/>
    <col collapsed="false" customWidth="true" hidden="false" outlineLevel="0" max="4" min="4" style="1" width="11.63"/>
    <col collapsed="false" customWidth="true" hidden="false" outlineLevel="0" max="5" min="5" style="1" width="7.36"/>
    <col collapsed="false" customWidth="true" hidden="false" outlineLevel="0" max="6" min="6" style="1" width="10.63"/>
    <col collapsed="false" customWidth="true" hidden="false" outlineLevel="0" max="9" min="7" style="1" width="13.9"/>
    <col collapsed="false" customWidth="true" hidden="false" outlineLevel="0" max="10" min="10" style="1" width="15"/>
    <col collapsed="false" customWidth="true" hidden="false" outlineLevel="0" max="11" min="11" style="1" width="19.45"/>
    <col collapsed="false" customWidth="true" hidden="false" outlineLevel="0" max="12" min="12" style="1" width="10.45"/>
    <col collapsed="false" customWidth="true" hidden="false" outlineLevel="0" max="13" min="13" style="1" width="15"/>
    <col collapsed="false" customWidth="false" hidden="false" outlineLevel="0" max="1024" min="14" style="1" width="10.9"/>
  </cols>
  <sheetData>
    <row r="1" customFormat="false" ht="14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 t="n">
        <f aca="true">TODAY()</f>
        <v>44500</v>
      </c>
    </row>
    <row r="2" customFormat="false" ht="14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"/>
    </row>
    <row r="3" customFormat="false" ht="3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="9" customFormat="true" ht="28.85" hidden="false" customHeight="false" outlineLevel="0" collapsed="false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8" t="s">
        <v>13</v>
      </c>
    </row>
    <row r="5" customFormat="false" ht="14.5" hidden="false" customHeight="false" outlineLevel="0" collapsed="false">
      <c r="A5" s="10" t="n">
        <v>1</v>
      </c>
      <c r="B5" s="11" t="s">
        <v>14</v>
      </c>
      <c r="C5" s="12" t="n">
        <v>10</v>
      </c>
      <c r="D5" s="13" t="n">
        <v>50</v>
      </c>
      <c r="E5" s="14" t="n">
        <f aca="false">C5*D5/1000</f>
        <v>0.5</v>
      </c>
      <c r="F5" s="15" t="n">
        <v>1</v>
      </c>
      <c r="G5" s="16" t="n">
        <v>230</v>
      </c>
      <c r="H5" s="17" t="n">
        <f aca="false">IF(G5=230,E5*1000/(G5*F5),"-")</f>
        <v>2.17391304347826</v>
      </c>
      <c r="I5" s="17" t="str">
        <f aca="false">IF(G5=400,E5*1000/(SQRT(3)*G5*F5),"-")</f>
        <v>-</v>
      </c>
      <c r="J5" s="18" t="n">
        <v>16</v>
      </c>
      <c r="K5" s="19" t="n">
        <f aca="false">IF(G5=230,IF(J5=16,2.5,IF(J5=25,4,IF(J5=35,6,IF(J5=50,10,IF(J5=63,16,IF(J5=10,1.5,IF(J5&lt;10,"-"))))))),IF(J5=16,4,IF(J5=25,6,IF(J5=35,10,IF(J5=50,16,IF(J5=63,25,IF(J5=10,1.5,IF(J5&lt;10,"-"))))))))</f>
        <v>2.5</v>
      </c>
      <c r="L5" s="11"/>
      <c r="M5" s="11"/>
    </row>
    <row r="6" customFormat="false" ht="14.5" hidden="false" customHeight="false" outlineLevel="0" collapsed="false">
      <c r="A6" s="10" t="n">
        <v>2</v>
      </c>
      <c r="B6" s="11" t="s">
        <v>15</v>
      </c>
      <c r="C6" s="12" t="n">
        <v>1</v>
      </c>
      <c r="D6" s="13" t="n">
        <v>9000</v>
      </c>
      <c r="E6" s="14" t="n">
        <f aca="false">C6*D6/1000</f>
        <v>9</v>
      </c>
      <c r="F6" s="15" t="n">
        <v>1</v>
      </c>
      <c r="G6" s="16" t="n">
        <v>400</v>
      </c>
      <c r="H6" s="17" t="str">
        <f aca="false">IF(G6=230,E6*1000/(G6*F6),"-")</f>
        <v>-</v>
      </c>
      <c r="I6" s="17" t="n">
        <f aca="false">IF(G6=400,E6*1000/(SQRT(3)*G6*F6),"-")</f>
        <v>12.9903810567666</v>
      </c>
      <c r="J6" s="18" t="n">
        <v>16</v>
      </c>
      <c r="K6" s="19" t="n">
        <f aca="false">IF(G6=230,IF(J6=16,2.5,IF(J6=25,4,IF(J6=35,6,IF(J6=50,10,IF(J6=63,16,IF(J6=10,1.5,IF(J6&lt;10,"-"))))))),IF(J6=16,4,IF(J6=25,6,IF(J6=35,10,IF(J6=50,16,IF(J6=63,25,IF(J6=10,1.5,IF(J6&lt;10,"-"))))))))</f>
        <v>4</v>
      </c>
      <c r="L6" s="11"/>
      <c r="M6" s="11"/>
    </row>
    <row r="7" customFormat="false" ht="13.8" hidden="false" customHeight="false" outlineLevel="0" collapsed="false">
      <c r="A7" s="10" t="n">
        <v>3</v>
      </c>
      <c r="B7" s="11" t="s">
        <v>16</v>
      </c>
      <c r="C7" s="12" t="n">
        <v>1</v>
      </c>
      <c r="D7" s="13" t="n">
        <v>2400</v>
      </c>
      <c r="E7" s="14" t="n">
        <f aca="false">C7*D7/1000</f>
        <v>2.4</v>
      </c>
      <c r="F7" s="15" t="n">
        <v>1</v>
      </c>
      <c r="G7" s="16" t="n">
        <v>230</v>
      </c>
      <c r="H7" s="17" t="n">
        <f aca="false">IF(G7=230,E7*1000/(G7*F7),"-")</f>
        <v>10.4347826086957</v>
      </c>
      <c r="I7" s="17" t="str">
        <f aca="false">IF(G7=400,E7*1000/(SQRT(3)*G7*F7),"-")</f>
        <v>-</v>
      </c>
      <c r="J7" s="18" t="n">
        <v>16</v>
      </c>
      <c r="K7" s="19" t="n">
        <f aca="false">IF(G7=230,IF(J7=16,2.5,IF(J7=25,4,IF(J7=35,6,IF(J7=50,10,IF(J7=63,16,IF(J7=10,1.5,IF(J7&lt;10,"-"))))))),IF(J7=16,4,IF(J7=25,6,IF(J7=35,10,IF(J7=50,16,IF(J7=63,25,IF(J7=10,1.5,IF(J7&lt;10,"-"))))))))</f>
        <v>2.5</v>
      </c>
      <c r="L7" s="11"/>
      <c r="M7" s="11"/>
    </row>
    <row r="8" customFormat="false" ht="13.8" hidden="false" customHeight="false" outlineLevel="0" collapsed="false">
      <c r="A8" s="10" t="n">
        <v>4</v>
      </c>
      <c r="B8" s="11"/>
      <c r="C8" s="12"/>
      <c r="D8" s="13"/>
      <c r="E8" s="14" t="n">
        <f aca="false">C8*D8/1000</f>
        <v>0</v>
      </c>
      <c r="F8" s="15"/>
      <c r="G8" s="16"/>
      <c r="H8" s="17" t="str">
        <f aca="false">IF(G8=230,E8*1000/(G8*F8),"-")</f>
        <v>-</v>
      </c>
      <c r="I8" s="17" t="str">
        <f aca="false">IF(G8=400,E8*1000/(SQRT(3)*G8*F8),"-")</f>
        <v>-</v>
      </c>
      <c r="J8" s="18"/>
      <c r="K8" s="19" t="str">
        <f aca="false">IF(G8=230,IF(J8=16,2.5,IF(J8=25,4,IF(J8=35,6,IF(J8=50,10,IF(J8=63,16,IF(J8=10,1.5,IF(J8&lt;10,"-"))))))),IF(J8=16,4,IF(J8=25,6,IF(J8=35,10,IF(J8=50,16,IF(J8=63,25,IF(J8=10,1.5,IF(J8&lt;10,"-"))))))))</f>
        <v>-</v>
      </c>
      <c r="L8" s="11"/>
      <c r="M8" s="11"/>
    </row>
    <row r="9" customFormat="false" ht="13.8" hidden="false" customHeight="false" outlineLevel="0" collapsed="false">
      <c r="A9" s="10" t="n">
        <v>5</v>
      </c>
      <c r="B9" s="11"/>
      <c r="C9" s="12"/>
      <c r="D9" s="13"/>
      <c r="E9" s="14" t="n">
        <f aca="false">C9*D9/1000</f>
        <v>0</v>
      </c>
      <c r="F9" s="15"/>
      <c r="G9" s="16"/>
      <c r="H9" s="17" t="str">
        <f aca="false">IF(G9=230,E9*1000/(G9*F9),"-")</f>
        <v>-</v>
      </c>
      <c r="I9" s="17" t="str">
        <f aca="false">IF(G9=400,E9*1000/(SQRT(3)*G9*F9),"-")</f>
        <v>-</v>
      </c>
      <c r="J9" s="18"/>
      <c r="K9" s="19" t="str">
        <f aca="false">IF(G9=230,IF(J9=16,2.5,IF(J9=25,4,IF(J9=35,6,IF(J9=50,10,IF(J9=63,16,IF(J9=10,1.5,IF(J9&lt;10,"-"))))))),IF(J9=16,4,IF(J9=25,6,IF(J9=35,10,IF(J9=50,16,IF(J9=63,25,IF(J9=10,1.5,IF(J9&lt;10,"-"))))))))</f>
        <v>-</v>
      </c>
      <c r="L9" s="11"/>
      <c r="M9" s="11"/>
    </row>
    <row r="10" customFormat="false" ht="13.8" hidden="false" customHeight="false" outlineLevel="0" collapsed="false">
      <c r="A10" s="10" t="n">
        <v>6</v>
      </c>
      <c r="B10" s="11"/>
      <c r="C10" s="12"/>
      <c r="D10" s="13"/>
      <c r="E10" s="14" t="n">
        <f aca="false">C10*D10/1000</f>
        <v>0</v>
      </c>
      <c r="F10" s="15"/>
      <c r="G10" s="16"/>
      <c r="H10" s="17" t="str">
        <f aca="false">IF(G10=230,E10*1000/(G10*F10),"-")</f>
        <v>-</v>
      </c>
      <c r="I10" s="17" t="str">
        <f aca="false">IF(G10=400,E10*1000/(SQRT(3)*G10*F10),"-")</f>
        <v>-</v>
      </c>
      <c r="J10" s="18"/>
      <c r="K10" s="19" t="str">
        <f aca="false">IF(G10=230,IF(J10=16,2.5,IF(J10=25,4,IF(J10=35,6,IF(J10=50,10,IF(J10=63,16,IF(J10=10,1.5,IF(J10&lt;10,"-"))))))),IF(J10=16,4,IF(J10=25,6,IF(J10=35,10,IF(J10=50,16,IF(J10=63,25,IF(J10=10,1.5,IF(J10&lt;10,"-"))))))))</f>
        <v>-</v>
      </c>
      <c r="L10" s="11"/>
      <c r="M10" s="11"/>
    </row>
    <row r="11" customFormat="false" ht="13.8" hidden="false" customHeight="false" outlineLevel="0" collapsed="false">
      <c r="A11" s="10" t="n">
        <v>7</v>
      </c>
      <c r="B11" s="11"/>
      <c r="C11" s="12"/>
      <c r="D11" s="13"/>
      <c r="E11" s="14" t="n">
        <f aca="false">C11*D11/1000</f>
        <v>0</v>
      </c>
      <c r="F11" s="15"/>
      <c r="G11" s="16"/>
      <c r="H11" s="17" t="str">
        <f aca="false">IF(G11=230,E11*1000/(G11*F11),"-")</f>
        <v>-</v>
      </c>
      <c r="I11" s="17" t="str">
        <f aca="false">IF(G11=400,E11*1000/(SQRT(3)*G11*F11),"-")</f>
        <v>-</v>
      </c>
      <c r="J11" s="18"/>
      <c r="K11" s="19" t="str">
        <f aca="false">IF(G11=230,IF(J11=16,2.5,IF(J11=25,4,IF(J11=35,6,IF(J11=50,10,IF(J11=63,16,IF(J11=10,1.5,IF(J11&lt;10,"-"))))))),IF(J11=16,4,IF(J11=25,6,IF(J11=35,10,IF(J11=50,16,IF(J11=63,25,IF(J11=10,1.5,IF(J11&lt;10,"-"))))))))</f>
        <v>-</v>
      </c>
      <c r="L11" s="11"/>
      <c r="M11" s="11"/>
    </row>
    <row r="12" customFormat="false" ht="13.8" hidden="false" customHeight="false" outlineLevel="0" collapsed="false">
      <c r="A12" s="10" t="n">
        <v>8</v>
      </c>
      <c r="B12" s="11"/>
      <c r="C12" s="12"/>
      <c r="D12" s="13"/>
      <c r="E12" s="14" t="n">
        <f aca="false">C12*D12/1000</f>
        <v>0</v>
      </c>
      <c r="F12" s="15"/>
      <c r="G12" s="16"/>
      <c r="H12" s="17" t="str">
        <f aca="false">IF(G12=230,E12*1000/(G12*F12),"-")</f>
        <v>-</v>
      </c>
      <c r="I12" s="17" t="str">
        <f aca="false">IF(G12=400,E12*1000/(SQRT(3)*G12*F12),"-")</f>
        <v>-</v>
      </c>
      <c r="J12" s="18"/>
      <c r="K12" s="19" t="str">
        <f aca="false">IF(G12=230,IF(J12=16,2.5,IF(J12=25,4,IF(J12=35,6,IF(J12=50,10,IF(J12=63,16,IF(J12=10,1.5,IF(J12&lt;10,"-"))))))),IF(J12=16,4,IF(J12=25,6,IF(J12=35,10,IF(J12=50,16,IF(J12=63,25,IF(J12=10,1.5,IF(J12&lt;10,"-"))))))))</f>
        <v>-</v>
      </c>
      <c r="L12" s="11"/>
      <c r="M12" s="11"/>
    </row>
    <row r="13" customFormat="false" ht="13.8" hidden="false" customHeight="false" outlineLevel="0" collapsed="false">
      <c r="A13" s="10" t="n">
        <v>9</v>
      </c>
      <c r="B13" s="11"/>
      <c r="C13" s="12"/>
      <c r="D13" s="13"/>
      <c r="E13" s="14" t="n">
        <f aca="false">C13*D13/1000</f>
        <v>0</v>
      </c>
      <c r="F13" s="15"/>
      <c r="G13" s="16"/>
      <c r="H13" s="17" t="str">
        <f aca="false">IF(G13=230,E13*1000/(G13*F13),"-")</f>
        <v>-</v>
      </c>
      <c r="I13" s="17" t="str">
        <f aca="false">IF(G13=400,E13*1000/(SQRT(3)*G13*F13),"-")</f>
        <v>-</v>
      </c>
      <c r="J13" s="18"/>
      <c r="K13" s="19" t="str">
        <f aca="false">IF(G13=230,IF(J13=16,2.5,IF(J13=25,4,IF(J13=35,6,IF(J13=50,10,IF(J13=63,16,IF(J13=10,1.5,IF(J13&lt;10,"-"))))))),IF(J13=16,4,IF(J13=25,6,IF(J13=35,10,IF(J13=50,16,IF(J13=63,25,IF(J13=10,1.5,IF(J13&lt;10,"-"))))))))</f>
        <v>-</v>
      </c>
      <c r="L13" s="11"/>
      <c r="M13" s="11"/>
    </row>
    <row r="14" customFormat="false" ht="13.8" hidden="false" customHeight="false" outlineLevel="0" collapsed="false">
      <c r="A14" s="10" t="n">
        <v>10</v>
      </c>
      <c r="B14" s="11"/>
      <c r="C14" s="12"/>
      <c r="D14" s="13"/>
      <c r="E14" s="14" t="n">
        <f aca="false">C14*D14/1000</f>
        <v>0</v>
      </c>
      <c r="F14" s="15"/>
      <c r="G14" s="16"/>
      <c r="H14" s="17" t="str">
        <f aca="false">IF(G14=230,E14*1000/(G14*F14),"-")</f>
        <v>-</v>
      </c>
      <c r="I14" s="17" t="str">
        <f aca="false">IF(G14=400,E14*1000/(SQRT(3)*G14*F14),"-")</f>
        <v>-</v>
      </c>
      <c r="J14" s="18"/>
      <c r="K14" s="19" t="str">
        <f aca="false">IF(G14=230,IF(J14=16,2.5,IF(J14=25,4,IF(J14=35,6,IF(J14=50,10,IF(J14=63,16,IF(J14=10,1.5,IF(J14&lt;10,"-"))))))),IF(J14=16,4,IF(J14=25,6,IF(J14=35,10,IF(J14=50,16,IF(J14=63,25,IF(J14=10,1.5,IF(J14&lt;10,"-"))))))))</f>
        <v>-</v>
      </c>
      <c r="L14" s="11"/>
      <c r="M14" s="11"/>
    </row>
    <row r="15" customFormat="false" ht="13.8" hidden="false" customHeight="false" outlineLevel="0" collapsed="false">
      <c r="A15" s="10" t="n">
        <v>11</v>
      </c>
      <c r="B15" s="11"/>
      <c r="C15" s="12"/>
      <c r="D15" s="13"/>
      <c r="E15" s="14" t="n">
        <f aca="false">C15*D15/1000</f>
        <v>0</v>
      </c>
      <c r="F15" s="15"/>
      <c r="G15" s="16"/>
      <c r="H15" s="17" t="str">
        <f aca="false">IF(G15=230,E15*1000/(G15*F15),"-")</f>
        <v>-</v>
      </c>
      <c r="I15" s="17" t="str">
        <f aca="false">IF(G15=400,E15*1000/(SQRT(3)*G15*F15),"-")</f>
        <v>-</v>
      </c>
      <c r="J15" s="18"/>
      <c r="K15" s="19" t="str">
        <f aca="false">IF(G15=230,IF(J15=16,2.5,IF(J15=25,4,IF(J15=35,6,IF(J15=50,10,IF(J15=63,16,IF(J15=10,1.5,IF(J15&lt;10,"-"))))))),IF(J15=16,4,IF(J15=25,6,IF(J15=35,10,IF(J15=50,16,IF(J15=63,25,IF(J15=10,1.5,IF(J15&lt;10,"-"))))))))</f>
        <v>-</v>
      </c>
      <c r="L15" s="11"/>
      <c r="M15" s="11"/>
    </row>
    <row r="16" customFormat="false" ht="13.8" hidden="false" customHeight="false" outlineLevel="0" collapsed="false">
      <c r="A16" s="10" t="n">
        <v>12</v>
      </c>
      <c r="B16" s="11"/>
      <c r="C16" s="12"/>
      <c r="D16" s="13"/>
      <c r="E16" s="14" t="n">
        <f aca="false">C16*D16/1000</f>
        <v>0</v>
      </c>
      <c r="F16" s="15"/>
      <c r="G16" s="16"/>
      <c r="H16" s="17" t="str">
        <f aca="false">IF(G16=230,E16*1000/(G16*F16),"-")</f>
        <v>-</v>
      </c>
      <c r="I16" s="17" t="str">
        <f aca="false">IF(G16=400,E16*1000/(SQRT(3)*G16*F16),"-")</f>
        <v>-</v>
      </c>
      <c r="J16" s="18"/>
      <c r="K16" s="19" t="str">
        <f aca="false">IF(G16=230,IF(J16=16,2.5,IF(J16=25,4,IF(J16=35,6,IF(J16=50,10,IF(J16=63,16,IF(J16=10,1.5,IF(J16&lt;10,"-"))))))),IF(J16=16,4,IF(J16=25,6,IF(J16=35,10,IF(J16=50,16,IF(J16=63,25,IF(J16=10,1.5,IF(J16&lt;10,"-"))))))))</f>
        <v>-</v>
      </c>
      <c r="L16" s="11"/>
      <c r="M16" s="11"/>
    </row>
    <row r="17" customFormat="false" ht="13.8" hidden="false" customHeight="false" outlineLevel="0" collapsed="false">
      <c r="A17" s="10" t="n">
        <v>13</v>
      </c>
      <c r="B17" s="11"/>
      <c r="C17" s="12"/>
      <c r="D17" s="13"/>
      <c r="E17" s="14" t="n">
        <f aca="false">C17*D17/1000</f>
        <v>0</v>
      </c>
      <c r="F17" s="15"/>
      <c r="G17" s="16"/>
      <c r="H17" s="17" t="str">
        <f aca="false">IF(G17=230,E17*1000/(G17*F17),"-")</f>
        <v>-</v>
      </c>
      <c r="I17" s="17" t="str">
        <f aca="false">IF(G17=400,E17*1000/(SQRT(3)*G17*F17),"-")</f>
        <v>-</v>
      </c>
      <c r="J17" s="18"/>
      <c r="K17" s="19" t="str">
        <f aca="false">IF(G17=230,IF(J17=16,2.5,IF(J17=25,4,IF(J17=35,6,IF(J17=50,10,IF(J17=63,16,IF(J17=10,1.5,IF(J17&lt;10,"-"))))))),IF(J17=16,4,IF(J17=25,6,IF(J17=35,10,IF(J17=50,16,IF(J17=63,25,IF(J17=10,1.5,IF(J17&lt;10,"-"))))))))</f>
        <v>-</v>
      </c>
      <c r="L17" s="11"/>
      <c r="M17" s="11"/>
    </row>
    <row r="18" customFormat="false" ht="13.8" hidden="false" customHeight="false" outlineLevel="0" collapsed="false">
      <c r="A18" s="10" t="n">
        <v>14</v>
      </c>
      <c r="B18" s="11"/>
      <c r="C18" s="12"/>
      <c r="D18" s="13"/>
      <c r="E18" s="14" t="n">
        <f aca="false">C18*D18/1000</f>
        <v>0</v>
      </c>
      <c r="F18" s="15"/>
      <c r="G18" s="16"/>
      <c r="H18" s="17" t="str">
        <f aca="false">IF(G18=230,E18*1000/(G18*F18),"-")</f>
        <v>-</v>
      </c>
      <c r="I18" s="17" t="str">
        <f aca="false">IF(G18=400,E18*1000/(SQRT(3)*G18*F18),"-")</f>
        <v>-</v>
      </c>
      <c r="J18" s="18"/>
      <c r="K18" s="19" t="str">
        <f aca="false">IF(G18=230,IF(J18=16,2.5,IF(J18=25,4,IF(J18=35,6,IF(J18=50,10,IF(J18=63,16,IF(J18=10,1.5,IF(J18&lt;10,"-"))))))),IF(J18=16,4,IF(J18=25,6,IF(J18=35,10,IF(J18=50,16,IF(J18=63,25,IF(J18=10,1.5,IF(J18&lt;10,"-"))))))))</f>
        <v>-</v>
      </c>
      <c r="L18" s="11"/>
      <c r="M18" s="11"/>
    </row>
    <row r="19" customFormat="false" ht="13.8" hidden="false" customHeight="false" outlineLevel="0" collapsed="false">
      <c r="A19" s="10" t="n">
        <v>15</v>
      </c>
      <c r="B19" s="11"/>
      <c r="C19" s="12"/>
      <c r="D19" s="13"/>
      <c r="E19" s="14" t="n">
        <f aca="false">C19*D19/1000</f>
        <v>0</v>
      </c>
      <c r="F19" s="15"/>
      <c r="G19" s="16"/>
      <c r="H19" s="17" t="str">
        <f aca="false">IF(G19=230,E19*1000/(G19*F19),"-")</f>
        <v>-</v>
      </c>
      <c r="I19" s="17" t="str">
        <f aca="false">IF(G19=400,E19*1000/(SQRT(3)*G19*F19),"-")</f>
        <v>-</v>
      </c>
      <c r="J19" s="18"/>
      <c r="K19" s="19" t="str">
        <f aca="false">IF(G19=230,IF(J19=16,2.5,IF(J19=25,4,IF(J19=35,6,IF(J19=50,10,IF(J19=63,16,IF(J19=10,1.5,IF(J19&lt;10,"-"))))))),IF(J19=16,4,IF(J19=25,6,IF(J19=35,10,IF(J19=50,16,IF(J19=63,25,IF(J19=10,1.5,IF(J19&lt;10,"-"))))))))</f>
        <v>-</v>
      </c>
      <c r="L19" s="11"/>
      <c r="M19" s="11"/>
    </row>
    <row r="20" customFormat="false" ht="13.8" hidden="false" customHeight="false" outlineLevel="0" collapsed="false">
      <c r="A20" s="10" t="n">
        <v>16</v>
      </c>
      <c r="B20" s="11"/>
      <c r="C20" s="12"/>
      <c r="D20" s="13"/>
      <c r="E20" s="14" t="n">
        <f aca="false">C20*D20/1000</f>
        <v>0</v>
      </c>
      <c r="F20" s="15"/>
      <c r="G20" s="16"/>
      <c r="H20" s="17" t="str">
        <f aca="false">IF(G20=230,E20*1000/(G20*F20),"-")</f>
        <v>-</v>
      </c>
      <c r="I20" s="17" t="str">
        <f aca="false">IF(G20=400,E20*1000/(SQRT(3)*G20*F20),"-")</f>
        <v>-</v>
      </c>
      <c r="J20" s="18"/>
      <c r="K20" s="19" t="str">
        <f aca="false">IF(G20=230,IF(J20=16,2.5,IF(J20=25,4,IF(J20=35,6,IF(J20=50,10,IF(J20=63,16,IF(J20=10,1.5,IF(J20&lt;10,"-"))))))),IF(J20=16,4,IF(J20=25,6,IF(J20=35,10,IF(J20=50,16,IF(J20=63,25,IF(J20=10,1.5,IF(J20&lt;10,"-"))))))))</f>
        <v>-</v>
      </c>
      <c r="L20" s="11"/>
      <c r="M20" s="11"/>
    </row>
    <row r="21" customFormat="false" ht="13.8" hidden="false" customHeight="false" outlineLevel="0" collapsed="false">
      <c r="A21" s="10" t="n">
        <v>17</v>
      </c>
      <c r="B21" s="11"/>
      <c r="C21" s="12"/>
      <c r="D21" s="13"/>
      <c r="E21" s="14" t="n">
        <f aca="false">C21*D21/1000</f>
        <v>0</v>
      </c>
      <c r="F21" s="15"/>
      <c r="G21" s="16"/>
      <c r="H21" s="17" t="str">
        <f aca="false">IF(G21=230,E21*1000/(G21*F21),"-")</f>
        <v>-</v>
      </c>
      <c r="I21" s="17" t="str">
        <f aca="false">IF(G21=400,E21*1000/(SQRT(3)*G21*F21),"-")</f>
        <v>-</v>
      </c>
      <c r="J21" s="18"/>
      <c r="K21" s="19" t="str">
        <f aca="false">IF(G21=230,IF(J21=16,2.5,IF(J21=25,4,IF(J21=35,6,IF(J21=50,10,IF(J21=63,16,IF(J21=10,1.5,IF(J21&lt;10,"-"))))))),IF(J21=16,4,IF(J21=25,6,IF(J21=35,10,IF(J21=50,16,IF(J21=63,25,IF(J21=10,1.5,IF(J21&lt;10,"-"))))))))</f>
        <v>-</v>
      </c>
      <c r="L21" s="11"/>
      <c r="M21" s="11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customFormat="false" ht="14.5" hidden="false" customHeight="false" outlineLevel="0" collapsed="false">
      <c r="A23" s="21" t="s">
        <v>17</v>
      </c>
      <c r="B23" s="21"/>
      <c r="C23" s="22" t="n">
        <v>0.8</v>
      </c>
      <c r="D23" s="23" t="s">
        <v>18</v>
      </c>
      <c r="E23" s="23"/>
      <c r="F23" s="23"/>
      <c r="G23" s="23"/>
      <c r="H23" s="24" t="n">
        <f aca="false">SUM(Tabelle4[Strom
'[A'] 1~])</f>
        <v>12.6086956521739</v>
      </c>
      <c r="I23" s="25" t="n">
        <f aca="false">SUM(Tabelle4[Strom
'[A'] 3~])</f>
        <v>12.9903810567666</v>
      </c>
      <c r="J23" s="20"/>
    </row>
    <row r="24" customFormat="false" ht="14.5" hidden="false" customHeight="false" outlineLevel="0" collapsed="false">
      <c r="A24" s="21" t="s">
        <v>19</v>
      </c>
      <c r="B24" s="21"/>
      <c r="C24" s="26" t="n">
        <v>0.2</v>
      </c>
      <c r="D24" s="23" t="s">
        <v>20</v>
      </c>
      <c r="E24" s="23"/>
      <c r="F24" s="23"/>
      <c r="G24" s="23"/>
      <c r="H24" s="27" t="n">
        <f aca="false">H23/3</f>
        <v>4.20289855072464</v>
      </c>
      <c r="I24" s="28" t="n">
        <f aca="false">I23</f>
        <v>12.9903810567666</v>
      </c>
      <c r="J24" s="20"/>
    </row>
    <row r="25" customFormat="false" ht="14.5" hidden="false" customHeight="false" outlineLevel="0" collapsed="false">
      <c r="A25" s="21" t="s">
        <v>21</v>
      </c>
      <c r="B25" s="21"/>
      <c r="C25" s="29" t="n">
        <v>35</v>
      </c>
      <c r="D25" s="23" t="s">
        <v>22</v>
      </c>
      <c r="E25" s="23"/>
      <c r="F25" s="23"/>
      <c r="G25" s="23"/>
      <c r="H25" s="30" t="n">
        <f aca="false">H24+I24</f>
        <v>17.1932796074912</v>
      </c>
      <c r="I25" s="30"/>
      <c r="J25" s="20"/>
    </row>
    <row r="26" customFormat="false" ht="15" hidden="false" customHeight="false" outlineLevel="0" collapsed="false">
      <c r="A26" s="21" t="s">
        <v>23</v>
      </c>
      <c r="B26" s="21"/>
      <c r="C26" s="31" t="n">
        <v>35</v>
      </c>
      <c r="D26" s="23" t="s">
        <v>24</v>
      </c>
      <c r="E26" s="23"/>
      <c r="F26" s="23"/>
      <c r="G26" s="23"/>
      <c r="H26" s="30" t="n">
        <f aca="false">H25*C23</f>
        <v>13.754623685993</v>
      </c>
      <c r="I26" s="30"/>
      <c r="J26" s="20"/>
    </row>
    <row r="27" customFormat="false" ht="15" hidden="false" customHeight="false" outlineLevel="0" collapsed="false">
      <c r="A27" s="20"/>
      <c r="B27" s="20"/>
      <c r="C27" s="20"/>
      <c r="D27" s="32" t="s">
        <v>25</v>
      </c>
      <c r="E27" s="32"/>
      <c r="F27" s="32"/>
      <c r="G27" s="32"/>
      <c r="H27" s="33" t="n">
        <f aca="false">H26*(100%+C24)</f>
        <v>16.5055484231916</v>
      </c>
      <c r="I27" s="33"/>
      <c r="J27" s="20"/>
    </row>
    <row r="28" customFormat="false" ht="14.5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customFormat="false" ht="14.5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A1:L2"/>
    <mergeCell ref="A23:B23"/>
    <mergeCell ref="D23:G23"/>
    <mergeCell ref="A24:B24"/>
    <mergeCell ref="D24:G24"/>
    <mergeCell ref="A25:B25"/>
    <mergeCell ref="D25:G25"/>
    <mergeCell ref="H25:I25"/>
    <mergeCell ref="A26:B26"/>
    <mergeCell ref="D26:G26"/>
    <mergeCell ref="H26:I26"/>
    <mergeCell ref="D27:G27"/>
    <mergeCell ref="H27:I27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2021-10-30T09:03:26Z</dcterms:created>
  <dc:creator>ADM-Jens</dc:creator>
  <dc:description/>
  <dc:language>de-DE</dc:language>
  <cp:lastModifiedBy/>
  <dcterms:modified xsi:type="dcterms:W3CDTF">2021-10-31T12:44:04Z</dcterms:modified>
  <cp:revision>2</cp:revision>
  <dc:subject/>
  <dc:title/>
</cp:coreProperties>
</file>