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17" windowHeight="112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<sst xmlns="http://schemas.openxmlformats.org/spreadsheetml/2006/main" count="20" uniqueCount="13">
  <si>
    <t>坡度</t>
  </si>
  <si>
    <t>东京</t>
  </si>
  <si>
    <t>234km</t>
  </si>
  <si>
    <t>km</t>
  </si>
  <si>
    <t>m</t>
  </si>
  <si>
    <t>UCI</t>
  </si>
  <si>
    <t>140km</t>
  </si>
  <si>
    <t>急转弯</t>
  </si>
  <si>
    <t>里程</t>
  </si>
  <si>
    <t>比例尺=</t>
  </si>
  <si>
    <t>半径</t>
  </si>
  <si>
    <t>限速</t>
  </si>
  <si>
    <t>m/s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</si>
</sst>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0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6" borderId="3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18" fillId="28" borderId="1" applyNumberFormat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tabSelected="1" workbookViewId="0">
      <selection activeCell="B28" sqref="B27:D28"/>
    </sheetView>
  </sheetViews>
  <sheetFormatPr defaultColWidth="9" defaultRowHeight="13.85"/>
  <cols>
    <col min="21" max="21" width="9.55752212389381" customWidth="1"/>
  </cols>
  <sheetData>
    <row r="1" spans="1:1">
      <c r="A1" t="s">
        <v>0</v>
      </c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6" spans="2:1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t="s">
        <v>1</v>
      </c>
      <c r="B7" s="1" t="s"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>
      <c r="A8" s="2">
        <v>0</v>
      </c>
      <c r="B8" s="2">
        <v>40</v>
      </c>
      <c r="C8" s="2">
        <v>80</v>
      </c>
      <c r="D8" s="2">
        <v>100</v>
      </c>
      <c r="E8" s="2">
        <v>110</v>
      </c>
      <c r="F8" s="2">
        <v>130</v>
      </c>
      <c r="G8" s="2">
        <v>140</v>
      </c>
      <c r="H8" s="2">
        <v>160</v>
      </c>
      <c r="I8" s="2">
        <v>195</v>
      </c>
      <c r="J8" s="2">
        <v>205</v>
      </c>
      <c r="K8" s="2">
        <v>215</v>
      </c>
      <c r="L8" s="2">
        <v>220</v>
      </c>
      <c r="M8" s="2">
        <v>234</v>
      </c>
      <c r="N8" t="s">
        <v>3</v>
      </c>
    </row>
    <row r="9" spans="1:15">
      <c r="A9" s="3">
        <v>0</v>
      </c>
      <c r="B9" s="3">
        <v>0</v>
      </c>
      <c r="C9" s="3">
        <v>1121</v>
      </c>
      <c r="D9" s="3">
        <v>1121</v>
      </c>
      <c r="E9" s="3">
        <v>501</v>
      </c>
      <c r="F9" s="3">
        <v>501</v>
      </c>
      <c r="G9" s="3">
        <v>1451</v>
      </c>
      <c r="H9" s="3">
        <v>504</v>
      </c>
      <c r="I9" s="3">
        <v>504</v>
      </c>
      <c r="J9" s="3">
        <v>1026</v>
      </c>
      <c r="K9" s="3">
        <v>943</v>
      </c>
      <c r="L9" s="3">
        <v>503</v>
      </c>
      <c r="M9" s="3">
        <v>503</v>
      </c>
      <c r="N9" s="3" t="s">
        <v>4</v>
      </c>
      <c r="O9" s="3"/>
    </row>
    <row r="10" spans="1:13">
      <c r="A10" s="2"/>
      <c r="B10" s="2">
        <f>(B9-A9)/1000/(B8-A8)</f>
        <v>0</v>
      </c>
      <c r="C10" s="2">
        <f t="shared" ref="C10:M10" si="0">(C9-B9)/1000/(C8-B8)</f>
        <v>0.028025</v>
      </c>
      <c r="D10" s="2">
        <f t="shared" si="0"/>
        <v>0</v>
      </c>
      <c r="E10" s="2">
        <f t="shared" si="0"/>
        <v>-0.062</v>
      </c>
      <c r="F10" s="2">
        <f t="shared" si="0"/>
        <v>0</v>
      </c>
      <c r="G10" s="2">
        <f t="shared" si="0"/>
        <v>0.095</v>
      </c>
      <c r="H10" s="2">
        <f t="shared" si="0"/>
        <v>-0.04735</v>
      </c>
      <c r="I10" s="2">
        <f t="shared" si="0"/>
        <v>0</v>
      </c>
      <c r="J10" s="2">
        <f t="shared" si="0"/>
        <v>0.0522</v>
      </c>
      <c r="K10" s="2">
        <f t="shared" si="0"/>
        <v>-0.0083</v>
      </c>
      <c r="L10" s="2">
        <f t="shared" si="0"/>
        <v>-0.088</v>
      </c>
      <c r="M10" s="2">
        <f t="shared" si="0"/>
        <v>0</v>
      </c>
    </row>
    <row r="11" spans="1:2">
      <c r="A11" t="s">
        <v>5</v>
      </c>
      <c r="B11" t="s">
        <v>6</v>
      </c>
    </row>
    <row r="12" spans="1:2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32.18</v>
      </c>
    </row>
    <row r="13" spans="22:22">
      <c r="V13">
        <v>30</v>
      </c>
    </row>
    <row r="14" spans="1:2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f>(V13-U13)/1000/(V12-U12)</f>
        <v>0.000932256059664388</v>
      </c>
    </row>
    <row r="16" spans="1:1">
      <c r="A16" t="s">
        <v>7</v>
      </c>
    </row>
    <row r="18" spans="1:1">
      <c r="A18" t="s">
        <v>1</v>
      </c>
    </row>
    <row r="19" spans="1:21">
      <c r="A19" t="s">
        <v>8</v>
      </c>
      <c r="B19">
        <f>B26*$U$19</f>
        <v>1891.57036082474</v>
      </c>
      <c r="C19">
        <f t="shared" ref="C19:H19" si="1">C26*$U$19</f>
        <v>9970.86092010309</v>
      </c>
      <c r="D19">
        <f t="shared" si="1"/>
        <v>20312.1649484536</v>
      </c>
      <c r="E19">
        <f t="shared" si="1"/>
        <v>21302.3829896907</v>
      </c>
      <c r="F19">
        <f t="shared" si="1"/>
        <v>36734.5503092783</v>
      </c>
      <c r="G19">
        <f t="shared" si="1"/>
        <v>39333.491814433</v>
      </c>
      <c r="H19">
        <f t="shared" si="1"/>
        <v>39596.0265463918</v>
      </c>
      <c r="J19" t="s">
        <v>9</v>
      </c>
      <c r="K19">
        <f>400/71.57</f>
        <v>5.5889339108565</v>
      </c>
      <c r="L19" s="2">
        <f>B19*$K$19</f>
        <v>10571.8617343845</v>
      </c>
      <c r="M19" s="2">
        <f t="shared" ref="M19:R19" si="2">C19*$K$19</f>
        <v>55726.4827167981</v>
      </c>
      <c r="N19" s="2">
        <f t="shared" si="2"/>
        <v>113523.347483323</v>
      </c>
      <c r="O19" s="2">
        <f t="shared" si="2"/>
        <v>119057.610673135</v>
      </c>
      <c r="P19" s="2">
        <f t="shared" si="2"/>
        <v>205306.97392359</v>
      </c>
      <c r="Q19" s="2">
        <f t="shared" si="2"/>
        <v>219832.286234081</v>
      </c>
      <c r="R19" s="2">
        <f t="shared" si="2"/>
        <v>221299.575500303</v>
      </c>
      <c r="S19" t="s">
        <v>4</v>
      </c>
      <c r="U19">
        <f>234000/3298/400*71.57</f>
        <v>12.6951030927835</v>
      </c>
    </row>
    <row r="20" spans="1:19">
      <c r="A20" t="s">
        <v>10</v>
      </c>
      <c r="B20">
        <v>9.75</v>
      </c>
      <c r="C20">
        <v>11.41</v>
      </c>
      <c r="D20">
        <v>22</v>
      </c>
      <c r="E20">
        <v>23.61</v>
      </c>
      <c r="F20">
        <v>17.73</v>
      </c>
      <c r="G20">
        <v>14.82</v>
      </c>
      <c r="H20">
        <v>10.68</v>
      </c>
      <c r="L20">
        <v>9.75</v>
      </c>
      <c r="M20">
        <v>11.41</v>
      </c>
      <c r="N20">
        <v>22</v>
      </c>
      <c r="O20">
        <v>23.61</v>
      </c>
      <c r="P20">
        <v>17.73</v>
      </c>
      <c r="Q20">
        <v>14.82</v>
      </c>
      <c r="R20">
        <v>10.68</v>
      </c>
      <c r="S20" t="s">
        <v>4</v>
      </c>
    </row>
    <row r="21" spans="11:19">
      <c r="K21" t="s">
        <v>11</v>
      </c>
      <c r="L21" s="2">
        <f>(0.9*9.8*L20)^0.5</f>
        <v>9.27334890964424</v>
      </c>
      <c r="M21" s="2">
        <f t="shared" ref="M21:R21" si="3">(0.9*9.8*M20)^0.5</f>
        <v>10.0317595664968</v>
      </c>
      <c r="N21" s="2">
        <f t="shared" si="3"/>
        <v>13.9298241194927</v>
      </c>
      <c r="O21" s="2">
        <f t="shared" si="3"/>
        <v>14.430530135792</v>
      </c>
      <c r="P21" s="2">
        <f t="shared" si="3"/>
        <v>12.5051429420059</v>
      </c>
      <c r="Q21" s="2">
        <f t="shared" si="3"/>
        <v>11.4329523746056</v>
      </c>
      <c r="R21" s="2">
        <f t="shared" si="3"/>
        <v>9.70554480696473</v>
      </c>
      <c r="S21" t="s">
        <v>12</v>
      </c>
    </row>
    <row r="22" spans="1:1">
      <c r="A22" t="s">
        <v>5</v>
      </c>
    </row>
    <row r="23" spans="1:17">
      <c r="A23" s="2" t="s">
        <v>8</v>
      </c>
      <c r="B23" s="2">
        <v>5.12</v>
      </c>
      <c r="C23" s="2">
        <v>7.64</v>
      </c>
      <c r="D23" s="2">
        <v>8.45</v>
      </c>
      <c r="E23" s="2">
        <v>13.79</v>
      </c>
      <c r="F23" s="2">
        <v>15.23</v>
      </c>
      <c r="G23" s="2">
        <v>18.76</v>
      </c>
      <c r="H23" s="2">
        <v>19.23</v>
      </c>
      <c r="I23" s="2">
        <v>20.53</v>
      </c>
      <c r="J23" s="2">
        <v>22.61</v>
      </c>
      <c r="K23" s="2">
        <v>23.22</v>
      </c>
      <c r="L23" s="2">
        <v>27.69</v>
      </c>
      <c r="M23" s="2">
        <v>28.45</v>
      </c>
      <c r="N23" s="2">
        <v>30.22</v>
      </c>
      <c r="O23" s="2">
        <v>32.23</v>
      </c>
      <c r="Q23">
        <f>135/32.23</f>
        <v>4.18864412038474</v>
      </c>
    </row>
    <row r="24" spans="1:15">
      <c r="A24" s="2" t="s">
        <v>10</v>
      </c>
      <c r="B24" s="2">
        <v>25.46</v>
      </c>
      <c r="C24" s="2">
        <v>21.36</v>
      </c>
      <c r="D24" s="2">
        <v>35.62</v>
      </c>
      <c r="E24" s="2">
        <v>26.33</v>
      </c>
      <c r="F24" s="2">
        <v>46.39</v>
      </c>
      <c r="G24" s="2">
        <v>31.26</v>
      </c>
      <c r="H24" s="2">
        <v>96.41</v>
      </c>
      <c r="I24" s="2">
        <v>15.22</v>
      </c>
      <c r="J24" s="2">
        <v>62.63</v>
      </c>
      <c r="K24" s="2">
        <v>24.89</v>
      </c>
      <c r="L24" s="2">
        <v>54.33</v>
      </c>
      <c r="M24" s="2">
        <v>17.29</v>
      </c>
      <c r="N24" s="2">
        <v>31.51</v>
      </c>
      <c r="O24" s="2">
        <v>20.68</v>
      </c>
    </row>
    <row r="25" spans="1:15">
      <c r="A25" s="2" t="s">
        <v>11</v>
      </c>
      <c r="B25" s="2">
        <f>(0.9*9.8*B24)^0.5</f>
        <v>14.9852327309255</v>
      </c>
      <c r="C25" s="2">
        <f t="shared" ref="C25:O25" si="4">(0.9*9.8*C24)^0.5</f>
        <v>13.7257130962293</v>
      </c>
      <c r="D25" s="2">
        <f t="shared" si="4"/>
        <v>17.7247961906477</v>
      </c>
      <c r="E25" s="2">
        <f t="shared" si="4"/>
        <v>15.2391141474825</v>
      </c>
      <c r="F25" s="2">
        <f t="shared" si="4"/>
        <v>20.2276988310584</v>
      </c>
      <c r="G25" s="2">
        <f t="shared" si="4"/>
        <v>16.6046138166475</v>
      </c>
      <c r="H25" s="2">
        <f t="shared" si="4"/>
        <v>29.1605246866376</v>
      </c>
      <c r="I25" s="2">
        <f t="shared" si="4"/>
        <v>11.5862159482723</v>
      </c>
      <c r="J25" s="2">
        <f t="shared" si="4"/>
        <v>23.5031189419617</v>
      </c>
      <c r="K25" s="2">
        <f t="shared" si="4"/>
        <v>14.8165380571846</v>
      </c>
      <c r="L25" s="2">
        <f t="shared" si="4"/>
        <v>21.8904225633038</v>
      </c>
      <c r="M25" s="2">
        <f t="shared" si="4"/>
        <v>12.3489999595109</v>
      </c>
      <c r="N25" s="2">
        <f t="shared" si="4"/>
        <v>16.670878801071</v>
      </c>
      <c r="O25" s="2">
        <f t="shared" si="4"/>
        <v>13.5054655602834</v>
      </c>
    </row>
    <row r="26" hidden="1" spans="2:8">
      <c r="B26">
        <v>149</v>
      </c>
      <c r="C26">
        <v>785.41</v>
      </c>
      <c r="D26">
        <v>1600</v>
      </c>
      <c r="E26">
        <v>1678</v>
      </c>
      <c r="F26">
        <v>2893.6</v>
      </c>
      <c r="G26">
        <v>3098.32</v>
      </c>
      <c r="H26">
        <v>3119</v>
      </c>
    </row>
    <row r="27" spans="2:15">
      <c r="B27" s="4">
        <f>B23*$Q$23</f>
        <v>21.4458578963698</v>
      </c>
      <c r="C27" s="4">
        <f t="shared" ref="C27:O27" si="5">C23*$Q$23</f>
        <v>32.0012410797394</v>
      </c>
      <c r="D27" s="4">
        <f t="shared" si="5"/>
        <v>35.394042817251</v>
      </c>
      <c r="E27" s="4">
        <f t="shared" si="5"/>
        <v>57.7614024201055</v>
      </c>
      <c r="F27" s="4">
        <f t="shared" si="5"/>
        <v>63.7930499534595</v>
      </c>
      <c r="G27" s="4">
        <f t="shared" si="5"/>
        <v>78.5789636984176</v>
      </c>
      <c r="H27" s="4">
        <f t="shared" si="5"/>
        <v>80.5476264349985</v>
      </c>
      <c r="I27" s="4">
        <f t="shared" si="5"/>
        <v>85.9928637914986</v>
      </c>
      <c r="J27" s="4">
        <f t="shared" si="5"/>
        <v>94.7052435618989</v>
      </c>
      <c r="K27" s="4">
        <f t="shared" si="5"/>
        <v>97.2603164753335</v>
      </c>
      <c r="L27" s="4">
        <f t="shared" si="5"/>
        <v>115.983555693453</v>
      </c>
      <c r="M27" s="4">
        <f t="shared" si="5"/>
        <v>119.166925224946</v>
      </c>
      <c r="N27" s="4">
        <f t="shared" si="5"/>
        <v>126.580825318027</v>
      </c>
      <c r="O27" s="4">
        <f t="shared" si="5"/>
        <v>135</v>
      </c>
    </row>
    <row r="28" spans="2:15">
      <c r="B28" s="4">
        <f>0.4*B24</f>
        <v>10.184</v>
      </c>
      <c r="C28" s="4">
        <f t="shared" ref="C28:O28" si="6">0.4*C24</f>
        <v>8.544</v>
      </c>
      <c r="D28" s="4">
        <f t="shared" si="6"/>
        <v>14.248</v>
      </c>
      <c r="E28" s="4">
        <f t="shared" si="6"/>
        <v>10.532</v>
      </c>
      <c r="F28" s="4">
        <f t="shared" si="6"/>
        <v>18.556</v>
      </c>
      <c r="G28" s="4">
        <f t="shared" si="6"/>
        <v>12.504</v>
      </c>
      <c r="H28" s="4">
        <f t="shared" si="6"/>
        <v>38.564</v>
      </c>
      <c r="I28" s="4">
        <f t="shared" si="6"/>
        <v>6.088</v>
      </c>
      <c r="J28" s="4">
        <f t="shared" si="6"/>
        <v>25.052</v>
      </c>
      <c r="K28" s="4">
        <f t="shared" si="6"/>
        <v>9.956</v>
      </c>
      <c r="L28" s="4">
        <f t="shared" si="6"/>
        <v>21.732</v>
      </c>
      <c r="M28" s="4">
        <f t="shared" si="6"/>
        <v>6.916</v>
      </c>
      <c r="N28" s="4">
        <f t="shared" si="6"/>
        <v>12.604</v>
      </c>
      <c r="O28" s="4">
        <f t="shared" si="6"/>
        <v>8.272</v>
      </c>
    </row>
    <row r="29" spans="2:15">
      <c r="B29" s="4">
        <f>(0.9*9.8*B28)^0.5</f>
        <v>9.47749333948592</v>
      </c>
      <c r="C29" s="4">
        <f t="shared" ref="C29:D29" si="7">(0.9*9.8*C28)^0.5</f>
        <v>8.68090317881728</v>
      </c>
      <c r="D29" s="4">
        <f t="shared" si="7"/>
        <v>11.2101454049446</v>
      </c>
      <c r="E29" s="4">
        <f t="shared" ref="C29:O29" si="8">(0.9*9.8*E28)^0.5</f>
        <v>9.63806204586793</v>
      </c>
      <c r="F29" s="4">
        <f t="shared" si="8"/>
        <v>12.793120026014</v>
      </c>
      <c r="G29" s="4">
        <f t="shared" si="8"/>
        <v>10.5016798656215</v>
      </c>
      <c r="H29" s="4">
        <f t="shared" si="8"/>
        <v>18.4427351550685</v>
      </c>
      <c r="I29" s="4">
        <f t="shared" si="8"/>
        <v>7.32776637182164</v>
      </c>
      <c r="J29" s="4">
        <f t="shared" si="8"/>
        <v>14.8646775948892</v>
      </c>
      <c r="K29" s="4">
        <f t="shared" si="8"/>
        <v>9.3708014598539</v>
      </c>
      <c r="L29" s="4">
        <f t="shared" si="8"/>
        <v>13.8447188487163</v>
      </c>
      <c r="M29" s="4">
        <f t="shared" si="8"/>
        <v>7.8101933394763</v>
      </c>
      <c r="N29" s="4">
        <f t="shared" si="8"/>
        <v>10.5435895216003</v>
      </c>
      <c r="O29" s="4">
        <f t="shared" si="8"/>
        <v>8.5416064062915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86150</dc:creator>
  <cp:lastModifiedBy>waterdrop</cp:lastModifiedBy>
  <dcterms:created xsi:type="dcterms:W3CDTF">2022-02-21T06:39:00Z</dcterms:created>
  <dcterms:modified xsi:type="dcterms:W3CDTF">2022-02-21T09:43:51Z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A48A023BFDEC43FB9851FAF58D71E9FC</vt:lpwstr>
  </property>
  <property fmtid="{D5CDD505-2E9C-101B-9397-08002B2CF9AE}" pid="3" name="KSOProductBuildVer">
    <vt:lpwstr>2052-11.1.0.11294</vt:lpwstr>
  </property>
</Properties>
</file>