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17" windowHeight="112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<sst xmlns="http://schemas.openxmlformats.org/spreadsheetml/2006/main" count="20" uniqueCount="11">
  <si>
    <t>坡度</t>
  </si>
  <si>
    <t>东京</t>
  </si>
  <si>
    <t>km</t>
  </si>
  <si>
    <t>m</t>
  </si>
  <si>
    <t>UCI</t>
  </si>
  <si>
    <t>急转弯</t>
  </si>
  <si>
    <t>里程</t>
  </si>
  <si>
    <t>比例尺=</t>
  </si>
  <si>
    <t>半径</t>
  </si>
  <si>
    <t>限速</t>
  </si>
  <si>
    <t>m/s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</si>
</sst>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14" borderId="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1" borderId="6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tabSelected="1" workbookViewId="0">
      <selection activeCell="F15" sqref="F15"/>
    </sheetView>
  </sheetViews>
  <sheetFormatPr defaultColWidth="9" defaultRowHeight="13.85"/>
  <cols>
    <col min="21" max="21" width="9.55752212389381" customWidth="1"/>
  </cols>
  <sheetData>
    <row r="1" spans="1:1">
      <c r="A1" t="s">
        <v>0</v>
      </c>
    </row>
    <row r="3" spans="1:1">
      <c r="A3" t="s">
        <v>1</v>
      </c>
    </row>
    <row r="4" spans="1:14">
      <c r="A4" s="1">
        <v>0</v>
      </c>
      <c r="B4" s="1">
        <v>2.7</v>
      </c>
      <c r="C4" s="1">
        <v>4.9</v>
      </c>
      <c r="D4" s="1">
        <v>10.3</v>
      </c>
      <c r="E4" s="1">
        <v>15.5</v>
      </c>
      <c r="F4" s="1">
        <v>17.5</v>
      </c>
      <c r="G4" s="1">
        <v>22.1</v>
      </c>
      <c r="H4" s="1">
        <v>24.8</v>
      </c>
      <c r="I4" s="1">
        <v>27</v>
      </c>
      <c r="J4" s="1">
        <v>32.4</v>
      </c>
      <c r="K4" s="1">
        <v>37.6</v>
      </c>
      <c r="L4" s="1">
        <v>39.6</v>
      </c>
      <c r="M4" s="1">
        <v>44.2</v>
      </c>
      <c r="N4" t="s">
        <v>2</v>
      </c>
    </row>
    <row r="5" spans="1:14">
      <c r="A5">
        <v>591</v>
      </c>
      <c r="B5">
        <v>493</v>
      </c>
      <c r="C5">
        <v>455</v>
      </c>
      <c r="D5">
        <v>676</v>
      </c>
      <c r="E5">
        <v>500</v>
      </c>
      <c r="F5">
        <v>590</v>
      </c>
      <c r="G5">
        <v>591</v>
      </c>
      <c r="H5">
        <v>493</v>
      </c>
      <c r="I5">
        <v>455</v>
      </c>
      <c r="J5">
        <v>676</v>
      </c>
      <c r="K5">
        <v>500</v>
      </c>
      <c r="L5">
        <v>590</v>
      </c>
      <c r="M5">
        <v>591</v>
      </c>
      <c r="N5" t="s">
        <v>3</v>
      </c>
    </row>
    <row r="6" spans="2:13">
      <c r="B6" s="1">
        <f>(B5-A5)/(B4-A4)/1000</f>
        <v>-0.0362962962962963</v>
      </c>
      <c r="C6" s="1">
        <f t="shared" ref="C6:M6" si="0">(C5-B5)/(C4-B4)/1000</f>
        <v>-0.0172727272727273</v>
      </c>
      <c r="D6" s="1">
        <f t="shared" si="0"/>
        <v>0.0409259259259259</v>
      </c>
      <c r="E6" s="1">
        <f t="shared" si="0"/>
        <v>-0.0338461538461539</v>
      </c>
      <c r="F6" s="1">
        <f t="shared" si="0"/>
        <v>0.045</v>
      </c>
      <c r="G6" s="1">
        <f t="shared" si="0"/>
        <v>0.000217391304347826</v>
      </c>
      <c r="H6" s="1">
        <f t="shared" si="0"/>
        <v>-0.0362962962962963</v>
      </c>
      <c r="I6" s="1">
        <f t="shared" si="0"/>
        <v>-0.0172727272727273</v>
      </c>
      <c r="J6" s="1">
        <f t="shared" si="0"/>
        <v>0.0409259259259259</v>
      </c>
      <c r="K6" s="1">
        <f t="shared" si="0"/>
        <v>-0.0338461538461538</v>
      </c>
      <c r="L6" s="1">
        <f t="shared" si="0"/>
        <v>0.045</v>
      </c>
      <c r="M6" s="1">
        <f t="shared" si="0"/>
        <v>0.000217391304347826</v>
      </c>
    </row>
    <row r="7" spans="2:1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>
      <c r="A8" s="2">
        <v>0</v>
      </c>
      <c r="B8" s="2">
        <v>40</v>
      </c>
      <c r="C8" s="2">
        <v>80</v>
      </c>
      <c r="D8" s="2">
        <v>100</v>
      </c>
      <c r="E8" s="2">
        <v>110</v>
      </c>
      <c r="F8" s="2">
        <v>130</v>
      </c>
      <c r="G8" s="2">
        <v>140</v>
      </c>
      <c r="H8" s="2">
        <v>160</v>
      </c>
      <c r="I8" s="2">
        <v>195</v>
      </c>
      <c r="J8" s="2">
        <v>205</v>
      </c>
      <c r="K8" s="2">
        <v>215</v>
      </c>
      <c r="L8" s="2">
        <v>220</v>
      </c>
      <c r="M8" s="2">
        <v>234</v>
      </c>
      <c r="N8" t="s">
        <v>2</v>
      </c>
    </row>
    <row r="9" spans="1:15">
      <c r="A9" s="3">
        <v>0</v>
      </c>
      <c r="B9" s="3">
        <v>0</v>
      </c>
      <c r="C9" s="3">
        <v>1121</v>
      </c>
      <c r="D9" s="3">
        <v>1121</v>
      </c>
      <c r="E9" s="3">
        <v>501</v>
      </c>
      <c r="F9" s="3">
        <v>501</v>
      </c>
      <c r="G9" s="3">
        <v>1451</v>
      </c>
      <c r="H9" s="3">
        <v>504</v>
      </c>
      <c r="I9" s="3">
        <v>504</v>
      </c>
      <c r="J9" s="3">
        <v>1026</v>
      </c>
      <c r="K9" s="3">
        <v>943</v>
      </c>
      <c r="L9" s="3">
        <v>503</v>
      </c>
      <c r="M9" s="3">
        <v>503</v>
      </c>
      <c r="N9" s="3" t="s">
        <v>3</v>
      </c>
      <c r="O9" s="3"/>
    </row>
    <row r="10" spans="1:13">
      <c r="A10" s="2"/>
      <c r="B10" s="2">
        <f>(B9-A9)/1000/(B8-A8)</f>
        <v>0</v>
      </c>
      <c r="C10" s="2">
        <f t="shared" ref="C10:M10" si="1">(C9-B9)/1000/(C8-B8)</f>
        <v>0.028025</v>
      </c>
      <c r="D10" s="2">
        <f t="shared" si="1"/>
        <v>0</v>
      </c>
      <c r="E10" s="2">
        <f t="shared" si="1"/>
        <v>-0.062</v>
      </c>
      <c r="F10" s="2">
        <f t="shared" si="1"/>
        <v>0</v>
      </c>
      <c r="G10" s="2">
        <f t="shared" si="1"/>
        <v>0.095</v>
      </c>
      <c r="H10" s="2">
        <f t="shared" si="1"/>
        <v>-0.04735</v>
      </c>
      <c r="I10" s="2">
        <f t="shared" si="1"/>
        <v>0</v>
      </c>
      <c r="J10" s="2">
        <f t="shared" si="1"/>
        <v>0.0522</v>
      </c>
      <c r="K10" s="2">
        <f t="shared" si="1"/>
        <v>-0.0083</v>
      </c>
      <c r="L10" s="2">
        <f t="shared" si="1"/>
        <v>-0.088</v>
      </c>
      <c r="M10" s="2">
        <f t="shared" si="1"/>
        <v>0</v>
      </c>
    </row>
    <row r="11" spans="1:1">
      <c r="A11" t="s">
        <v>4</v>
      </c>
    </row>
    <row r="12" spans="1:22">
      <c r="A12" s="2">
        <v>0</v>
      </c>
      <c r="B12" s="2">
        <v>4.2</v>
      </c>
      <c r="C12" s="2">
        <v>4.8</v>
      </c>
      <c r="D12" s="2">
        <v>6</v>
      </c>
      <c r="E12" s="2">
        <v>6.5</v>
      </c>
      <c r="G12" s="2">
        <v>8</v>
      </c>
      <c r="H12" s="2">
        <v>12</v>
      </c>
      <c r="I12" s="2">
        <v>12.5</v>
      </c>
      <c r="J12" s="2">
        <v>14</v>
      </c>
      <c r="K12" s="2">
        <v>15.5</v>
      </c>
      <c r="L12" s="2">
        <v>16</v>
      </c>
      <c r="M12" s="2">
        <v>16.8</v>
      </c>
      <c r="N12" s="2">
        <v>18</v>
      </c>
      <c r="O12" s="2">
        <v>19</v>
      </c>
      <c r="P12" s="2">
        <v>24</v>
      </c>
      <c r="Q12" s="2">
        <v>24.5</v>
      </c>
      <c r="R12" s="2">
        <v>25.5</v>
      </c>
      <c r="S12" s="2">
        <v>26</v>
      </c>
      <c r="T12" s="2">
        <v>27.5</v>
      </c>
      <c r="U12" s="2">
        <v>28</v>
      </c>
      <c r="V12" s="2">
        <v>32.18</v>
      </c>
    </row>
    <row r="13" spans="1:22">
      <c r="A13">
        <v>45</v>
      </c>
      <c r="B13">
        <v>45</v>
      </c>
      <c r="C13">
        <v>90</v>
      </c>
      <c r="D13">
        <v>90</v>
      </c>
      <c r="E13">
        <v>40</v>
      </c>
      <c r="F13">
        <v>40</v>
      </c>
      <c r="G13">
        <v>90</v>
      </c>
      <c r="H13">
        <v>90</v>
      </c>
      <c r="I13">
        <v>60</v>
      </c>
      <c r="J13">
        <v>90</v>
      </c>
      <c r="K13">
        <v>90</v>
      </c>
      <c r="L13">
        <v>70</v>
      </c>
      <c r="M13">
        <v>100</v>
      </c>
      <c r="N13">
        <v>70</v>
      </c>
      <c r="O13">
        <v>90</v>
      </c>
      <c r="P13">
        <v>90</v>
      </c>
      <c r="Q13">
        <v>50</v>
      </c>
      <c r="R13">
        <v>50</v>
      </c>
      <c r="S13">
        <v>90</v>
      </c>
      <c r="T13">
        <v>90</v>
      </c>
      <c r="U13">
        <v>30</v>
      </c>
      <c r="V13">
        <v>30</v>
      </c>
    </row>
    <row r="14" spans="1:22">
      <c r="A14" s="2"/>
      <c r="B14" s="2">
        <f>(B13-A13)/1000/(B12-A12)</f>
        <v>0</v>
      </c>
      <c r="C14" s="2">
        <f t="shared" ref="C14:V14" si="2">(C13-B13)/1000/(C12-B12)</f>
        <v>0.075</v>
      </c>
      <c r="D14" s="2">
        <f t="shared" si="2"/>
        <v>0</v>
      </c>
      <c r="E14" s="2">
        <f t="shared" si="2"/>
        <v>-0.1</v>
      </c>
      <c r="F14" s="2">
        <f>(F13-E13)/1000/(F15-E12)</f>
        <v>0</v>
      </c>
      <c r="G14" s="2">
        <f>(G13-F13)/1000/(G12-F15)</f>
        <v>0.1</v>
      </c>
      <c r="H14" s="2">
        <f t="shared" si="2"/>
        <v>0</v>
      </c>
      <c r="I14" s="2">
        <f t="shared" si="2"/>
        <v>-0.06</v>
      </c>
      <c r="J14" s="2">
        <f t="shared" si="2"/>
        <v>0.02</v>
      </c>
      <c r="K14" s="2">
        <f t="shared" si="2"/>
        <v>0</v>
      </c>
      <c r="L14" s="2">
        <f t="shared" si="2"/>
        <v>-0.04</v>
      </c>
      <c r="M14" s="2">
        <f t="shared" si="2"/>
        <v>0.0375</v>
      </c>
      <c r="N14" s="2">
        <f t="shared" si="2"/>
        <v>-0.025</v>
      </c>
      <c r="O14" s="2">
        <f t="shared" si="2"/>
        <v>0.02</v>
      </c>
      <c r="P14" s="2">
        <f t="shared" si="2"/>
        <v>0</v>
      </c>
      <c r="Q14" s="2">
        <f t="shared" si="2"/>
        <v>-0.08</v>
      </c>
      <c r="R14" s="2">
        <f t="shared" si="2"/>
        <v>0</v>
      </c>
      <c r="S14" s="2">
        <f t="shared" si="2"/>
        <v>0.08</v>
      </c>
      <c r="T14" s="2">
        <f t="shared" si="2"/>
        <v>0</v>
      </c>
      <c r="U14" s="2">
        <f t="shared" si="2"/>
        <v>-0.12</v>
      </c>
      <c r="V14" s="2">
        <f t="shared" si="2"/>
        <v>0</v>
      </c>
    </row>
    <row r="15" spans="6:6">
      <c r="F15" s="2">
        <v>7.5</v>
      </c>
    </row>
    <row r="16" spans="1:1">
      <c r="A16" t="s">
        <v>5</v>
      </c>
    </row>
    <row r="18" spans="1:1">
      <c r="A18" t="s">
        <v>1</v>
      </c>
    </row>
    <row r="19" spans="1:21">
      <c r="A19" t="s">
        <v>6</v>
      </c>
      <c r="B19">
        <f>B26*$U$19</f>
        <v>1891.57036082474</v>
      </c>
      <c r="C19">
        <f t="shared" ref="C19:H19" si="3">C26*$U$19</f>
        <v>9970.86092010309</v>
      </c>
      <c r="D19">
        <f t="shared" si="3"/>
        <v>20312.1649484536</v>
      </c>
      <c r="E19">
        <f t="shared" si="3"/>
        <v>21302.3829896907</v>
      </c>
      <c r="F19">
        <f t="shared" si="3"/>
        <v>36734.5503092783</v>
      </c>
      <c r="G19">
        <f t="shared" si="3"/>
        <v>39333.491814433</v>
      </c>
      <c r="H19">
        <f t="shared" si="3"/>
        <v>39596.0265463918</v>
      </c>
      <c r="J19" t="s">
        <v>7</v>
      </c>
      <c r="K19">
        <f>400/71.57</f>
        <v>5.5889339108565</v>
      </c>
      <c r="L19" s="2">
        <f>B19*$K$19</f>
        <v>10571.8617343845</v>
      </c>
      <c r="M19" s="2">
        <f t="shared" ref="M19:R19" si="4">C19*$K$19</f>
        <v>55726.4827167981</v>
      </c>
      <c r="N19" s="2">
        <f t="shared" si="4"/>
        <v>113523.347483323</v>
      </c>
      <c r="O19" s="2">
        <f t="shared" si="4"/>
        <v>119057.610673135</v>
      </c>
      <c r="P19" s="2">
        <f t="shared" si="4"/>
        <v>205306.97392359</v>
      </c>
      <c r="Q19" s="2">
        <f t="shared" si="4"/>
        <v>219832.286234081</v>
      </c>
      <c r="R19" s="2">
        <f t="shared" si="4"/>
        <v>221299.575500303</v>
      </c>
      <c r="S19" t="s">
        <v>3</v>
      </c>
      <c r="U19">
        <f>234000/3298/400*71.57</f>
        <v>12.6951030927835</v>
      </c>
    </row>
    <row r="20" spans="1:19">
      <c r="A20" t="s">
        <v>8</v>
      </c>
      <c r="B20">
        <v>9.75</v>
      </c>
      <c r="C20">
        <v>11.41</v>
      </c>
      <c r="D20">
        <v>22</v>
      </c>
      <c r="E20">
        <v>23.61</v>
      </c>
      <c r="F20">
        <v>17.73</v>
      </c>
      <c r="G20">
        <v>14.82</v>
      </c>
      <c r="H20">
        <v>10.68</v>
      </c>
      <c r="L20">
        <v>9.75</v>
      </c>
      <c r="M20">
        <v>11.41</v>
      </c>
      <c r="N20">
        <v>22</v>
      </c>
      <c r="O20">
        <v>23.61</v>
      </c>
      <c r="P20">
        <v>17.73</v>
      </c>
      <c r="Q20">
        <v>14.82</v>
      </c>
      <c r="R20">
        <v>10.68</v>
      </c>
      <c r="S20" t="s">
        <v>3</v>
      </c>
    </row>
    <row r="21" spans="11:19">
      <c r="K21" t="s">
        <v>9</v>
      </c>
      <c r="L21" s="2">
        <f>(0.9*9.8*L20)^0.5</f>
        <v>9.27334890964424</v>
      </c>
      <c r="M21" s="2">
        <f t="shared" ref="M21:R21" si="5">(0.9*9.8*M20)^0.5</f>
        <v>10.0317595664968</v>
      </c>
      <c r="N21" s="2">
        <f t="shared" si="5"/>
        <v>13.9298241194927</v>
      </c>
      <c r="O21" s="2">
        <f t="shared" si="5"/>
        <v>14.430530135792</v>
      </c>
      <c r="P21" s="2">
        <f t="shared" si="5"/>
        <v>12.5051429420059</v>
      </c>
      <c r="Q21" s="2">
        <f t="shared" si="5"/>
        <v>11.4329523746056</v>
      </c>
      <c r="R21" s="2">
        <f t="shared" si="5"/>
        <v>9.70554480696473</v>
      </c>
      <c r="S21" t="s">
        <v>10</v>
      </c>
    </row>
    <row r="22" spans="1:1">
      <c r="A22" t="s">
        <v>4</v>
      </c>
    </row>
    <row r="23" spans="1:15">
      <c r="A23" s="2" t="s">
        <v>6</v>
      </c>
      <c r="B23" s="2">
        <v>5.12</v>
      </c>
      <c r="C23" s="2">
        <v>7.64</v>
      </c>
      <c r="D23" s="2">
        <v>8.45</v>
      </c>
      <c r="E23" s="2">
        <v>13.79</v>
      </c>
      <c r="F23" s="2">
        <v>15.23</v>
      </c>
      <c r="G23" s="2">
        <v>18.76</v>
      </c>
      <c r="H23" s="2">
        <v>19.23</v>
      </c>
      <c r="I23" s="2">
        <v>20.53</v>
      </c>
      <c r="J23" s="2">
        <v>22.61</v>
      </c>
      <c r="K23" s="2">
        <v>23.22</v>
      </c>
      <c r="L23" s="2">
        <v>27.69</v>
      </c>
      <c r="M23" s="2">
        <v>28.45</v>
      </c>
      <c r="N23" s="2">
        <v>30.22</v>
      </c>
      <c r="O23" s="2">
        <v>32.23</v>
      </c>
    </row>
    <row r="24" spans="1:15">
      <c r="A24" s="2" t="s">
        <v>8</v>
      </c>
      <c r="B24" s="2">
        <v>25.46</v>
      </c>
      <c r="C24" s="2">
        <v>21.36</v>
      </c>
      <c r="D24" s="2">
        <v>35.62</v>
      </c>
      <c r="E24" s="2">
        <v>26.33</v>
      </c>
      <c r="F24" s="2">
        <v>46.39</v>
      </c>
      <c r="G24" s="2">
        <v>31.26</v>
      </c>
      <c r="H24" s="2">
        <v>96.41</v>
      </c>
      <c r="I24" s="2">
        <v>15.22</v>
      </c>
      <c r="J24" s="2">
        <v>62.63</v>
      </c>
      <c r="K24" s="2">
        <v>24.89</v>
      </c>
      <c r="L24" s="2">
        <v>54.33</v>
      </c>
      <c r="M24" s="2">
        <v>17.29</v>
      </c>
      <c r="N24" s="2">
        <v>31.51</v>
      </c>
      <c r="O24" s="2">
        <v>20.68</v>
      </c>
    </row>
    <row r="25" spans="1:15">
      <c r="A25" s="2" t="s">
        <v>9</v>
      </c>
      <c r="B25" s="2">
        <f>(0.9*9.8*B24)^0.5</f>
        <v>14.9852327309255</v>
      </c>
      <c r="C25" s="2">
        <f t="shared" ref="C25:O25" si="6">(0.9*9.8*C24)^0.5</f>
        <v>13.7257130962293</v>
      </c>
      <c r="D25" s="2">
        <f t="shared" si="6"/>
        <v>17.7247961906477</v>
      </c>
      <c r="E25" s="2">
        <f t="shared" si="6"/>
        <v>15.2391141474825</v>
      </c>
      <c r="F25" s="2">
        <f t="shared" si="6"/>
        <v>20.2276988310584</v>
      </c>
      <c r="G25" s="2">
        <f t="shared" si="6"/>
        <v>16.6046138166475</v>
      </c>
      <c r="H25" s="2">
        <f t="shared" si="6"/>
        <v>29.1605246866376</v>
      </c>
      <c r="I25" s="2">
        <f t="shared" si="6"/>
        <v>11.5862159482723</v>
      </c>
      <c r="J25" s="2">
        <f t="shared" si="6"/>
        <v>23.5031189419617</v>
      </c>
      <c r="K25" s="2">
        <f t="shared" si="6"/>
        <v>14.8165380571846</v>
      </c>
      <c r="L25" s="2">
        <f t="shared" si="6"/>
        <v>21.8904225633038</v>
      </c>
      <c r="M25" s="2">
        <f t="shared" si="6"/>
        <v>12.3489999595109</v>
      </c>
      <c r="N25" s="2">
        <f t="shared" si="6"/>
        <v>16.670878801071</v>
      </c>
      <c r="O25" s="2">
        <f t="shared" si="6"/>
        <v>13.5054655602834</v>
      </c>
    </row>
    <row r="26" hidden="1" spans="2:8">
      <c r="B26">
        <v>149</v>
      </c>
      <c r="C26">
        <v>785.41</v>
      </c>
      <c r="D26">
        <v>1600</v>
      </c>
      <c r="E26">
        <v>1678</v>
      </c>
      <c r="F26">
        <v>2893.6</v>
      </c>
      <c r="G26">
        <v>3098.32</v>
      </c>
      <c r="H26">
        <v>3119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86150</dc:creator>
  <cp:lastModifiedBy>waterdrop</cp:lastModifiedBy>
  <dcterms:created xsi:type="dcterms:W3CDTF">2022-02-21T06:39:00Z</dcterms:created>
  <dcterms:modified xsi:type="dcterms:W3CDTF">2022-02-21T09:24:33Z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A0C8593D45B3474280B647C9AC2A5F0F</vt:lpwstr>
  </property>
  <property fmtid="{D5CDD505-2E9C-101B-9397-08002B2CF9AE}" pid="3" name="KSOProductBuildVer">
    <vt:lpwstr>2052-11.1.0.11294</vt:lpwstr>
  </property>
</Properties>
</file>