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200" windowHeight="7140" tabRatio="500"/>
  </bookViews>
  <sheets>
    <sheet name="AI金胆2019年8月份开始统计" sheetId="2" r:id="rId1"/>
  </sheets>
  <calcPr calcId="124519"/>
</workbook>
</file>

<file path=xl/calcChain.xml><?xml version="1.0" encoding="utf-8"?>
<calcChain xmlns="http://schemas.openxmlformats.org/spreadsheetml/2006/main">
  <c r="M2" i="2"/>
  <c r="M3" s="1"/>
  <c r="M4" s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H43" l="1"/>
  <c r="H45"/>
  <c r="H52"/>
  <c r="H2"/>
  <c r="H4"/>
  <c r="H6"/>
  <c r="H8"/>
  <c r="H10"/>
  <c r="H12"/>
  <c r="H14"/>
  <c r="H16"/>
  <c r="H18"/>
  <c r="H20"/>
  <c r="H22"/>
  <c r="H24"/>
  <c r="H26"/>
  <c r="H28"/>
  <c r="H30"/>
  <c r="H32"/>
  <c r="H34"/>
  <c r="H36"/>
  <c r="H38"/>
  <c r="H40"/>
  <c r="H42"/>
  <c r="H3"/>
  <c r="H5"/>
  <c r="H7"/>
  <c r="H9"/>
  <c r="H11"/>
  <c r="H13"/>
  <c r="H15"/>
  <c r="H17"/>
  <c r="H19"/>
  <c r="H21"/>
  <c r="H23"/>
  <c r="H25"/>
  <c r="H27"/>
  <c r="H29"/>
  <c r="H31"/>
  <c r="H33"/>
  <c r="H35"/>
  <c r="H37"/>
  <c r="H39"/>
  <c r="H41"/>
  <c r="H47"/>
  <c r="H49"/>
  <c r="H50"/>
  <c r="H46"/>
  <c r="H48"/>
  <c r="H44"/>
  <c r="H53"/>
  <c r="H54"/>
  <c r="H51"/>
</calcChain>
</file>

<file path=xl/sharedStrings.xml><?xml version="1.0" encoding="utf-8"?>
<sst xmlns="http://schemas.openxmlformats.org/spreadsheetml/2006/main" count="282" uniqueCount="106">
  <si>
    <t>日期</t>
  </si>
  <si>
    <t>赛事</t>
  </si>
  <si>
    <t>对阵</t>
  </si>
  <si>
    <t>赛果</t>
  </si>
  <si>
    <t>预测</t>
  </si>
  <si>
    <t>信心指数</t>
  </si>
  <si>
    <t>是否红单</t>
  </si>
  <si>
    <t>胜率</t>
  </si>
  <si>
    <t>赔率</t>
  </si>
  <si>
    <t>盘口</t>
  </si>
  <si>
    <t>结果</t>
  </si>
  <si>
    <t>法乙</t>
  </si>
  <si>
    <t>n</t>
  </si>
  <si>
    <t>0-0</t>
  </si>
  <si>
    <t>英超</t>
  </si>
  <si>
    <t>1-1</t>
  </si>
  <si>
    <t>德乙</t>
  </si>
  <si>
    <t>y</t>
  </si>
  <si>
    <t>1-0</t>
  </si>
  <si>
    <t>英冠</t>
  </si>
  <si>
    <t>3-0</t>
  </si>
  <si>
    <t>法甲</t>
  </si>
  <si>
    <t>西甲</t>
  </si>
  <si>
    <t>荷乙</t>
  </si>
  <si>
    <t>欧赔</t>
  </si>
  <si>
    <t>2-2</t>
  </si>
  <si>
    <t>意甲</t>
  </si>
  <si>
    <t>0-1</t>
  </si>
  <si>
    <t>挪超</t>
  </si>
  <si>
    <t>3-2</t>
  </si>
  <si>
    <t>4-0</t>
  </si>
  <si>
    <t>2-1</t>
  </si>
  <si>
    <t>0-2</t>
  </si>
  <si>
    <t>1-2</t>
  </si>
  <si>
    <t>欧罗巴杯</t>
  </si>
  <si>
    <t>3-1</t>
  </si>
  <si>
    <t>3-3</t>
  </si>
  <si>
    <t>2-0</t>
  </si>
  <si>
    <t>瑞典超</t>
  </si>
  <si>
    <t>欧冠杯</t>
  </si>
  <si>
    <t>葡超</t>
  </si>
  <si>
    <t>0-3</t>
  </si>
  <si>
    <t>德甲</t>
  </si>
  <si>
    <t>美职业</t>
  </si>
  <si>
    <t>巴西甲</t>
  </si>
  <si>
    <t>欧洲杯</t>
  </si>
  <si>
    <t>俄超</t>
  </si>
  <si>
    <t>布隆德比VS列治亚</t>
  </si>
  <si>
    <t>格勒诺布尔VS阿雅克肖</t>
  </si>
  <si>
    <t>布莱克本VS查尔顿</t>
  </si>
  <si>
    <t>特罗姆瑟VS莫达伦</t>
  </si>
  <si>
    <t>格罗兹尼特里克VS奥伦堡加索维克</t>
  </si>
  <si>
    <t>希腊人竞技VS卡拉巴克</t>
  </si>
  <si>
    <t>伊斯坦堡普野社希尔VS奥林匹亚科斯</t>
  </si>
  <si>
    <t>安特卫普VS皮尔森</t>
  </si>
  <si>
    <t>尼奥特VS沙托鲁</t>
  </si>
  <si>
    <t>赫尔城VS雷丁</t>
  </si>
  <si>
    <t>诺科平VS埃尔夫斯堡</t>
  </si>
  <si>
    <t>塞图巴尔VS唐迪拉</t>
  </si>
  <si>
    <t>波特兰伐木VS芝加哥火焰</t>
  </si>
  <si>
    <t>FC埃因霍温VS多德勒支</t>
  </si>
  <si>
    <t>5-1</t>
  </si>
  <si>
    <t>门兴拉德巴赫VS沙尔克04</t>
  </si>
  <si>
    <t>特罗姆瑟VS利勒斯特罗姆</t>
  </si>
  <si>
    <t>欧赛尔VS甘冈</t>
  </si>
  <si>
    <t>林茨VS布鲁日</t>
  </si>
  <si>
    <t>普雷斯顿VS斯托克城</t>
  </si>
  <si>
    <t>肯萨斯竞技VS明尼苏达联</t>
  </si>
  <si>
    <t>罗德兹VS奥兰斯</t>
  </si>
  <si>
    <t>博阿维斯塔VS费雷拉</t>
  </si>
  <si>
    <t>马尔默VS佐加顿斯</t>
  </si>
  <si>
    <t>哥德堡VS卡尔马</t>
  </si>
  <si>
    <t>克拉斯诺达尔VS奥林匹亚科斯</t>
  </si>
  <si>
    <t>布鲁日VS林茨</t>
  </si>
  <si>
    <t>莫尔德VS贝尔格拉德游击</t>
  </si>
  <si>
    <t>桑德豪森VS达姆斯塔特</t>
  </si>
  <si>
    <t>南特VS蒙彼利埃</t>
  </si>
  <si>
    <t>埃弗顿VS狼队</t>
  </si>
  <si>
    <t>芬兰VS希腊</t>
  </si>
  <si>
    <t>德国VS荷兰</t>
  </si>
  <si>
    <t>2-4</t>
  </si>
  <si>
    <t>瓦斯科达伽玛VS巴伊亚</t>
  </si>
  <si>
    <t>瑞典VS挪威</t>
  </si>
  <si>
    <t>斯洛文尼亚VS以色列</t>
  </si>
  <si>
    <t>天狼星VS法尔肯堡</t>
  </si>
  <si>
    <t>波尔多VS梅斯</t>
  </si>
  <si>
    <t>辛达卡拉VS魔里伦斯</t>
  </si>
  <si>
    <t>里昂VS圣彼得堡泽尼特</t>
  </si>
  <si>
    <t>波特兰伐木VS纽约红牛</t>
  </si>
  <si>
    <t>雷恩VS凯尔特人</t>
  </si>
  <si>
    <t>布雷达VSSBV精英</t>
  </si>
  <si>
    <t>卢顿VS赫尔城</t>
  </si>
  <si>
    <t>达拉斯FCVS纽约城</t>
  </si>
  <si>
    <t>卡尔马VS松兹瓦尔</t>
  </si>
  <si>
    <t>国际米兰VS拉齐奥</t>
  </si>
  <si>
    <t>皇家社会VS艾拉维斯</t>
  </si>
  <si>
    <t>博阿维斯塔VS唐迪拉</t>
  </si>
  <si>
    <t>水晶宫VS诺维奇</t>
  </si>
  <si>
    <t>莱切斯特城VS纽卡斯尔联</t>
  </si>
  <si>
    <t>5-0</t>
  </si>
  <si>
    <t>巴伊亚VS圣保罗</t>
  </si>
  <si>
    <t>科林蒂安VS巴拉纳竞技</t>
  </si>
  <si>
    <t>黑山VS保加利亚</t>
  </si>
  <si>
    <t>月胜率</t>
    <phoneticPr fontId="8" type="noConversion"/>
  </si>
  <si>
    <t>每次投入100</t>
    <phoneticPr fontId="8" type="noConversion"/>
  </si>
  <si>
    <t>盈余</t>
    <phoneticPr fontId="8" type="noConversion"/>
  </si>
</sst>
</file>

<file path=xl/styles.xml><?xml version="1.0" encoding="utf-8"?>
<styleSheet xmlns="http://schemas.openxmlformats.org/spreadsheetml/2006/main">
  <numFmts count="1">
    <numFmt numFmtId="178" formatCode="0.000_);[Red]\(0.000\)"/>
  </numFmts>
  <fonts count="9">
    <font>
      <sz val="12"/>
      <name val="宋体"/>
      <charset val="134"/>
    </font>
    <font>
      <b/>
      <sz val="14"/>
      <color rgb="FF000000"/>
      <name val="黑体-简 细体"/>
      <charset val="134"/>
    </font>
    <font>
      <b/>
      <sz val="14"/>
      <name val="黑体-简 细体"/>
      <charset val="134"/>
    </font>
    <font>
      <b/>
      <sz val="14"/>
      <color rgb="FF000000"/>
      <name val="Heiti SC Light"/>
      <family val="1"/>
    </font>
    <font>
      <b/>
      <sz val="14"/>
      <color rgb="FF000000"/>
      <name val="Heiti SC Medium"/>
      <family val="1"/>
    </font>
    <font>
      <sz val="14"/>
      <color rgb="FF000000"/>
      <name val="黑体-简 细体"/>
      <charset val="134"/>
    </font>
    <font>
      <sz val="14"/>
      <color rgb="FFFF0000"/>
      <name val="黑体-简 细体"/>
      <charset val="134"/>
    </font>
    <font>
      <sz val="14"/>
      <name val="黑体-简 细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E36B0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Font="1" applyFill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8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9" fontId="5" fillId="0" borderId="1" xfId="0" applyNumberFormat="1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2">
    <dxf>
      <font>
        <sz val="12"/>
        <color rgb="FFFF0000"/>
      </font>
    </dxf>
    <dxf>
      <font>
        <sz val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00"/>
  <sheetViews>
    <sheetView tabSelected="1" zoomScale="70" zoomScaleNormal="70" workbookViewId="0">
      <pane ySplit="1" topLeftCell="A2" activePane="bottomLeft" state="frozen"/>
      <selection activeCell="B156" sqref="B156"/>
      <selection pane="bottomLeft" activeCell="A15" activeCellId="1" sqref="A14 A15"/>
    </sheetView>
  </sheetViews>
  <sheetFormatPr defaultColWidth="10" defaultRowHeight="14.25"/>
  <cols>
    <col min="1" max="1" width="15.125" bestFit="1" customWidth="1"/>
    <col min="2" max="2" width="11.75" style="2" bestFit="1" customWidth="1"/>
    <col min="3" max="3" width="44.5" style="2" bestFit="1" customWidth="1"/>
    <col min="4" max="5" width="10" style="2"/>
    <col min="6" max="7" width="11.875" style="2" customWidth="1"/>
    <col min="8" max="10" width="10" style="2"/>
    <col min="11" max="11" width="10" style="3"/>
    <col min="12" max="12" width="14.25" style="2" customWidth="1"/>
    <col min="13" max="13" width="10" style="2"/>
  </cols>
  <sheetData>
    <row r="1" spans="1:14" ht="18.75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6" t="s">
        <v>5</v>
      </c>
      <c r="G1" s="4" t="s">
        <v>6</v>
      </c>
      <c r="H1" s="7" t="s">
        <v>7</v>
      </c>
      <c r="I1" s="8" t="s">
        <v>8</v>
      </c>
      <c r="J1" s="8" t="s">
        <v>9</v>
      </c>
      <c r="K1" s="9" t="s">
        <v>10</v>
      </c>
      <c r="L1" s="4" t="s">
        <v>104</v>
      </c>
      <c r="M1" s="4" t="s">
        <v>105</v>
      </c>
      <c r="N1" s="4" t="s">
        <v>103</v>
      </c>
    </row>
    <row r="2" spans="1:14" ht="18.75">
      <c r="A2" s="10">
        <v>43678</v>
      </c>
      <c r="B2" s="11" t="s">
        <v>34</v>
      </c>
      <c r="C2" s="11" t="s">
        <v>47</v>
      </c>
      <c r="D2" s="11" t="s">
        <v>17</v>
      </c>
      <c r="E2" s="12" t="s">
        <v>17</v>
      </c>
      <c r="F2" s="12">
        <v>5.6</v>
      </c>
      <c r="G2" s="12" t="str">
        <f t="shared" ref="G2:G44" si="0">IF(OR(D2="",E2=""),"",IF((E2=D2),"红","黑"))</f>
        <v>红</v>
      </c>
      <c r="H2" s="13">
        <f>IF(OR(D2="",E2=""),"",COUNTIF($G$2:G2,"红")/COUNTA($G$2:G2))</f>
        <v>1</v>
      </c>
      <c r="I2" s="11">
        <v>0.7</v>
      </c>
      <c r="J2" s="11" t="s">
        <v>24</v>
      </c>
      <c r="K2" s="11" t="s">
        <v>31</v>
      </c>
      <c r="L2" s="11">
        <v>70</v>
      </c>
      <c r="M2" s="11">
        <f>SUM(L2:L2)</f>
        <v>70</v>
      </c>
      <c r="N2" s="13"/>
    </row>
    <row r="3" spans="1:14" ht="18.75">
      <c r="A3" s="10">
        <v>43679</v>
      </c>
      <c r="B3" s="11" t="s">
        <v>11</v>
      </c>
      <c r="C3" s="11" t="s">
        <v>48</v>
      </c>
      <c r="D3" s="11" t="s">
        <v>12</v>
      </c>
      <c r="E3" s="11" t="s">
        <v>17</v>
      </c>
      <c r="F3" s="11">
        <v>7.8</v>
      </c>
      <c r="G3" s="11" t="str">
        <f t="shared" si="0"/>
        <v>黑</v>
      </c>
      <c r="H3" s="13">
        <f>IF(OR(D3="",E3=""),"",COUNTIF($G$2:G3,"红")/COUNTA($G$2:G3))</f>
        <v>0.5</v>
      </c>
      <c r="I3" s="11">
        <v>1.1499999999999999</v>
      </c>
      <c r="J3" s="11">
        <v>0.5</v>
      </c>
      <c r="K3" s="11" t="s">
        <v>27</v>
      </c>
      <c r="L3" s="11">
        <v>-100</v>
      </c>
      <c r="M3" s="11">
        <f>SUM(L3)+M2</f>
        <v>-30</v>
      </c>
      <c r="N3" s="13"/>
    </row>
    <row r="4" spans="1:14" ht="18.75">
      <c r="A4" s="10">
        <v>43680</v>
      </c>
      <c r="B4" s="11" t="s">
        <v>19</v>
      </c>
      <c r="C4" s="11" t="s">
        <v>49</v>
      </c>
      <c r="D4" s="11" t="s">
        <v>12</v>
      </c>
      <c r="E4" s="12" t="s">
        <v>12</v>
      </c>
      <c r="F4" s="12">
        <v>6.8</v>
      </c>
      <c r="G4" s="12" t="str">
        <f t="shared" si="0"/>
        <v>红</v>
      </c>
      <c r="H4" s="13">
        <f>IF(OR(D4="",E4=""),"",COUNTIF($G$2:G4,"红")/COUNTA($G$2:G4))</f>
        <v>0.66666666666666663</v>
      </c>
      <c r="I4" s="11">
        <v>1.29</v>
      </c>
      <c r="J4" s="11">
        <v>0.5</v>
      </c>
      <c r="K4" s="11" t="s">
        <v>33</v>
      </c>
      <c r="L4" s="11">
        <v>129</v>
      </c>
      <c r="M4" s="11">
        <f>SUM(L4)+M3</f>
        <v>99</v>
      </c>
      <c r="N4" s="13"/>
    </row>
    <row r="5" spans="1:14" ht="18.75">
      <c r="A5" s="10">
        <v>43681</v>
      </c>
      <c r="B5" s="11" t="s">
        <v>28</v>
      </c>
      <c r="C5" s="11" t="s">
        <v>50</v>
      </c>
      <c r="D5" s="11" t="s">
        <v>12</v>
      </c>
      <c r="E5" s="12" t="s">
        <v>12</v>
      </c>
      <c r="F5" s="12">
        <v>6.3</v>
      </c>
      <c r="G5" s="12" t="str">
        <f t="shared" si="0"/>
        <v>红</v>
      </c>
      <c r="H5" s="13">
        <f>IF(OR(D5="",E5=""),"",COUNTIF($G$2:G5,"红")/COUNTA($G$2:G5))</f>
        <v>0.75</v>
      </c>
      <c r="I5" s="11">
        <v>0.78</v>
      </c>
      <c r="J5" s="11">
        <v>0.25</v>
      </c>
      <c r="K5" s="11" t="s">
        <v>25</v>
      </c>
      <c r="L5" s="11">
        <v>39</v>
      </c>
      <c r="M5" s="11">
        <f t="shared" ref="M5:M54" si="1">SUM(L5)+M4</f>
        <v>138</v>
      </c>
      <c r="N5" s="13"/>
    </row>
    <row r="6" spans="1:14" ht="18.75">
      <c r="A6" s="10">
        <v>43682</v>
      </c>
      <c r="B6" s="11" t="s">
        <v>46</v>
      </c>
      <c r="C6" s="11" t="s">
        <v>51</v>
      </c>
      <c r="D6" s="11" t="s">
        <v>17</v>
      </c>
      <c r="E6" s="11" t="s">
        <v>12</v>
      </c>
      <c r="F6" s="11">
        <v>6.1</v>
      </c>
      <c r="G6" s="11" t="str">
        <f t="shared" si="0"/>
        <v>黑</v>
      </c>
      <c r="H6" s="13">
        <f>IF(OR(D6="",E6=""),"",COUNTIF($G$2:G6,"红")/COUNTA($G$2:G6))</f>
        <v>0.6</v>
      </c>
      <c r="I6" s="11">
        <v>1</v>
      </c>
      <c r="J6" s="11">
        <v>0.5</v>
      </c>
      <c r="K6" s="11" t="s">
        <v>31</v>
      </c>
      <c r="L6" s="11">
        <v>-100</v>
      </c>
      <c r="M6" s="11">
        <f t="shared" si="1"/>
        <v>38</v>
      </c>
      <c r="N6" s="13"/>
    </row>
    <row r="7" spans="1:14" s="1" customFormat="1" ht="18.75">
      <c r="A7" s="14">
        <v>43683</v>
      </c>
      <c r="B7" s="11" t="s">
        <v>39</v>
      </c>
      <c r="C7" s="11" t="s">
        <v>52</v>
      </c>
      <c r="D7" s="11" t="s">
        <v>12</v>
      </c>
      <c r="E7" s="12" t="s">
        <v>12</v>
      </c>
      <c r="F7" s="12">
        <v>4.8</v>
      </c>
      <c r="G7" s="12" t="str">
        <f t="shared" si="0"/>
        <v>红</v>
      </c>
      <c r="H7" s="13">
        <f>IF(OR(D7="",E7=""),"",COUNTIF($G$2:G7,"红")/COUNTA($G$2:G7))</f>
        <v>0.66666666666666663</v>
      </c>
      <c r="I7" s="11">
        <v>0.8</v>
      </c>
      <c r="J7" s="11">
        <v>0.5</v>
      </c>
      <c r="K7" s="11" t="s">
        <v>33</v>
      </c>
      <c r="L7" s="11">
        <v>80</v>
      </c>
      <c r="M7" s="11">
        <f t="shared" si="1"/>
        <v>118</v>
      </c>
      <c r="N7" s="13"/>
    </row>
    <row r="8" spans="1:14" ht="18.75">
      <c r="A8" s="10">
        <v>43684</v>
      </c>
      <c r="B8" s="11" t="s">
        <v>39</v>
      </c>
      <c r="C8" s="11" t="s">
        <v>53</v>
      </c>
      <c r="D8" s="11" t="s">
        <v>12</v>
      </c>
      <c r="E8" s="12" t="s">
        <v>12</v>
      </c>
      <c r="F8" s="12">
        <v>4.3</v>
      </c>
      <c r="G8" s="12" t="str">
        <f t="shared" si="0"/>
        <v>红</v>
      </c>
      <c r="H8" s="13">
        <f>IF(OR(D8="",E8=""),"",COUNTIF($G$2:G8,"红")/COUNTA($G$2:G8))</f>
        <v>0.7142857142857143</v>
      </c>
      <c r="I8" s="11">
        <v>0.78</v>
      </c>
      <c r="J8" s="11">
        <v>0.25</v>
      </c>
      <c r="K8" s="11" t="s">
        <v>27</v>
      </c>
      <c r="L8" s="11">
        <v>78</v>
      </c>
      <c r="M8" s="11">
        <f t="shared" si="1"/>
        <v>196</v>
      </c>
      <c r="N8" s="13"/>
    </row>
    <row r="9" spans="1:14" ht="18.75">
      <c r="A9" s="10">
        <v>43685</v>
      </c>
      <c r="B9" s="11" t="s">
        <v>34</v>
      </c>
      <c r="C9" s="11" t="s">
        <v>54</v>
      </c>
      <c r="D9" s="11" t="s">
        <v>17</v>
      </c>
      <c r="E9" s="11" t="s">
        <v>12</v>
      </c>
      <c r="F9" s="11">
        <v>4.5</v>
      </c>
      <c r="G9" s="11" t="str">
        <f t="shared" si="0"/>
        <v>黑</v>
      </c>
      <c r="H9" s="13">
        <f>IF(OR(D9="",E9=""),"",COUNTIF($G$2:G9,"红")/COUNTA($G$2:G9))</f>
        <v>0.625</v>
      </c>
      <c r="I9" s="11">
        <v>0.97</v>
      </c>
      <c r="J9" s="11">
        <v>0.25</v>
      </c>
      <c r="K9" s="11" t="s">
        <v>18</v>
      </c>
      <c r="L9" s="11">
        <v>-100</v>
      </c>
      <c r="M9" s="11">
        <f t="shared" si="1"/>
        <v>96</v>
      </c>
      <c r="N9" s="13"/>
    </row>
    <row r="10" spans="1:14" ht="18.75">
      <c r="A10" s="10">
        <v>43686</v>
      </c>
      <c r="B10" s="11" t="s">
        <v>11</v>
      </c>
      <c r="C10" s="11" t="s">
        <v>55</v>
      </c>
      <c r="D10" s="11" t="s">
        <v>17</v>
      </c>
      <c r="E10" s="11" t="s">
        <v>12</v>
      </c>
      <c r="F10" s="11">
        <v>6.4</v>
      </c>
      <c r="G10" s="11" t="str">
        <f t="shared" si="0"/>
        <v>黑</v>
      </c>
      <c r="H10" s="13">
        <f>IF(OR(D10="",E10=""),"",COUNTIF($G$2:G10,"红")/COUNTA($G$2:G10))</f>
        <v>0.55555555555555558</v>
      </c>
      <c r="I10" s="11">
        <v>0.8</v>
      </c>
      <c r="J10" s="11">
        <v>0.25</v>
      </c>
      <c r="K10" s="11" t="s">
        <v>20</v>
      </c>
      <c r="L10" s="11">
        <v>-100</v>
      </c>
      <c r="M10" s="11">
        <f t="shared" si="1"/>
        <v>-4</v>
      </c>
      <c r="N10" s="13"/>
    </row>
    <row r="11" spans="1:14" ht="18.75">
      <c r="A11" s="10">
        <v>43687</v>
      </c>
      <c r="B11" s="11" t="s">
        <v>19</v>
      </c>
      <c r="C11" s="11" t="s">
        <v>56</v>
      </c>
      <c r="D11" s="11" t="s">
        <v>17</v>
      </c>
      <c r="E11" s="11" t="s">
        <v>12</v>
      </c>
      <c r="F11" s="11">
        <v>7.6</v>
      </c>
      <c r="G11" s="11" t="str">
        <f t="shared" si="0"/>
        <v>黑</v>
      </c>
      <c r="H11" s="13">
        <f>IF(OR(D11="",E11=""),"",COUNTIF($G$2:G11,"红")/COUNTA($G$2:G11))</f>
        <v>0.5</v>
      </c>
      <c r="I11" s="11">
        <v>0.9</v>
      </c>
      <c r="J11" s="11">
        <v>0.5</v>
      </c>
      <c r="K11" s="11" t="s">
        <v>31</v>
      </c>
      <c r="L11" s="11">
        <v>-100</v>
      </c>
      <c r="M11" s="11">
        <f t="shared" si="1"/>
        <v>-104</v>
      </c>
      <c r="N11" s="13"/>
    </row>
    <row r="12" spans="1:14" ht="18.75">
      <c r="A12" s="10">
        <v>43688</v>
      </c>
      <c r="B12" s="11" t="s">
        <v>38</v>
      </c>
      <c r="C12" s="11" t="s">
        <v>57</v>
      </c>
      <c r="D12" s="11" t="s">
        <v>17</v>
      </c>
      <c r="E12" s="12" t="s">
        <v>17</v>
      </c>
      <c r="F12" s="12">
        <v>5.6</v>
      </c>
      <c r="G12" s="12" t="str">
        <f t="shared" si="0"/>
        <v>红</v>
      </c>
      <c r="H12" s="13">
        <f>IF(OR(D12="",E12=""),"",COUNTIF($G$2:G12,"红")/COUNTA($G$2:G12))</f>
        <v>0.54545454545454541</v>
      </c>
      <c r="I12" s="11">
        <v>0.6</v>
      </c>
      <c r="J12" s="11" t="s">
        <v>24</v>
      </c>
      <c r="K12" s="11" t="s">
        <v>37</v>
      </c>
      <c r="L12" s="11">
        <v>60</v>
      </c>
      <c r="M12" s="11">
        <f t="shared" si="1"/>
        <v>-44</v>
      </c>
      <c r="N12" s="13"/>
    </row>
    <row r="13" spans="1:14" ht="18.75">
      <c r="A13" s="10">
        <v>43689</v>
      </c>
      <c r="B13" s="11" t="s">
        <v>40</v>
      </c>
      <c r="C13" s="11" t="s">
        <v>58</v>
      </c>
      <c r="D13" s="11" t="s">
        <v>12</v>
      </c>
      <c r="E13" s="12" t="s">
        <v>12</v>
      </c>
      <c r="F13" s="12">
        <v>6.1</v>
      </c>
      <c r="G13" s="12" t="str">
        <f t="shared" si="0"/>
        <v>红</v>
      </c>
      <c r="H13" s="13">
        <f>IF(OR(D13="",E13=""),"",COUNTIF($G$2:G13,"红")/COUNTA($G$2:G13))</f>
        <v>0.58333333333333337</v>
      </c>
      <c r="I13" s="11">
        <v>0.87</v>
      </c>
      <c r="J13" s="11">
        <v>0.5</v>
      </c>
      <c r="K13" s="11" t="s">
        <v>13</v>
      </c>
      <c r="L13" s="11">
        <v>87</v>
      </c>
      <c r="M13" s="11">
        <f t="shared" si="1"/>
        <v>43</v>
      </c>
      <c r="N13" s="13"/>
    </row>
    <row r="14" spans="1:14" ht="18.75">
      <c r="A14" s="10">
        <v>43691</v>
      </c>
      <c r="B14" s="11" t="s">
        <v>43</v>
      </c>
      <c r="C14" s="11" t="s">
        <v>59</v>
      </c>
      <c r="D14" s="11" t="s">
        <v>17</v>
      </c>
      <c r="E14" s="12" t="s">
        <v>17</v>
      </c>
      <c r="F14" s="12">
        <v>6.1</v>
      </c>
      <c r="G14" s="12" t="str">
        <f t="shared" si="0"/>
        <v>红</v>
      </c>
      <c r="H14" s="13">
        <f>IF(OR(D14="",E14=""),"",COUNTIF($G$2:G14,"红")/COUNTA($G$2:G14))</f>
        <v>0.61538461538461542</v>
      </c>
      <c r="I14" s="11">
        <v>0.7</v>
      </c>
      <c r="J14" s="11">
        <v>0.5</v>
      </c>
      <c r="K14" s="11" t="s">
        <v>29</v>
      </c>
      <c r="L14" s="11">
        <v>70</v>
      </c>
      <c r="M14" s="11">
        <f t="shared" si="1"/>
        <v>113</v>
      </c>
      <c r="N14" s="13"/>
    </row>
    <row r="15" spans="1:14" ht="18.75">
      <c r="A15" s="10">
        <v>43693</v>
      </c>
      <c r="B15" s="11" t="s">
        <v>23</v>
      </c>
      <c r="C15" s="11" t="s">
        <v>60</v>
      </c>
      <c r="D15" s="11" t="s">
        <v>17</v>
      </c>
      <c r="E15" s="12" t="s">
        <v>17</v>
      </c>
      <c r="F15" s="12">
        <v>6.2</v>
      </c>
      <c r="G15" s="12" t="str">
        <f t="shared" si="0"/>
        <v>红</v>
      </c>
      <c r="H15" s="13">
        <f>IF(OR(D15="",E15=""),"",COUNTIF($G$2:G15,"红")/COUNTA($G$2:G15))</f>
        <v>0.6428571428571429</v>
      </c>
      <c r="I15" s="11">
        <v>0.6</v>
      </c>
      <c r="J15" s="11">
        <v>0.5</v>
      </c>
      <c r="K15" s="11" t="s">
        <v>61</v>
      </c>
      <c r="L15" s="11">
        <v>60</v>
      </c>
      <c r="M15" s="11">
        <f t="shared" si="1"/>
        <v>173</v>
      </c>
      <c r="N15" s="13"/>
    </row>
    <row r="16" spans="1:14" ht="18.75">
      <c r="A16" s="10">
        <v>43694</v>
      </c>
      <c r="B16" s="11" t="s">
        <v>42</v>
      </c>
      <c r="C16" s="11" t="s">
        <v>62</v>
      </c>
      <c r="D16" s="11" t="s">
        <v>12</v>
      </c>
      <c r="E16" s="12" t="s">
        <v>12</v>
      </c>
      <c r="F16" s="12">
        <v>6.9</v>
      </c>
      <c r="G16" s="12" t="str">
        <f t="shared" si="0"/>
        <v>红</v>
      </c>
      <c r="H16" s="13">
        <f>IF(OR(D16="",E16=""),"",COUNTIF($G$2:G16,"红")/COUNTA($G$2:G16))</f>
        <v>0.66666666666666663</v>
      </c>
      <c r="I16" s="11">
        <v>0.7</v>
      </c>
      <c r="J16" s="11">
        <v>0.5</v>
      </c>
      <c r="K16" s="11" t="s">
        <v>13</v>
      </c>
      <c r="L16" s="11">
        <v>70</v>
      </c>
      <c r="M16" s="11">
        <f t="shared" si="1"/>
        <v>243</v>
      </c>
      <c r="N16" s="13"/>
    </row>
    <row r="17" spans="1:14" ht="18.75">
      <c r="A17" s="10">
        <v>43695</v>
      </c>
      <c r="B17" s="11" t="s">
        <v>28</v>
      </c>
      <c r="C17" s="11" t="s">
        <v>63</v>
      </c>
      <c r="D17" s="11" t="s">
        <v>12</v>
      </c>
      <c r="E17" s="12" t="s">
        <v>12</v>
      </c>
      <c r="F17" s="12">
        <v>6.6</v>
      </c>
      <c r="G17" s="12" t="str">
        <f t="shared" si="0"/>
        <v>红</v>
      </c>
      <c r="H17" s="13">
        <f>IF(OR(D17="",E17=""),"",COUNTIF($G$2:G17,"红")/COUNTA($G$2:G17))</f>
        <v>0.6875</v>
      </c>
      <c r="I17" s="11">
        <v>0.77</v>
      </c>
      <c r="J17" s="11">
        <v>0.25</v>
      </c>
      <c r="K17" s="11" t="s">
        <v>15</v>
      </c>
      <c r="L17" s="11">
        <v>39</v>
      </c>
      <c r="M17" s="11">
        <f t="shared" si="1"/>
        <v>282</v>
      </c>
      <c r="N17" s="13"/>
    </row>
    <row r="18" spans="1:14" ht="18.75">
      <c r="A18" s="10">
        <v>43696</v>
      </c>
      <c r="B18" s="11" t="s">
        <v>11</v>
      </c>
      <c r="C18" s="11" t="s">
        <v>64</v>
      </c>
      <c r="D18" s="11" t="s">
        <v>12</v>
      </c>
      <c r="E18" s="12" t="s">
        <v>12</v>
      </c>
      <c r="F18" s="12">
        <v>4.8</v>
      </c>
      <c r="G18" s="12" t="str">
        <f t="shared" si="0"/>
        <v>红</v>
      </c>
      <c r="H18" s="13">
        <f>IF(OR(D18="",E18=""),"",COUNTIF($G$2:G18,"红")/COUNTA($G$2:G18))</f>
        <v>0.70588235294117652</v>
      </c>
      <c r="I18" s="11">
        <v>1.02</v>
      </c>
      <c r="J18" s="11">
        <v>0.25</v>
      </c>
      <c r="K18" s="11" t="s">
        <v>25</v>
      </c>
      <c r="L18" s="11">
        <v>51</v>
      </c>
      <c r="M18" s="11">
        <f t="shared" si="1"/>
        <v>333</v>
      </c>
      <c r="N18" s="13"/>
    </row>
    <row r="19" spans="1:14" ht="18.75">
      <c r="A19" s="10">
        <v>43697</v>
      </c>
      <c r="B19" s="11" t="s">
        <v>39</v>
      </c>
      <c r="C19" s="11" t="s">
        <v>65</v>
      </c>
      <c r="D19" s="11" t="s">
        <v>12</v>
      </c>
      <c r="E19" s="12" t="s">
        <v>12</v>
      </c>
      <c r="F19" s="12">
        <v>4.3</v>
      </c>
      <c r="G19" s="12" t="str">
        <f t="shared" si="0"/>
        <v>红</v>
      </c>
      <c r="H19" s="13">
        <f>IF(OR(D19="",E19=""),"",COUNTIF($G$2:G19,"红")/COUNTA($G$2:G19))</f>
        <v>0.72222222222222221</v>
      </c>
      <c r="I19" s="11">
        <v>0.75</v>
      </c>
      <c r="J19" s="11">
        <v>0</v>
      </c>
      <c r="K19" s="11" t="s">
        <v>27</v>
      </c>
      <c r="L19" s="11">
        <v>75</v>
      </c>
      <c r="M19" s="11">
        <f t="shared" si="1"/>
        <v>408</v>
      </c>
      <c r="N19" s="13"/>
    </row>
    <row r="20" spans="1:14" ht="18.75">
      <c r="A20" s="10">
        <v>43698</v>
      </c>
      <c r="B20" s="11" t="s">
        <v>19</v>
      </c>
      <c r="C20" s="11" t="s">
        <v>66</v>
      </c>
      <c r="D20" s="11" t="s">
        <v>17</v>
      </c>
      <c r="E20" s="11" t="s">
        <v>12</v>
      </c>
      <c r="F20" s="11">
        <v>4.7</v>
      </c>
      <c r="G20" s="11" t="str">
        <f t="shared" si="0"/>
        <v>黑</v>
      </c>
      <c r="H20" s="13">
        <f>IF(OR(D20="",E20=""),"",COUNTIF($G$2:G20,"红")/COUNTA($G$2:G20))</f>
        <v>0.68421052631578949</v>
      </c>
      <c r="I20" s="11">
        <v>0.97</v>
      </c>
      <c r="J20" s="11">
        <v>0</v>
      </c>
      <c r="K20" s="11" t="s">
        <v>35</v>
      </c>
      <c r="L20" s="11">
        <v>-100</v>
      </c>
      <c r="M20" s="11">
        <f t="shared" si="1"/>
        <v>308</v>
      </c>
      <c r="N20" s="13"/>
    </row>
    <row r="21" spans="1:14" ht="18.75">
      <c r="A21" s="10">
        <v>43699</v>
      </c>
      <c r="B21" s="11" t="s">
        <v>43</v>
      </c>
      <c r="C21" s="11" t="s">
        <v>67</v>
      </c>
      <c r="D21" s="11" t="s">
        <v>17</v>
      </c>
      <c r="E21" s="11" t="s">
        <v>12</v>
      </c>
      <c r="F21" s="11">
        <v>3.9</v>
      </c>
      <c r="G21" s="11" t="str">
        <f t="shared" si="0"/>
        <v>黑</v>
      </c>
      <c r="H21" s="13">
        <f>IF(OR(D21="",E21=""),"",COUNTIF($G$2:G21,"红")/COUNTA($G$2:G21))</f>
        <v>0.65</v>
      </c>
      <c r="I21" s="11">
        <v>0.85</v>
      </c>
      <c r="J21" s="11">
        <v>0.75</v>
      </c>
      <c r="K21" s="11" t="s">
        <v>18</v>
      </c>
      <c r="L21" s="11">
        <v>-100</v>
      </c>
      <c r="M21" s="11">
        <f t="shared" si="1"/>
        <v>208</v>
      </c>
      <c r="N21" s="13"/>
    </row>
    <row r="22" spans="1:14" ht="18.75">
      <c r="A22" s="10">
        <v>43700</v>
      </c>
      <c r="B22" s="11" t="s">
        <v>11</v>
      </c>
      <c r="C22" s="11" t="s">
        <v>68</v>
      </c>
      <c r="D22" s="11" t="s">
        <v>12</v>
      </c>
      <c r="E22" s="12" t="s">
        <v>12</v>
      </c>
      <c r="F22" s="12">
        <v>5.6</v>
      </c>
      <c r="G22" s="12" t="str">
        <f t="shared" si="0"/>
        <v>红</v>
      </c>
      <c r="H22" s="13">
        <f>IF(OR(D22="",E22=""),"",COUNTIF($G$2:G22,"红")/COUNTA($G$2:G22))</f>
        <v>0.66666666666666663</v>
      </c>
      <c r="I22" s="11">
        <v>0.8</v>
      </c>
      <c r="J22" s="11">
        <v>0.25</v>
      </c>
      <c r="K22" s="11" t="s">
        <v>36</v>
      </c>
      <c r="L22" s="11">
        <v>40</v>
      </c>
      <c r="M22" s="11">
        <f t="shared" si="1"/>
        <v>248</v>
      </c>
      <c r="N22" s="13"/>
    </row>
    <row r="23" spans="1:14" ht="18.75">
      <c r="A23" s="10">
        <v>43701</v>
      </c>
      <c r="B23" s="11" t="s">
        <v>40</v>
      </c>
      <c r="C23" s="11" t="s">
        <v>69</v>
      </c>
      <c r="D23" s="11" t="s">
        <v>12</v>
      </c>
      <c r="E23" s="12" t="s">
        <v>12</v>
      </c>
      <c r="F23" s="12">
        <v>6.1</v>
      </c>
      <c r="G23" s="12" t="str">
        <f t="shared" si="0"/>
        <v>红</v>
      </c>
      <c r="H23" s="13">
        <f>IF(OR(D23="",E23=""),"",COUNTIF($G$2:G23,"红")/COUNTA($G$2:G23))</f>
        <v>0.68181818181818177</v>
      </c>
      <c r="I23" s="11">
        <v>0.77</v>
      </c>
      <c r="J23" s="11">
        <v>0.25</v>
      </c>
      <c r="K23" s="11" t="s">
        <v>15</v>
      </c>
      <c r="L23" s="11">
        <v>38</v>
      </c>
      <c r="M23" s="11">
        <f t="shared" si="1"/>
        <v>286</v>
      </c>
      <c r="N23" s="13"/>
    </row>
    <row r="24" spans="1:14" ht="18.75">
      <c r="A24" s="10">
        <v>43702</v>
      </c>
      <c r="B24" s="11" t="s">
        <v>38</v>
      </c>
      <c r="C24" s="11" t="s">
        <v>70</v>
      </c>
      <c r="D24" s="11" t="s">
        <v>12</v>
      </c>
      <c r="E24" s="12" t="s">
        <v>12</v>
      </c>
      <c r="F24" s="12">
        <v>5.9</v>
      </c>
      <c r="G24" s="12" t="str">
        <f t="shared" si="0"/>
        <v>红</v>
      </c>
      <c r="H24" s="13">
        <f>IF(OR(D24="",E24=""),"",COUNTIF($G$2:G24,"红")/COUNTA($G$2:G24))</f>
        <v>0.69565217391304346</v>
      </c>
      <c r="I24" s="11">
        <v>0.97</v>
      </c>
      <c r="J24" s="11">
        <v>0.5</v>
      </c>
      <c r="K24" s="11" t="s">
        <v>27</v>
      </c>
      <c r="L24" s="11">
        <v>97</v>
      </c>
      <c r="M24" s="11">
        <f t="shared" si="1"/>
        <v>383</v>
      </c>
      <c r="N24" s="13"/>
    </row>
    <row r="25" spans="1:14" ht="18.75">
      <c r="A25" s="10">
        <v>43703</v>
      </c>
      <c r="B25" s="11" t="s">
        <v>38</v>
      </c>
      <c r="C25" s="11" t="s">
        <v>71</v>
      </c>
      <c r="D25" s="11" t="s">
        <v>17</v>
      </c>
      <c r="E25" s="12" t="s">
        <v>17</v>
      </c>
      <c r="F25" s="12">
        <v>3.8</v>
      </c>
      <c r="G25" s="12" t="str">
        <f t="shared" si="0"/>
        <v>红</v>
      </c>
      <c r="H25" s="13">
        <f>IF(OR(D25="",E25=""),"",COUNTIF($G$2:G25,"红")/COUNTA($G$2:G25))</f>
        <v>0.70833333333333337</v>
      </c>
      <c r="I25" s="11">
        <v>1</v>
      </c>
      <c r="J25" s="11">
        <v>0.5</v>
      </c>
      <c r="K25" s="11" t="s">
        <v>30</v>
      </c>
      <c r="L25" s="11">
        <v>100</v>
      </c>
      <c r="M25" s="11">
        <f t="shared" si="1"/>
        <v>483</v>
      </c>
      <c r="N25" s="13"/>
    </row>
    <row r="26" spans="1:14" ht="18.75">
      <c r="A26" s="10">
        <v>43704</v>
      </c>
      <c r="B26" s="11" t="s">
        <v>39</v>
      </c>
      <c r="C26" s="11" t="s">
        <v>72</v>
      </c>
      <c r="D26" s="11" t="s">
        <v>12</v>
      </c>
      <c r="E26" s="12" t="s">
        <v>12</v>
      </c>
      <c r="F26" s="12">
        <v>6.1</v>
      </c>
      <c r="G26" s="12" t="str">
        <f t="shared" si="0"/>
        <v>红</v>
      </c>
      <c r="H26" s="13">
        <f>IF(OR(D26="",E26=""),"",COUNTIF($G$2:G26,"红")/COUNTA($G$2:G26))</f>
        <v>0.72</v>
      </c>
      <c r="I26" s="11">
        <v>0.78</v>
      </c>
      <c r="J26" s="11">
        <v>0.5</v>
      </c>
      <c r="K26" s="11" t="s">
        <v>33</v>
      </c>
      <c r="L26" s="11">
        <v>78</v>
      </c>
      <c r="M26" s="11">
        <f t="shared" si="1"/>
        <v>561</v>
      </c>
      <c r="N26" s="13"/>
    </row>
    <row r="27" spans="1:14" ht="18.75">
      <c r="A27" s="10">
        <v>43705</v>
      </c>
      <c r="B27" s="11" t="s">
        <v>39</v>
      </c>
      <c r="C27" s="11" t="s">
        <v>73</v>
      </c>
      <c r="D27" s="11" t="s">
        <v>17</v>
      </c>
      <c r="E27" s="11" t="s">
        <v>12</v>
      </c>
      <c r="F27" s="11">
        <v>2.2999999999999998</v>
      </c>
      <c r="G27" s="11" t="str">
        <f t="shared" si="0"/>
        <v>黑</v>
      </c>
      <c r="H27" s="13">
        <f>IF(OR(D27="",E27=""),"",COUNTIF($G$2:G27,"红")/COUNTA($G$2:G27))</f>
        <v>0.69230769230769229</v>
      </c>
      <c r="I27" s="11">
        <v>0.95</v>
      </c>
      <c r="J27" s="11">
        <v>0.5</v>
      </c>
      <c r="K27" s="11" t="s">
        <v>31</v>
      </c>
      <c r="L27" s="11">
        <v>-100</v>
      </c>
      <c r="M27" s="11">
        <f t="shared" si="1"/>
        <v>461</v>
      </c>
      <c r="N27" s="13"/>
    </row>
    <row r="28" spans="1:14" ht="18.75">
      <c r="A28" s="10">
        <v>43706</v>
      </c>
      <c r="B28" s="11" t="s">
        <v>39</v>
      </c>
      <c r="C28" s="11" t="s">
        <v>74</v>
      </c>
      <c r="D28" s="11" t="s">
        <v>12</v>
      </c>
      <c r="E28" s="12" t="s">
        <v>12</v>
      </c>
      <c r="F28" s="12">
        <v>2.9</v>
      </c>
      <c r="G28" s="12" t="str">
        <f t="shared" si="0"/>
        <v>红</v>
      </c>
      <c r="H28" s="13">
        <f>IF(OR(D28="",E28=""),"",COUNTIF($G$2:G28,"红")/COUNTA($G$2:G28))</f>
        <v>0.70370370370370372</v>
      </c>
      <c r="I28" s="11">
        <v>0.9</v>
      </c>
      <c r="J28" s="11">
        <v>0.5</v>
      </c>
      <c r="K28" s="11" t="s">
        <v>15</v>
      </c>
      <c r="L28" s="11">
        <v>90</v>
      </c>
      <c r="M28" s="11">
        <f t="shared" si="1"/>
        <v>551</v>
      </c>
      <c r="N28" s="13"/>
    </row>
    <row r="29" spans="1:14" ht="18.75">
      <c r="A29" s="10">
        <v>43707</v>
      </c>
      <c r="B29" s="11" t="s">
        <v>16</v>
      </c>
      <c r="C29" s="11" t="s">
        <v>75</v>
      </c>
      <c r="D29" s="11" t="s">
        <v>17</v>
      </c>
      <c r="E29" s="11" t="s">
        <v>12</v>
      </c>
      <c r="F29" s="11">
        <v>4.8</v>
      </c>
      <c r="G29" s="11" t="str">
        <f t="shared" si="0"/>
        <v>黑</v>
      </c>
      <c r="H29" s="13">
        <f>IF(OR(D29="",E29=""),"",COUNTIF($G$2:G29,"红")/COUNTA($G$2:G29))</f>
        <v>0.6785714285714286</v>
      </c>
      <c r="I29" s="11">
        <v>1</v>
      </c>
      <c r="J29" s="11">
        <v>0.5</v>
      </c>
      <c r="K29" s="11" t="s">
        <v>18</v>
      </c>
      <c r="L29" s="11">
        <v>-100</v>
      </c>
      <c r="M29" s="11">
        <f t="shared" si="1"/>
        <v>451</v>
      </c>
      <c r="N29" s="13"/>
    </row>
    <row r="30" spans="1:14" ht="18.75">
      <c r="A30" s="10">
        <v>43708</v>
      </c>
      <c r="B30" s="11" t="s">
        <v>21</v>
      </c>
      <c r="C30" s="11" t="s">
        <v>76</v>
      </c>
      <c r="D30" s="11" t="s">
        <v>17</v>
      </c>
      <c r="E30" s="11" t="s">
        <v>12</v>
      </c>
      <c r="F30" s="11">
        <v>5.7</v>
      </c>
      <c r="G30" s="11" t="str">
        <f t="shared" si="0"/>
        <v>黑</v>
      </c>
      <c r="H30" s="13">
        <f>IF(OR(D30="",E30=""),"",COUNTIF($G$2:G30,"红")/COUNTA($G$2:G30))</f>
        <v>0.65517241379310343</v>
      </c>
      <c r="I30" s="11">
        <v>0.8</v>
      </c>
      <c r="J30" s="11">
        <v>0.25</v>
      </c>
      <c r="K30" s="11" t="s">
        <v>18</v>
      </c>
      <c r="L30" s="11">
        <v>-100</v>
      </c>
      <c r="M30" s="11">
        <f t="shared" si="1"/>
        <v>351</v>
      </c>
      <c r="N30" s="13">
        <v>0.65517241379310343</v>
      </c>
    </row>
    <row r="31" spans="1:14" ht="18.75">
      <c r="A31" s="10">
        <v>43709</v>
      </c>
      <c r="B31" s="11" t="s">
        <v>14</v>
      </c>
      <c r="C31" s="11" t="s">
        <v>77</v>
      </c>
      <c r="D31" s="11" t="s">
        <v>17</v>
      </c>
      <c r="E31" s="11" t="s">
        <v>12</v>
      </c>
      <c r="F31" s="11">
        <v>4.8</v>
      </c>
      <c r="G31" s="11" t="str">
        <f t="shared" si="0"/>
        <v>黑</v>
      </c>
      <c r="H31" s="13">
        <f>IF(OR(D31="",E31=""),"",COUNTIF($G$2:G31,"红")/COUNTA($G$2:G31))</f>
        <v>0.6333333333333333</v>
      </c>
      <c r="I31" s="11">
        <v>0.82</v>
      </c>
      <c r="J31" s="11">
        <v>0.5</v>
      </c>
      <c r="K31" s="11" t="s">
        <v>29</v>
      </c>
      <c r="L31" s="11">
        <v>-100</v>
      </c>
      <c r="M31" s="11">
        <f t="shared" si="1"/>
        <v>251</v>
      </c>
      <c r="N31" s="13"/>
    </row>
    <row r="32" spans="1:14" ht="18.75">
      <c r="A32" s="10">
        <v>43713</v>
      </c>
      <c r="B32" s="11" t="s">
        <v>45</v>
      </c>
      <c r="C32" s="11" t="s">
        <v>78</v>
      </c>
      <c r="D32" s="11" t="s">
        <v>17</v>
      </c>
      <c r="E32" s="11" t="s">
        <v>12</v>
      </c>
      <c r="F32" s="11">
        <v>6</v>
      </c>
      <c r="G32" s="11" t="str">
        <f t="shared" si="0"/>
        <v>黑</v>
      </c>
      <c r="H32" s="13">
        <f>IF(OR(D32="",E32=""),"",COUNTIF($G$2:G32,"红")/COUNTA($G$2:G32))</f>
        <v>0.61290322580645162</v>
      </c>
      <c r="I32" s="11">
        <v>0.74</v>
      </c>
      <c r="J32" s="11">
        <v>0.5</v>
      </c>
      <c r="K32" s="11" t="s">
        <v>18</v>
      </c>
      <c r="L32" s="11">
        <v>-100</v>
      </c>
      <c r="M32" s="11">
        <f t="shared" si="1"/>
        <v>151</v>
      </c>
      <c r="N32" s="13"/>
    </row>
    <row r="33" spans="1:14" ht="18.75">
      <c r="A33" s="10">
        <v>43714</v>
      </c>
      <c r="B33" s="11" t="s">
        <v>45</v>
      </c>
      <c r="C33" s="11" t="s">
        <v>79</v>
      </c>
      <c r="D33" s="11" t="s">
        <v>12</v>
      </c>
      <c r="E33" s="12" t="s">
        <v>12</v>
      </c>
      <c r="F33" s="12">
        <v>5.5</v>
      </c>
      <c r="G33" s="12" t="str">
        <f t="shared" si="0"/>
        <v>红</v>
      </c>
      <c r="H33" s="13">
        <f>IF(OR(D33="",E33=""),"",COUNTIF($G$2:G33,"红")/COUNTA($G$2:G33))</f>
        <v>0.625</v>
      </c>
      <c r="I33" s="11">
        <v>1.07</v>
      </c>
      <c r="J33" s="11">
        <v>0.5</v>
      </c>
      <c r="K33" s="11" t="s">
        <v>80</v>
      </c>
      <c r="L33" s="11">
        <v>107</v>
      </c>
      <c r="M33" s="11">
        <f t="shared" si="1"/>
        <v>258</v>
      </c>
      <c r="N33" s="13"/>
    </row>
    <row r="34" spans="1:14" ht="18.75">
      <c r="A34" s="10">
        <v>43715</v>
      </c>
      <c r="B34" s="11" t="s">
        <v>44</v>
      </c>
      <c r="C34" s="11" t="s">
        <v>81</v>
      </c>
      <c r="D34" s="11" t="s">
        <v>12</v>
      </c>
      <c r="E34" s="12" t="s">
        <v>12</v>
      </c>
      <c r="F34" s="12">
        <v>5.3</v>
      </c>
      <c r="G34" s="12" t="str">
        <f t="shared" si="0"/>
        <v>红</v>
      </c>
      <c r="H34" s="13">
        <f>IF(OR(D34="",E34=""),"",COUNTIF($G$2:G34,"红")/COUNTA($G$2:G34))</f>
        <v>0.63636363636363635</v>
      </c>
      <c r="I34" s="11">
        <v>0.97</v>
      </c>
      <c r="J34" s="11">
        <v>0.25</v>
      </c>
      <c r="K34" s="11" t="s">
        <v>32</v>
      </c>
      <c r="L34" s="11">
        <v>97</v>
      </c>
      <c r="M34" s="11">
        <f t="shared" si="1"/>
        <v>355</v>
      </c>
      <c r="N34" s="13"/>
    </row>
    <row r="35" spans="1:14" ht="18.75">
      <c r="A35" s="10">
        <v>43716</v>
      </c>
      <c r="B35" s="11" t="s">
        <v>45</v>
      </c>
      <c r="C35" s="11" t="s">
        <v>82</v>
      </c>
      <c r="D35" s="11" t="s">
        <v>12</v>
      </c>
      <c r="E35" s="11" t="s">
        <v>17</v>
      </c>
      <c r="F35" s="11">
        <v>4.8</v>
      </c>
      <c r="G35" s="11" t="str">
        <f t="shared" si="0"/>
        <v>黑</v>
      </c>
      <c r="H35" s="13">
        <f>IF(OR(D35="",E35=""),"",COUNTIF($G$2:G35,"红")/COUNTA($G$2:G35))</f>
        <v>0.61764705882352944</v>
      </c>
      <c r="I35" s="11">
        <v>0.87</v>
      </c>
      <c r="J35" s="11">
        <v>0.5</v>
      </c>
      <c r="K35" s="11" t="s">
        <v>15</v>
      </c>
      <c r="L35" s="11">
        <v>-100</v>
      </c>
      <c r="M35" s="11">
        <f t="shared" si="1"/>
        <v>255</v>
      </c>
      <c r="N35" s="13"/>
    </row>
    <row r="36" spans="1:14" ht="18.75">
      <c r="A36" s="10">
        <v>43717</v>
      </c>
      <c r="B36" s="11" t="s">
        <v>45</v>
      </c>
      <c r="C36" s="11" t="s">
        <v>83</v>
      </c>
      <c r="D36" s="11" t="s">
        <v>17</v>
      </c>
      <c r="E36" s="12" t="s">
        <v>17</v>
      </c>
      <c r="F36" s="12">
        <v>4.9000000000000004</v>
      </c>
      <c r="G36" s="12" t="str">
        <f t="shared" si="0"/>
        <v>红</v>
      </c>
      <c r="H36" s="13">
        <f>IF(OR(D36="",E36=""),"",COUNTIF($G$2:G36,"红")/COUNTA($G$2:G36))</f>
        <v>0.62857142857142856</v>
      </c>
      <c r="I36" s="11">
        <v>0.7</v>
      </c>
      <c r="J36" s="11">
        <v>0.5</v>
      </c>
      <c r="K36" s="11" t="s">
        <v>29</v>
      </c>
      <c r="L36" s="11">
        <v>70</v>
      </c>
      <c r="M36" s="11">
        <f t="shared" si="1"/>
        <v>325</v>
      </c>
      <c r="N36" s="13"/>
    </row>
    <row r="37" spans="1:14" ht="18.75">
      <c r="A37" s="10">
        <v>43721</v>
      </c>
      <c r="B37" s="11" t="s">
        <v>38</v>
      </c>
      <c r="C37" s="11" t="s">
        <v>84</v>
      </c>
      <c r="D37" s="11" t="s">
        <v>17</v>
      </c>
      <c r="E37" s="11" t="s">
        <v>12</v>
      </c>
      <c r="F37" s="11">
        <v>4.9000000000000004</v>
      </c>
      <c r="G37" s="11" t="str">
        <f t="shared" si="0"/>
        <v>黑</v>
      </c>
      <c r="H37" s="13">
        <f>IF(OR(D37="",E37=""),"",COUNTIF($G$2:G37,"红")/COUNTA($G$2:G37))</f>
        <v>0.61111111111111116</v>
      </c>
      <c r="I37" s="11">
        <v>0.82</v>
      </c>
      <c r="J37" s="11">
        <v>0.5</v>
      </c>
      <c r="K37" s="11" t="s">
        <v>37</v>
      </c>
      <c r="L37" s="11">
        <v>-100</v>
      </c>
      <c r="M37" s="11">
        <f t="shared" si="1"/>
        <v>225</v>
      </c>
      <c r="N37" s="13"/>
    </row>
    <row r="38" spans="1:14" ht="18.75">
      <c r="A38" s="10">
        <v>43722</v>
      </c>
      <c r="B38" s="11" t="s">
        <v>21</v>
      </c>
      <c r="C38" s="11" t="s">
        <v>85</v>
      </c>
      <c r="D38" s="11" t="s">
        <v>17</v>
      </c>
      <c r="E38" s="12" t="s">
        <v>17</v>
      </c>
      <c r="F38" s="12">
        <v>6</v>
      </c>
      <c r="G38" s="12" t="str">
        <f t="shared" si="0"/>
        <v>红</v>
      </c>
      <c r="H38" s="13">
        <f>IF(OR(D38="",E38=""),"",COUNTIF($G$2:G38,"红")/COUNTA($G$2:G38))</f>
        <v>0.6216216216216216</v>
      </c>
      <c r="I38" s="11">
        <v>1.05</v>
      </c>
      <c r="J38" s="11">
        <v>0.5</v>
      </c>
      <c r="K38" s="11" t="s">
        <v>37</v>
      </c>
      <c r="L38" s="11">
        <v>105</v>
      </c>
      <c r="M38" s="11">
        <f t="shared" si="1"/>
        <v>330</v>
      </c>
      <c r="N38" s="13"/>
    </row>
    <row r="39" spans="1:14" ht="18.75">
      <c r="A39" s="10">
        <v>43723</v>
      </c>
      <c r="B39" s="11" t="s">
        <v>40</v>
      </c>
      <c r="C39" s="11" t="s">
        <v>86</v>
      </c>
      <c r="D39" s="11" t="s">
        <v>17</v>
      </c>
      <c r="E39" s="11" t="s">
        <v>12</v>
      </c>
      <c r="F39" s="11">
        <v>9.4</v>
      </c>
      <c r="G39" s="11" t="str">
        <f t="shared" si="0"/>
        <v>黑</v>
      </c>
      <c r="H39" s="13">
        <f>IF(OR(D39="",E39=""),"",COUNTIF($G$2:G39,"红")/COUNTA($G$2:G39))</f>
        <v>0.60526315789473684</v>
      </c>
      <c r="I39" s="11">
        <v>0.9</v>
      </c>
      <c r="J39" s="11">
        <v>0.25</v>
      </c>
      <c r="K39" s="11" t="s">
        <v>37</v>
      </c>
      <c r="L39" s="11">
        <v>-100</v>
      </c>
      <c r="M39" s="11">
        <f t="shared" si="1"/>
        <v>230</v>
      </c>
      <c r="N39" s="13"/>
    </row>
    <row r="40" spans="1:14" ht="18.75">
      <c r="A40" s="10">
        <v>43725</v>
      </c>
      <c r="B40" s="11" t="s">
        <v>39</v>
      </c>
      <c r="C40" s="11" t="s">
        <v>87</v>
      </c>
      <c r="D40" s="11" t="s">
        <v>12</v>
      </c>
      <c r="E40" s="11" t="s">
        <v>17</v>
      </c>
      <c r="F40" s="11">
        <v>5.9</v>
      </c>
      <c r="G40" s="11" t="str">
        <f t="shared" si="0"/>
        <v>黑</v>
      </c>
      <c r="H40" s="13">
        <f>IF(OR(D40="",E40=""),"",COUNTIF($G$2:G40,"红")/COUNTA($G$2:G40))</f>
        <v>0.58974358974358976</v>
      </c>
      <c r="I40" s="11">
        <v>0.7</v>
      </c>
      <c r="J40" s="11">
        <v>0.5</v>
      </c>
      <c r="K40" s="11" t="s">
        <v>15</v>
      </c>
      <c r="L40" s="11">
        <v>-100</v>
      </c>
      <c r="M40" s="11">
        <f t="shared" si="1"/>
        <v>130</v>
      </c>
      <c r="N40" s="13"/>
    </row>
    <row r="41" spans="1:14" ht="18.75">
      <c r="A41" s="10">
        <v>43726</v>
      </c>
      <c r="B41" s="11" t="s">
        <v>43</v>
      </c>
      <c r="C41" s="11" t="s">
        <v>88</v>
      </c>
      <c r="D41" s="11" t="s">
        <v>12</v>
      </c>
      <c r="E41" s="12" t="s">
        <v>12</v>
      </c>
      <c r="F41" s="12">
        <v>6.8</v>
      </c>
      <c r="G41" s="12" t="str">
        <f t="shared" si="0"/>
        <v>红</v>
      </c>
      <c r="H41" s="13">
        <f>IF(OR(D41="",E41=""),"",COUNTIF($G$2:G41,"红")/COUNTA($G$2:G41))</f>
        <v>0.6</v>
      </c>
      <c r="I41" s="11">
        <v>0.92</v>
      </c>
      <c r="J41" s="11">
        <v>0.5</v>
      </c>
      <c r="K41" s="11" t="s">
        <v>32</v>
      </c>
      <c r="L41" s="11">
        <v>92</v>
      </c>
      <c r="M41" s="11">
        <f t="shared" si="1"/>
        <v>222</v>
      </c>
      <c r="N41" s="13"/>
    </row>
    <row r="42" spans="1:14" ht="18.75">
      <c r="A42" s="10">
        <v>43727</v>
      </c>
      <c r="B42" s="11" t="s">
        <v>34</v>
      </c>
      <c r="C42" s="11" t="s">
        <v>89</v>
      </c>
      <c r="D42" s="11" t="s">
        <v>12</v>
      </c>
      <c r="E42" s="12" t="s">
        <v>12</v>
      </c>
      <c r="F42" s="12">
        <v>5.3</v>
      </c>
      <c r="G42" s="12" t="str">
        <f t="shared" si="0"/>
        <v>红</v>
      </c>
      <c r="H42" s="13">
        <f>IF(OR(D42="",E42=""),"",COUNTIF($G$2:G42,"红")/COUNTA($G$2:G42))</f>
        <v>0.6097560975609756</v>
      </c>
      <c r="I42" s="11">
        <v>0.79</v>
      </c>
      <c r="J42" s="11">
        <v>0.25</v>
      </c>
      <c r="K42" s="11" t="s">
        <v>15</v>
      </c>
      <c r="L42" s="11">
        <v>40</v>
      </c>
      <c r="M42" s="11">
        <f t="shared" si="1"/>
        <v>262</v>
      </c>
      <c r="N42" s="13"/>
    </row>
    <row r="43" spans="1:14" ht="18.75">
      <c r="A43" s="10">
        <v>43728</v>
      </c>
      <c r="B43" s="11" t="s">
        <v>23</v>
      </c>
      <c r="C43" s="11" t="s">
        <v>90</v>
      </c>
      <c r="D43" s="11" t="s">
        <v>17</v>
      </c>
      <c r="E43" s="11" t="s">
        <v>12</v>
      </c>
      <c r="F43" s="11">
        <v>4.4000000000000004</v>
      </c>
      <c r="G43" s="11" t="str">
        <f t="shared" si="0"/>
        <v>黑</v>
      </c>
      <c r="H43" s="13">
        <f>IF(OR(D43="",E43=""),"",COUNTIF($G$2:G43,"红")/COUNTA($G$2:G43))</f>
        <v>0.59523809523809523</v>
      </c>
      <c r="I43" s="11">
        <v>0.95</v>
      </c>
      <c r="J43" s="11">
        <v>0.5</v>
      </c>
      <c r="K43" s="11" t="s">
        <v>31</v>
      </c>
      <c r="L43" s="11">
        <v>-100</v>
      </c>
      <c r="M43" s="11">
        <f t="shared" si="1"/>
        <v>162</v>
      </c>
      <c r="N43" s="13"/>
    </row>
    <row r="44" spans="1:14" ht="18.75">
      <c r="A44" s="10">
        <v>43729</v>
      </c>
      <c r="B44" s="11" t="s">
        <v>19</v>
      </c>
      <c r="C44" s="11" t="s">
        <v>91</v>
      </c>
      <c r="D44" s="11" t="s">
        <v>12</v>
      </c>
      <c r="E44" s="12" t="s">
        <v>12</v>
      </c>
      <c r="F44" s="12">
        <v>7.3</v>
      </c>
      <c r="G44" s="12" t="str">
        <f t="shared" si="0"/>
        <v>红</v>
      </c>
      <c r="H44" s="13">
        <f>IF(OR(D44="",E44=""),"",COUNTIF($G$2:G44,"红")/COUNTA($G$2:G44))</f>
        <v>0.60465116279069764</v>
      </c>
      <c r="I44" s="11">
        <v>0.75</v>
      </c>
      <c r="J44" s="11">
        <v>0.5</v>
      </c>
      <c r="K44" s="11" t="s">
        <v>41</v>
      </c>
      <c r="L44" s="11">
        <v>75</v>
      </c>
      <c r="M44" s="11">
        <f t="shared" si="1"/>
        <v>237</v>
      </c>
      <c r="N44" s="13"/>
    </row>
    <row r="45" spans="1:14" ht="18.75">
      <c r="A45" s="10">
        <v>43730</v>
      </c>
      <c r="B45" s="11" t="s">
        <v>43</v>
      </c>
      <c r="C45" s="11" t="s">
        <v>92</v>
      </c>
      <c r="D45" s="11" t="s">
        <v>12</v>
      </c>
      <c r="E45" s="12" t="s">
        <v>12</v>
      </c>
      <c r="F45" s="12">
        <v>5.7</v>
      </c>
      <c r="G45" s="12" t="str">
        <f t="shared" ref="G45:G55" si="2">IF(OR(D45="",E45=""),"",IF((E45=D45),"红","黑"))</f>
        <v>红</v>
      </c>
      <c r="H45" s="13">
        <f>IF(OR(D45="",E45=""),"",COUNTIF($G$2:G45,"红")/COUNTA($G$2:G45))</f>
        <v>0.61363636363636365</v>
      </c>
      <c r="I45" s="11">
        <v>0.9</v>
      </c>
      <c r="J45" s="11">
        <v>0.5</v>
      </c>
      <c r="K45" s="11" t="s">
        <v>15</v>
      </c>
      <c r="L45" s="11">
        <v>90</v>
      </c>
      <c r="M45" s="11">
        <f t="shared" si="1"/>
        <v>327</v>
      </c>
      <c r="N45" s="13"/>
    </row>
    <row r="46" spans="1:14" ht="18.75">
      <c r="A46" s="10">
        <v>43732</v>
      </c>
      <c r="B46" s="11" t="s">
        <v>38</v>
      </c>
      <c r="C46" s="11" t="s">
        <v>93</v>
      </c>
      <c r="D46" s="11" t="s">
        <v>12</v>
      </c>
      <c r="E46" s="12" t="s">
        <v>12</v>
      </c>
      <c r="F46" s="12">
        <v>5.3</v>
      </c>
      <c r="G46" s="12" t="str">
        <f t="shared" si="2"/>
        <v>红</v>
      </c>
      <c r="H46" s="13">
        <f>IF(OR(D46="",E46=""),"",COUNTIF($G$2:G46,"红")/COUNTA($G$2:G46))</f>
        <v>0.62222222222222223</v>
      </c>
      <c r="I46" s="11">
        <v>0.8</v>
      </c>
      <c r="J46" s="11">
        <v>0.5</v>
      </c>
      <c r="K46" s="11" t="s">
        <v>32</v>
      </c>
      <c r="L46" s="11">
        <v>80</v>
      </c>
      <c r="M46" s="11">
        <f t="shared" si="1"/>
        <v>407</v>
      </c>
      <c r="N46" s="13"/>
    </row>
    <row r="47" spans="1:14" ht="18.75">
      <c r="A47" s="10">
        <v>43733</v>
      </c>
      <c r="B47" s="11" t="s">
        <v>26</v>
      </c>
      <c r="C47" s="11" t="s">
        <v>94</v>
      </c>
      <c r="D47" s="11" t="s">
        <v>17</v>
      </c>
      <c r="E47" s="12" t="s">
        <v>17</v>
      </c>
      <c r="F47" s="12">
        <v>4.2</v>
      </c>
      <c r="G47" s="12" t="str">
        <f t="shared" si="2"/>
        <v>红</v>
      </c>
      <c r="H47" s="13">
        <f>IF(OR(D47="",E47=""),"",COUNTIF($G$2:G47,"红")/COUNTA($G$2:G47))</f>
        <v>0.63043478260869568</v>
      </c>
      <c r="I47" s="11">
        <v>1.02</v>
      </c>
      <c r="J47" s="11">
        <v>0.5</v>
      </c>
      <c r="K47" s="11" t="s">
        <v>18</v>
      </c>
      <c r="L47" s="11">
        <v>102</v>
      </c>
      <c r="M47" s="11">
        <f t="shared" si="1"/>
        <v>509</v>
      </c>
      <c r="N47" s="13"/>
    </row>
    <row r="48" spans="1:14" ht="18.75">
      <c r="A48" s="10">
        <v>43734</v>
      </c>
      <c r="B48" s="11" t="s">
        <v>22</v>
      </c>
      <c r="C48" s="11" t="s">
        <v>95</v>
      </c>
      <c r="D48" s="11" t="s">
        <v>17</v>
      </c>
      <c r="E48" s="12" t="s">
        <v>17</v>
      </c>
      <c r="F48" s="12">
        <v>6.2</v>
      </c>
      <c r="G48" s="12" t="str">
        <f t="shared" si="2"/>
        <v>红</v>
      </c>
      <c r="H48" s="13">
        <f>IF(OR(D48="",E48=""),"",COUNTIF($G$2:G48,"红")/COUNTA($G$2:G48))</f>
        <v>0.63829787234042556</v>
      </c>
      <c r="I48" s="11">
        <v>0.5</v>
      </c>
      <c r="J48" s="11" t="s">
        <v>24</v>
      </c>
      <c r="K48" s="11" t="s">
        <v>20</v>
      </c>
      <c r="L48" s="11">
        <v>50</v>
      </c>
      <c r="M48" s="11">
        <f t="shared" si="1"/>
        <v>559</v>
      </c>
      <c r="N48" s="13"/>
    </row>
    <row r="49" spans="1:14" ht="18.75">
      <c r="A49" s="10">
        <v>43735</v>
      </c>
      <c r="B49" s="11" t="s">
        <v>40</v>
      </c>
      <c r="C49" s="11" t="s">
        <v>96</v>
      </c>
      <c r="D49" s="11" t="s">
        <v>12</v>
      </c>
      <c r="E49" s="12" t="s">
        <v>12</v>
      </c>
      <c r="F49" s="12">
        <v>6.8</v>
      </c>
      <c r="G49" s="12" t="str">
        <f t="shared" si="2"/>
        <v>红</v>
      </c>
      <c r="H49" s="13">
        <f>IF(OR(D49="",E49=""),"",COUNTIF($G$2:G49,"红")/COUNTA($G$2:G49))</f>
        <v>0.64583333333333337</v>
      </c>
      <c r="I49" s="11">
        <v>0.78</v>
      </c>
      <c r="J49" s="11">
        <v>0.5</v>
      </c>
      <c r="K49" s="11" t="s">
        <v>13</v>
      </c>
      <c r="L49" s="11">
        <v>78</v>
      </c>
      <c r="M49" s="11">
        <f t="shared" si="1"/>
        <v>637</v>
      </c>
      <c r="N49" s="13"/>
    </row>
    <row r="50" spans="1:14" ht="18.75">
      <c r="A50" s="10">
        <v>43736</v>
      </c>
      <c r="B50" s="11" t="s">
        <v>14</v>
      </c>
      <c r="C50" s="11" t="s">
        <v>97</v>
      </c>
      <c r="D50" s="11" t="s">
        <v>17</v>
      </c>
      <c r="E50" s="12" t="s">
        <v>17</v>
      </c>
      <c r="F50" s="12">
        <v>4.9000000000000004</v>
      </c>
      <c r="G50" s="12" t="str">
        <f t="shared" si="2"/>
        <v>红</v>
      </c>
      <c r="H50" s="13">
        <f>IF(OR(D50="",E50=""),"",COUNTIF($G$2:G50,"红")/COUNTA($G$2:G50))</f>
        <v>0.65306122448979587</v>
      </c>
      <c r="I50" s="11">
        <v>0.89</v>
      </c>
      <c r="J50" s="11">
        <v>0.5</v>
      </c>
      <c r="K50" s="11" t="s">
        <v>37</v>
      </c>
      <c r="L50" s="11">
        <v>89</v>
      </c>
      <c r="M50" s="11">
        <f t="shared" si="1"/>
        <v>726</v>
      </c>
      <c r="N50" s="13"/>
    </row>
    <row r="51" spans="1:14" ht="18.75">
      <c r="A51" s="10">
        <v>43737</v>
      </c>
      <c r="B51" s="11" t="s">
        <v>14</v>
      </c>
      <c r="C51" s="11" t="s">
        <v>98</v>
      </c>
      <c r="D51" s="11" t="s">
        <v>17</v>
      </c>
      <c r="E51" s="12" t="s">
        <v>17</v>
      </c>
      <c r="F51" s="12">
        <v>5.8</v>
      </c>
      <c r="G51" s="12" t="str">
        <f t="shared" si="2"/>
        <v>红</v>
      </c>
      <c r="H51" s="13">
        <f>IF(OR(D51="",E51=""),"",COUNTIF($G$2:G51,"红")/COUNTA($G$2:G51))</f>
        <v>0.66</v>
      </c>
      <c r="I51" s="11">
        <v>0.5</v>
      </c>
      <c r="J51" s="11">
        <v>0.5</v>
      </c>
      <c r="K51" s="11" t="s">
        <v>99</v>
      </c>
      <c r="L51" s="11">
        <v>50</v>
      </c>
      <c r="M51" s="11">
        <f t="shared" si="1"/>
        <v>776</v>
      </c>
      <c r="N51" s="13">
        <v>0.67</v>
      </c>
    </row>
    <row r="52" spans="1:14" ht="18.75">
      <c r="A52" s="10">
        <v>43747</v>
      </c>
      <c r="B52" s="11" t="s">
        <v>44</v>
      </c>
      <c r="C52" s="11" t="s">
        <v>100</v>
      </c>
      <c r="D52" s="11" t="s">
        <v>12</v>
      </c>
      <c r="E52" s="12" t="s">
        <v>12</v>
      </c>
      <c r="F52" s="12">
        <v>6.9</v>
      </c>
      <c r="G52" s="12" t="str">
        <f t="shared" si="2"/>
        <v>红</v>
      </c>
      <c r="H52" s="13">
        <f>IF(OR(D52="",E52=""),"",COUNTIF($G$2:G52,"红")/COUNTA($G$2:G52))</f>
        <v>0.66666666666666663</v>
      </c>
      <c r="I52" s="11">
        <v>0.77</v>
      </c>
      <c r="J52" s="11">
        <v>0.25</v>
      </c>
      <c r="K52" s="11" t="s">
        <v>13</v>
      </c>
      <c r="L52" s="11">
        <v>38</v>
      </c>
      <c r="M52" s="11">
        <f t="shared" si="1"/>
        <v>814</v>
      </c>
      <c r="N52" s="13"/>
    </row>
    <row r="53" spans="1:14" ht="18.75">
      <c r="A53" s="10">
        <v>43748</v>
      </c>
      <c r="B53" s="11" t="s">
        <v>44</v>
      </c>
      <c r="C53" s="11" t="s">
        <v>101</v>
      </c>
      <c r="D53" s="11" t="s">
        <v>12</v>
      </c>
      <c r="E53" s="12" t="s">
        <v>12</v>
      </c>
      <c r="F53" s="12">
        <v>6.4</v>
      </c>
      <c r="G53" s="12" t="str">
        <f t="shared" si="2"/>
        <v>红</v>
      </c>
      <c r="H53" s="13">
        <f>IF(OR(D53="",E53=""),"",COUNTIF($G$2:G53,"红")/COUNTA($G$2:G53))</f>
        <v>0.67307692307692313</v>
      </c>
      <c r="I53" s="11">
        <v>0.92</v>
      </c>
      <c r="J53" s="11">
        <v>0.5</v>
      </c>
      <c r="K53" s="11" t="s">
        <v>25</v>
      </c>
      <c r="L53" s="11">
        <v>92</v>
      </c>
      <c r="M53" s="11">
        <f t="shared" si="1"/>
        <v>906</v>
      </c>
      <c r="N53" s="13"/>
    </row>
    <row r="54" spans="1:14" ht="18.75">
      <c r="A54" s="10">
        <v>43749</v>
      </c>
      <c r="B54" s="11" t="s">
        <v>45</v>
      </c>
      <c r="C54" s="11" t="s">
        <v>102</v>
      </c>
      <c r="D54" s="11" t="s">
        <v>12</v>
      </c>
      <c r="E54" s="12" t="s">
        <v>12</v>
      </c>
      <c r="F54" s="12">
        <v>4.9000000000000004</v>
      </c>
      <c r="G54" s="12" t="str">
        <f t="shared" si="2"/>
        <v>红</v>
      </c>
      <c r="H54" s="13">
        <f>IF(OR(D54="",E54=""),"",COUNTIF($G$2:G54,"红")/COUNTA($G$2:G54))</f>
        <v>0.67924528301886788</v>
      </c>
      <c r="I54" s="11">
        <v>0.78</v>
      </c>
      <c r="J54" s="11">
        <v>0.5</v>
      </c>
      <c r="K54" s="11" t="s">
        <v>13</v>
      </c>
      <c r="L54" s="11">
        <v>78</v>
      </c>
      <c r="M54" s="11">
        <f t="shared" si="1"/>
        <v>984</v>
      </c>
      <c r="N54" s="13"/>
    </row>
    <row r="55" spans="1:14" ht="18.7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3"/>
    </row>
    <row r="56" spans="1:14" ht="18.7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3"/>
    </row>
    <row r="57" spans="1:14" ht="18.7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3"/>
    </row>
    <row r="58" spans="1:14" ht="18.7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3"/>
    </row>
    <row r="59" spans="1:14" ht="18.7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3"/>
    </row>
    <row r="60" spans="1:14" ht="18.7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3"/>
    </row>
    <row r="61" spans="1:14" ht="18.7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3"/>
    </row>
    <row r="62" spans="1:14" ht="18.7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3"/>
    </row>
    <row r="63" spans="1:14" ht="18.7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3"/>
    </row>
    <row r="64" spans="1:14" ht="18.7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3"/>
    </row>
    <row r="65" spans="1:14" ht="18.7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3"/>
    </row>
    <row r="66" spans="1:14" ht="18.7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3"/>
    </row>
    <row r="67" spans="1:14" ht="18.7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3"/>
    </row>
    <row r="68" spans="1:14" ht="18.7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3"/>
    </row>
    <row r="69" spans="1:14" ht="18.7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3"/>
    </row>
    <row r="70" spans="1:14" ht="18.7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3"/>
    </row>
    <row r="71" spans="1:14" ht="18.7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3"/>
    </row>
    <row r="72" spans="1:14" ht="18.7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3"/>
    </row>
    <row r="73" spans="1:14" ht="18.7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3"/>
    </row>
    <row r="74" spans="1:14" ht="18.7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3"/>
    </row>
    <row r="75" spans="1:14" ht="18.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3"/>
    </row>
    <row r="76" spans="1:14" ht="18.7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3"/>
    </row>
    <row r="77" spans="1:14" ht="18.7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3"/>
    </row>
    <row r="78" spans="1:14" ht="18.7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3"/>
    </row>
    <row r="79" spans="1:14" ht="18.7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3"/>
    </row>
    <row r="80" spans="1:14" ht="18.7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3"/>
    </row>
    <row r="81" spans="1:14" ht="18.7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3"/>
    </row>
    <row r="82" spans="1:14" ht="18.7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3"/>
    </row>
    <row r="83" spans="1:14" ht="18.7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3"/>
    </row>
    <row r="84" spans="1:14" ht="18.7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3"/>
    </row>
    <row r="85" spans="1:14" ht="18.7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3"/>
    </row>
    <row r="86" spans="1:14" ht="18.7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3"/>
    </row>
    <row r="87" spans="1:14" ht="18.7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3"/>
    </row>
    <row r="88" spans="1:14" ht="18.7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3"/>
    </row>
    <row r="89" spans="1:14" ht="18.7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3"/>
    </row>
    <row r="90" spans="1:14" ht="18.7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3"/>
    </row>
    <row r="91" spans="1:14" ht="18.7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3"/>
    </row>
    <row r="92" spans="1:14" ht="18.7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3"/>
    </row>
    <row r="93" spans="1:14" ht="18.7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3"/>
    </row>
    <row r="94" spans="1:14" ht="18.7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3"/>
    </row>
    <row r="95" spans="1:14" ht="18.7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3"/>
    </row>
    <row r="96" spans="1:14" ht="18.7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3"/>
    </row>
    <row r="97" spans="1:14" ht="18.7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3"/>
    </row>
    <row r="98" spans="1:14" ht="18.7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3"/>
    </row>
    <row r="99" spans="1:14" ht="18.7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3"/>
    </row>
    <row r="100" spans="1:14" ht="18.7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3"/>
    </row>
    <row r="101" spans="1:14" ht="18.7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3"/>
    </row>
    <row r="102" spans="1:14" ht="18.7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3"/>
    </row>
    <row r="103" spans="1:14" ht="18.7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3"/>
    </row>
    <row r="104" spans="1:14" ht="18.7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3"/>
    </row>
    <row r="105" spans="1:14" ht="18.7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3"/>
    </row>
    <row r="106" spans="1:14" ht="18.7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3"/>
    </row>
    <row r="107" spans="1:14" ht="18.7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3"/>
    </row>
    <row r="108" spans="1:14" ht="18.7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3"/>
    </row>
    <row r="109" spans="1:14" ht="18.7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3"/>
    </row>
    <row r="110" spans="1:14" ht="18.7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3"/>
    </row>
    <row r="111" spans="1:14" ht="18.7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3"/>
    </row>
    <row r="112" spans="1:14" ht="18.7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3"/>
    </row>
    <row r="113" spans="1:14" ht="18.7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3"/>
    </row>
    <row r="114" spans="1:14" ht="18.7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3"/>
    </row>
    <row r="115" spans="1:14" ht="18.7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3"/>
    </row>
    <row r="116" spans="1:14" ht="18.7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3"/>
    </row>
    <row r="117" spans="1:14" ht="18.7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3"/>
    </row>
    <row r="118" spans="1:14" ht="18.7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3"/>
    </row>
    <row r="119" spans="1:14" ht="18.7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3"/>
    </row>
    <row r="120" spans="1:14" ht="18.7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3"/>
    </row>
    <row r="121" spans="1:14" ht="18.7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3"/>
    </row>
    <row r="122" spans="1:14" ht="18.7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3"/>
    </row>
    <row r="123" spans="1:14" ht="18.7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3"/>
    </row>
    <row r="124" spans="1:14" ht="18.7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3"/>
    </row>
    <row r="125" spans="1:14" ht="18.7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3"/>
    </row>
    <row r="126" spans="1:14" ht="18.7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3"/>
    </row>
    <row r="127" spans="1:14" ht="18.7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3"/>
    </row>
    <row r="128" spans="1:14" ht="18.7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3"/>
    </row>
    <row r="129" spans="1:14" ht="18.7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3"/>
    </row>
    <row r="130" spans="1:14" ht="18.7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3"/>
    </row>
    <row r="131" spans="1:14" ht="18.7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3"/>
    </row>
    <row r="132" spans="1:14" ht="18.7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3"/>
    </row>
    <row r="133" spans="1:14" ht="18.7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3"/>
    </row>
    <row r="134" spans="1:14" ht="18.7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3"/>
    </row>
    <row r="135" spans="1:14" ht="18.7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3"/>
    </row>
    <row r="136" spans="1:14" ht="18.7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3"/>
    </row>
    <row r="137" spans="1:14" ht="18.7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3"/>
    </row>
    <row r="138" spans="1:14" ht="18.7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3"/>
    </row>
    <row r="139" spans="1:14" ht="18.7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3"/>
    </row>
    <row r="140" spans="1:14" ht="18.7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3"/>
    </row>
    <row r="141" spans="1:14" ht="18.7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3"/>
    </row>
    <row r="142" spans="1:14" ht="18.7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3"/>
    </row>
    <row r="143" spans="1:14" ht="18.7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3"/>
    </row>
    <row r="144" spans="1:14" ht="18.7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3"/>
    </row>
    <row r="145" spans="1:14" ht="18.7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3"/>
    </row>
    <row r="146" spans="1:14" ht="18.7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3"/>
    </row>
    <row r="147" spans="1:14" ht="18.7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3"/>
    </row>
    <row r="148" spans="1:14" ht="18.7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3"/>
    </row>
    <row r="149" spans="1:14" ht="18.7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3"/>
    </row>
    <row r="150" spans="1:14" ht="18.7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3"/>
    </row>
    <row r="151" spans="1:14" ht="18.7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3"/>
    </row>
    <row r="152" spans="1:14" ht="18.7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3"/>
    </row>
    <row r="153" spans="1:14" ht="18.7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3"/>
    </row>
    <row r="154" spans="1:14" ht="18.7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3"/>
    </row>
    <row r="155" spans="1:14" ht="18.7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3"/>
    </row>
    <row r="156" spans="1:14" ht="18.7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3"/>
    </row>
    <row r="157" spans="1:14" ht="18.7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3"/>
    </row>
    <row r="158" spans="1:14" ht="18.7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3"/>
    </row>
    <row r="159" spans="1:14" ht="18.7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3"/>
    </row>
    <row r="160" spans="1:14" ht="18.7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3"/>
    </row>
    <row r="161" spans="1:14" ht="18.7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3"/>
    </row>
    <row r="162" spans="1:14" ht="18.7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3"/>
    </row>
    <row r="163" spans="1:14" ht="18.7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3"/>
    </row>
    <row r="164" spans="1:14" ht="18.7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3"/>
    </row>
    <row r="165" spans="1:14" ht="18.7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3"/>
    </row>
    <row r="166" spans="1:14" ht="18.7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3"/>
    </row>
    <row r="167" spans="1:14" ht="18.7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3"/>
    </row>
    <row r="168" spans="1:14" ht="18.7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3"/>
    </row>
    <row r="169" spans="1:14" ht="18.7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3"/>
    </row>
    <row r="170" spans="1:14" ht="18.7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3"/>
    </row>
    <row r="171" spans="1:14" ht="18.7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3"/>
    </row>
    <row r="172" spans="1:14" ht="18.7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3"/>
    </row>
    <row r="173" spans="1:14" ht="18.7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3"/>
    </row>
    <row r="174" spans="1:14" ht="18.7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3"/>
    </row>
    <row r="175" spans="1:14" ht="18.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3"/>
    </row>
    <row r="176" spans="1:14" ht="18.7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3"/>
    </row>
    <row r="177" spans="1:14" ht="18.7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3"/>
    </row>
    <row r="178" spans="1:14" ht="18.7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3"/>
    </row>
    <row r="179" spans="1:14" ht="18.7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3"/>
    </row>
    <row r="180" spans="1:14" ht="18.7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3"/>
    </row>
    <row r="181" spans="1:14" ht="18.7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3"/>
    </row>
    <row r="182" spans="1:14" ht="18.7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3"/>
    </row>
    <row r="183" spans="1:14" ht="18.7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3"/>
    </row>
    <row r="184" spans="1:14" ht="18.7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3"/>
    </row>
    <row r="185" spans="1:14" ht="18.7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3"/>
    </row>
    <row r="186" spans="1:14" ht="18.7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3"/>
    </row>
    <row r="187" spans="1:14" ht="18.7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3"/>
    </row>
    <row r="188" spans="1:14" ht="18.7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3"/>
    </row>
    <row r="189" spans="1:14" ht="18.7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3"/>
    </row>
    <row r="190" spans="1:14" ht="18.7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3"/>
    </row>
    <row r="191" spans="1:14" ht="18.7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3"/>
    </row>
    <row r="192" spans="1:14" ht="18.7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3"/>
    </row>
    <row r="193" spans="1:14" ht="18.7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3"/>
    </row>
    <row r="194" spans="1:14" ht="18.7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3"/>
    </row>
    <row r="195" spans="1:14" ht="18.7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3"/>
    </row>
    <row r="196" spans="1:14" ht="18.7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3"/>
    </row>
    <row r="197" spans="1:14" ht="18.7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3"/>
    </row>
    <row r="198" spans="1:14" ht="18.7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3"/>
    </row>
    <row r="199" spans="1:14" ht="18.7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3"/>
    </row>
    <row r="200" spans="1:14" ht="18.7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3"/>
    </row>
    <row r="201" spans="1:14" ht="18.7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3"/>
    </row>
    <row r="202" spans="1:14" ht="18.7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3"/>
    </row>
    <row r="203" spans="1:14" ht="18.7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3"/>
    </row>
    <row r="204" spans="1:14" ht="18.7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3"/>
    </row>
    <row r="205" spans="1:14" ht="18.7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3"/>
    </row>
    <row r="206" spans="1:14" ht="18.7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3"/>
    </row>
    <row r="207" spans="1:14" ht="18.7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3"/>
    </row>
    <row r="208" spans="1:14" ht="18.7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3"/>
    </row>
    <row r="209" spans="1:14" ht="18.7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3"/>
    </row>
    <row r="210" spans="1:14" ht="18.7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3"/>
    </row>
    <row r="211" spans="1:14" ht="18.7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3"/>
    </row>
    <row r="212" spans="1:14" ht="18.7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3"/>
    </row>
    <row r="213" spans="1:14" ht="18.7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3"/>
    </row>
    <row r="214" spans="1:14" ht="18.7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3"/>
    </row>
    <row r="215" spans="1:14" ht="18.7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3"/>
    </row>
    <row r="216" spans="1:14" ht="18.7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3"/>
    </row>
    <row r="217" spans="1:14" ht="18.7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3"/>
    </row>
    <row r="218" spans="1:14" ht="18.7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3"/>
    </row>
    <row r="219" spans="1:14" ht="18.7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3"/>
    </row>
    <row r="220" spans="1:14" ht="18.7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3"/>
    </row>
    <row r="221" spans="1:14" ht="18.7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3"/>
    </row>
    <row r="222" spans="1:14" ht="18.7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3"/>
    </row>
    <row r="223" spans="1:14" ht="18.7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3"/>
    </row>
    <row r="224" spans="1:14" ht="18.7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3"/>
    </row>
    <row r="225" spans="1:14" ht="18.7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3"/>
    </row>
    <row r="226" spans="1:14" ht="18.7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3"/>
    </row>
    <row r="227" spans="1:14" ht="18.7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3"/>
    </row>
    <row r="228" spans="1:14" ht="18.7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3"/>
    </row>
    <row r="229" spans="1:14" ht="18.7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3"/>
    </row>
    <row r="230" spans="1:14" ht="18.7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3"/>
    </row>
    <row r="231" spans="1:14" ht="18.7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3"/>
    </row>
    <row r="232" spans="1:14" ht="18.7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3"/>
    </row>
    <row r="233" spans="1:14" ht="18.7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3"/>
    </row>
    <row r="234" spans="1:14" ht="18.7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3"/>
    </row>
    <row r="235" spans="1:14" ht="18.7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3"/>
    </row>
    <row r="236" spans="1:14" ht="18.7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3"/>
    </row>
    <row r="237" spans="1:14" ht="18.7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3"/>
    </row>
    <row r="238" spans="1:14" ht="18.7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3"/>
    </row>
    <row r="239" spans="1:14" ht="18.7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3"/>
    </row>
    <row r="240" spans="1:14" ht="18.7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3"/>
    </row>
    <row r="241" spans="1:14" ht="18.7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3"/>
    </row>
    <row r="242" spans="1:14" ht="18.7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3"/>
    </row>
    <row r="243" spans="1:14" ht="18.7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3"/>
    </row>
    <row r="244" spans="1:14" ht="18.7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3"/>
    </row>
    <row r="245" spans="1:14" ht="18.7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3"/>
    </row>
    <row r="246" spans="1:14" ht="18.7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3"/>
    </row>
    <row r="247" spans="1:14" ht="18.7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3"/>
    </row>
    <row r="248" spans="1:14" ht="18.7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3"/>
    </row>
    <row r="249" spans="1:14" ht="18.7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3"/>
    </row>
    <row r="250" spans="1:14" ht="18.7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3"/>
    </row>
    <row r="251" spans="1:14" ht="18.7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3"/>
    </row>
    <row r="252" spans="1:14" ht="18.7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3"/>
    </row>
    <row r="253" spans="1:14" ht="18.7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3"/>
    </row>
    <row r="254" spans="1:14" ht="18.7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3"/>
    </row>
    <row r="255" spans="1:14" ht="18.7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3"/>
    </row>
    <row r="256" spans="1:14" ht="18.7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3"/>
    </row>
    <row r="257" spans="1:14" ht="18.7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3"/>
    </row>
    <row r="258" spans="1:14" ht="18.7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3"/>
    </row>
    <row r="259" spans="1:14" ht="18.7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3"/>
    </row>
    <row r="260" spans="1:14" ht="18.7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3"/>
    </row>
    <row r="261" spans="1:14" ht="18.7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3"/>
    </row>
    <row r="262" spans="1:14" ht="18.7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3"/>
    </row>
    <row r="263" spans="1:14" ht="18.7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3"/>
    </row>
    <row r="264" spans="1:14" ht="18.7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3"/>
    </row>
    <row r="265" spans="1:14" ht="18.7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3"/>
    </row>
    <row r="266" spans="1:14" ht="18.7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3"/>
    </row>
    <row r="267" spans="1:14" ht="18.7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3"/>
    </row>
    <row r="268" spans="1:14" ht="18.7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3"/>
    </row>
    <row r="269" spans="1:14" ht="18.7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3"/>
    </row>
    <row r="270" spans="1:14" ht="18.7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3"/>
    </row>
    <row r="271" spans="1:14" ht="18.7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3"/>
    </row>
    <row r="272" spans="1:14" ht="18.7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3"/>
    </row>
    <row r="273" spans="1:14" ht="18.7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3"/>
    </row>
    <row r="274" spans="1:14" ht="18.7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3"/>
    </row>
    <row r="275" spans="1:14" ht="18.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3"/>
    </row>
    <row r="276" spans="1:14" ht="18.7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3"/>
    </row>
    <row r="277" spans="1:14" ht="18.7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3"/>
    </row>
    <row r="278" spans="1:14" ht="18.7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3"/>
    </row>
    <row r="279" spans="1:14" ht="18.7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3"/>
    </row>
    <row r="280" spans="1:14" ht="18.7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3"/>
    </row>
    <row r="281" spans="1:14" ht="18.7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3"/>
    </row>
    <row r="282" spans="1:14" ht="18.7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3"/>
    </row>
    <row r="283" spans="1:14" ht="18.7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3"/>
    </row>
    <row r="284" spans="1:14" ht="18.7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3"/>
    </row>
    <row r="285" spans="1:14" ht="18.7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3"/>
    </row>
    <row r="286" spans="1:14" ht="18.7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3"/>
    </row>
    <row r="287" spans="1:14" ht="18.7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3"/>
    </row>
    <row r="288" spans="1:14" ht="18.7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3"/>
    </row>
    <row r="289" spans="1:14" ht="18.7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3"/>
    </row>
    <row r="290" spans="1:14" ht="18.7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3"/>
    </row>
    <row r="291" spans="1:14" ht="18.7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3"/>
    </row>
    <row r="292" spans="1:14" ht="18.7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3"/>
    </row>
    <row r="293" spans="1:14" ht="18.7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3"/>
    </row>
    <row r="294" spans="1:14" ht="18.7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3"/>
    </row>
    <row r="295" spans="1:14" ht="18.7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3"/>
    </row>
    <row r="296" spans="1:14" ht="18.7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3"/>
    </row>
    <row r="297" spans="1:14" ht="18.7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3"/>
    </row>
    <row r="298" spans="1:14" ht="18.7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3"/>
    </row>
    <row r="299" spans="1:14" ht="18.7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3"/>
    </row>
    <row r="300" spans="1:14" ht="18.7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3"/>
    </row>
  </sheetData>
  <phoneticPr fontId="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AI金胆2019年8月份开始统计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acredjb</dc:creator>
  <cp:lastModifiedBy>Administrator</cp:lastModifiedBy>
  <dcterms:created xsi:type="dcterms:W3CDTF">2015-07-05T18:45:00Z</dcterms:created>
  <dcterms:modified xsi:type="dcterms:W3CDTF">2019-10-13T14:05:48Z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