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04"/>
  <workbookPr defaultThemeVersion="166925"/>
  <mc:AlternateContent xmlns:mc="http://schemas.openxmlformats.org/markup-compatibility/2006">
    <mc:Choice Requires="x15">
      <x15ac:absPath xmlns:x15ac="http://schemas.microsoft.com/office/spreadsheetml/2010/11/ac" url="C:\Users\Fadak\Downloads\Covid\"/>
    </mc:Choice>
  </mc:AlternateContent>
  <xr:revisionPtr revIDLastSave="4" documentId="13_ncr:1_{CDE91351-D854-4576-9CFF-49E52A56CAE4}" xr6:coauthVersionLast="46" xr6:coauthVersionMax="46" xr10:uidLastSave="{9C86A4E7-42B5-441D-BBAF-21615F6B3144}"/>
  <bookViews>
    <workbookView xWindow="-108" yWindow="-108" windowWidth="23256" windowHeight="12576" xr2:uid="{F7F43D06-C73C-4DA9-BDA4-E47D1F6EC774}"/>
  </bookViews>
  <sheets>
    <sheet name="covid_salary_reduction_plans"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8" i="1" l="1"/>
  <c r="M27" i="1"/>
  <c r="M23" i="1"/>
  <c r="M22" i="1"/>
  <c r="M21" i="1"/>
  <c r="M20" i="1"/>
  <c r="M24" i="1"/>
  <c r="M25" i="1"/>
  <c r="M26" i="1"/>
  <c r="D29" i="1"/>
  <c r="L29" i="1" l="1"/>
  <c r="D30" i="1"/>
  <c r="G28" i="1"/>
  <c r="F28" i="1"/>
  <c r="G27" i="1"/>
  <c r="F27" i="1"/>
  <c r="G26" i="1"/>
  <c r="F26" i="1"/>
  <c r="G25" i="1"/>
  <c r="F25" i="1"/>
  <c r="G24" i="1"/>
  <c r="F24" i="1"/>
  <c r="G23" i="1"/>
  <c r="F23" i="1"/>
  <c r="G22" i="1"/>
  <c r="F22" i="1"/>
  <c r="G21" i="1"/>
  <c r="F21" i="1"/>
  <c r="G20" i="1"/>
  <c r="F20" i="1"/>
  <c r="L30" i="1" l="1"/>
  <c r="D31" i="1"/>
</calcChain>
</file>

<file path=xl/sharedStrings.xml><?xml version="1.0" encoding="utf-8"?>
<sst xmlns="http://schemas.openxmlformats.org/spreadsheetml/2006/main" count="45" uniqueCount="36">
  <si>
    <t>In this scenario, we are asked to save a given company 20% of its total salaries during COVID-2019. And we were given several options to achieve this result. 
Our ultimate goal was to save the company’s expenses without having to let go of any of its employees. 
In this approach we first looked at the current total salaries in order to calculate the 20% amount of required reduction. As shown in Table (A), the current amount of total salaries is $ 6,185,810,077, and we need to reduce wages by $1,237,162,015.40, which represent the 20% necessary reduction. 
Then, we took a closer look at each department. In each department, we calculated the average salary, filtered out all salaries that were above the average, and finally, we minimized the above average salaries equally by 4.5% of their current amount. 
The result, we minimized the wages by a total of $1,249,051,151.53, meaning that we saved up more than 20% of salries, which left us with an additional amount of savings of  $11,889,136.13.</t>
  </si>
  <si>
    <t>Table (A)</t>
  </si>
  <si>
    <t>Table (B)</t>
  </si>
  <si>
    <t>dept_no</t>
  </si>
  <si>
    <t>dept_name</t>
  </si>
  <si>
    <t>SUM_salary</t>
  </si>
  <si>
    <t>avg_salary</t>
  </si>
  <si>
    <t>20%</t>
  </si>
  <si>
    <t>50%</t>
  </si>
  <si>
    <t>Department</t>
  </si>
  <si>
    <t>Reduction %</t>
  </si>
  <si>
    <t xml:space="preserve"> Total Savings After Reduction</t>
  </si>
  <si>
    <t>SUM_Salary After Reduction</t>
  </si>
  <si>
    <t>d005</t>
  </si>
  <si>
    <t>Development</t>
  </si>
  <si>
    <t>d004</t>
  </si>
  <si>
    <t>Production</t>
  </si>
  <si>
    <t>d007</t>
  </si>
  <si>
    <t>Sales</t>
  </si>
  <si>
    <t>d001</t>
  </si>
  <si>
    <t>Marketing</t>
  </si>
  <si>
    <t>d009</t>
  </si>
  <si>
    <t>Customer Service</t>
  </si>
  <si>
    <t>d008</t>
  </si>
  <si>
    <t>Research</t>
  </si>
  <si>
    <t>d002</t>
  </si>
  <si>
    <t>Finance</t>
  </si>
  <si>
    <t>d006</t>
  </si>
  <si>
    <t>Quality Management</t>
  </si>
  <si>
    <t>d003</t>
  </si>
  <si>
    <t>Human Resources</t>
  </si>
  <si>
    <t>Total sum</t>
  </si>
  <si>
    <t xml:space="preserve">Total Savings </t>
  </si>
  <si>
    <t>20% Reduction Amount</t>
  </si>
  <si>
    <t>Amount Left</t>
  </si>
  <si>
    <t xml:space="preserve">Total after amount of reduction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</si>
</sst>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quot;$&quot;#,##0.00"/>
  </numFmts>
  <fonts count="11">
    <font>
      <sz val="11"/>
      <color theme="1"/>
      <name val="Calibri"/>
      <family val="2"/>
      <scheme val="minor"/>
    </font>
    <font>
      <sz val="11"/>
      <color theme="1"/>
      <name val="Calibri"/>
      <family val="2"/>
      <scheme val="minor"/>
    </font>
    <font>
      <sz val="9"/>
      <color rgb="FFFFFFFF"/>
      <name val="Segoe UI"/>
      <family val="2"/>
    </font>
    <font>
      <sz val="11"/>
      <color theme="1"/>
      <name val="Calibri"/>
    </font>
    <font>
      <b/>
      <sz val="11"/>
      <color theme="1"/>
      <name val="Calibri"/>
    </font>
    <font>
      <b/>
      <sz val="11"/>
      <color theme="1"/>
      <name val="Calibri"/>
      <family val="2"/>
      <scheme val="minor"/>
    </font>
    <font>
      <sz val="11"/>
      <color theme="1"/>
      <name val="Calibri"/>
      <family val="2"/>
    </font>
    <font>
      <sz val="12"/>
      <color theme="1"/>
      <name val="Calibri"/>
      <family val="2"/>
      <scheme val="minor"/>
    </font>
    <font>
      <sz val="11"/>
      <name val="Calibri"/>
      <family val="2"/>
    </font>
    <font>
      <sz val="11"/>
      <color rgb="FF000000"/>
      <name val="Calibri"/>
      <family val="2"/>
    </font>
    <font>
      <sz val="8"/>
      <name val="Calibri"/>
      <family val="2"/>
      <scheme val="minor"/>
    </font>
  </fonts>
  <fills count="2">
    <fill>
      <patternFill patternType="none"/>
    </fill>
    <fill>
      <patternFill patternType="gray125"/>
    </fill>
  </fills>
  <borders count="5">
    <border>
      <left/>
      <right/>
      <top/>
      <bottom/>
      <diagonal/>
    </border>
    <border>
      <left/>
      <right style="thin">
        <color theme="4"/>
      </right>
      <top style="thin">
        <color theme="4"/>
      </top>
      <bottom/>
      <diagonal/>
    </border>
    <border>
      <left/>
      <right style="thin">
        <color rgb="FF4472C4"/>
      </right>
      <top style="thin">
        <color rgb="FF4472C4"/>
      </top>
      <bottom/>
      <diagonal/>
    </border>
    <border>
      <left/>
      <right/>
      <top style="double">
        <color theme="4"/>
      </top>
      <bottom style="thin">
        <color theme="4"/>
      </bottom>
      <diagonal/>
    </border>
    <border>
      <left/>
      <right/>
      <top style="thin">
        <color theme="4"/>
      </top>
      <bottom/>
      <diagonal/>
    </border>
  </borders>
  <cellStyleXfs count="2">
    <xf numFmtId="0" fontId="0" fillId="0" borderId="0"/>
    <xf numFmtId="44" fontId="1" fillId="0" borderId="0" applyFont="0" applyFill="0" applyBorder="0" applyAlignment="0" applyProtection="0"/>
  </cellStyleXfs>
  <cellXfs count="29">
    <xf numFmtId="0" fontId="0" fillId="0" borderId="0" xfId="0"/>
    <xf numFmtId="44" fontId="0" fillId="0" borderId="0" xfId="1" applyFont="1"/>
    <xf numFmtId="0" fontId="3" fillId="0" borderId="0" xfId="0" applyFont="1"/>
    <xf numFmtId="164" fontId="3" fillId="0" borderId="0" xfId="0" applyNumberFormat="1" applyFont="1"/>
    <xf numFmtId="0" fontId="4" fillId="0" borderId="0" xfId="0" applyFont="1"/>
    <xf numFmtId="0" fontId="5" fillId="0" borderId="3" xfId="0" applyFont="1" applyBorder="1"/>
    <xf numFmtId="0" fontId="6" fillId="0" borderId="0" xfId="0" applyFont="1"/>
    <xf numFmtId="44" fontId="5" fillId="0" borderId="3" xfId="1" applyNumberFormat="1" applyFont="1" applyBorder="1"/>
    <xf numFmtId="44" fontId="0" fillId="0" borderId="0" xfId="1" applyFont="1" applyBorder="1"/>
    <xf numFmtId="0" fontId="0" fillId="0" borderId="0" xfId="0"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0" fontId="5" fillId="0" borderId="0" xfId="0" applyFont="1" applyBorder="1"/>
    <xf numFmtId="44" fontId="5" fillId="0" borderId="0" xfId="1" applyNumberFormat="1" applyFont="1" applyBorder="1"/>
    <xf numFmtId="0" fontId="5" fillId="0" borderId="0" xfId="0" applyFont="1" applyAlignment="1">
      <alignment horizontal="center"/>
    </xf>
    <xf numFmtId="0" fontId="0" fillId="0" borderId="4" xfId="0" applyFont="1" applyBorder="1"/>
    <xf numFmtId="165" fontId="6" fillId="0" borderId="0" xfId="0" applyNumberFormat="1" applyFont="1" applyBorder="1"/>
    <xf numFmtId="165" fontId="9" fillId="0" borderId="0" xfId="0" applyNumberFormat="1" applyFont="1" applyBorder="1" applyAlignment="1">
      <alignment wrapText="1"/>
    </xf>
    <xf numFmtId="165" fontId="8" fillId="0" borderId="0" xfId="1" applyNumberFormat="1" applyFont="1" applyBorder="1"/>
    <xf numFmtId="44" fontId="2" fillId="0" borderId="0" xfId="1" applyNumberFormat="1" applyFont="1" applyAlignment="1">
      <alignment horizontal="center"/>
    </xf>
    <xf numFmtId="44" fontId="6" fillId="0" borderId="1" xfId="0" applyNumberFormat="1" applyFont="1" applyBorder="1"/>
    <xf numFmtId="44" fontId="9" fillId="0" borderId="2" xfId="0" applyNumberFormat="1" applyFont="1" applyBorder="1" applyAlignment="1">
      <alignment wrapText="1"/>
    </xf>
    <xf numFmtId="44" fontId="8" fillId="0" borderId="4" xfId="1" applyNumberFormat="1" applyFont="1" applyBorder="1"/>
    <xf numFmtId="44" fontId="3" fillId="0" borderId="0" xfId="0" applyNumberFormat="1" applyFont="1"/>
    <xf numFmtId="44" fontId="6" fillId="0" borderId="0" xfId="0" applyNumberFormat="1" applyFont="1" applyBorder="1"/>
    <xf numFmtId="44" fontId="9" fillId="0" borderId="0" xfId="0" applyNumberFormat="1" applyFont="1" applyBorder="1" applyAlignment="1">
      <alignment wrapText="1"/>
    </xf>
    <xf numFmtId="44" fontId="8" fillId="0" borderId="0" xfId="1" applyNumberFormat="1" applyFont="1" applyBorder="1"/>
    <xf numFmtId="0" fontId="5" fillId="0" borderId="0" xfId="0" applyFont="1" applyAlignment="1">
      <alignment horizontal="center"/>
    </xf>
    <xf numFmtId="0" fontId="7" fillId="0" borderId="0" xfId="0" applyFont="1" applyAlignment="1">
      <alignment horizontal="left" vertical="top" wrapText="1"/>
    </xf>
  </cellXfs>
  <cellStyles count="2">
    <cellStyle name="Currency" xfId="1" builtinId="4"/>
    <cellStyle name="Normal" xfId="0" builtinId="0"/>
  </cellStyles>
  <dxfs count="15">
    <dxf>
      <numFmt numFmtId="34" formatCode="_(&quot;$&quot;* #,##0.00_);_(&quot;$&quot;* \(#,##0.00\);_(&quot;$&quot;* &quot;-&quot;??_);_(@_)"/>
    </dxf>
    <dxf>
      <font>
        <b val="0"/>
        <i val="0"/>
        <strike val="0"/>
        <condense val="0"/>
        <extend val="0"/>
        <outline val="0"/>
        <shadow val="0"/>
        <u val="none"/>
        <vertAlign val="baseline"/>
        <sz val="11"/>
        <color theme="1"/>
        <name val="Calibri"/>
        <scheme val="none"/>
      </font>
      <numFmt numFmtId="34" formatCode="_(&quot;$&quot;* #,##0.00_);_(&quot;$&quot;* \(#,##0.00\);_(&quot;$&quot;* &quot;-&quot;??_);_(@_)"/>
    </dxf>
    <dxf>
      <font>
        <sz val="11"/>
        <name val="Calibri"/>
      </font>
      <numFmt numFmtId="34" formatCode="_(&quot;$&quot;* #,##0.00_);_(&quot;$&quot;* \(#,##0.00\);_(&quot;$&quot;* &quot;-&quot;??_);_(@_)"/>
    </dxf>
    <dxf>
      <font>
        <b val="0"/>
        <i val="0"/>
        <strike val="0"/>
        <condense val="0"/>
        <extend val="0"/>
        <outline val="0"/>
        <shadow val="0"/>
        <u val="none"/>
        <vertAlign val="baseline"/>
        <sz val="11"/>
        <color theme="1"/>
        <name val="Calibri"/>
        <scheme val="none"/>
      </font>
      <numFmt numFmtId="34" formatCode="_(&quot;$&quot;* #,##0.00_);_(&quot;$&quot;* \(#,##0.00\);_(&quot;$&quot;* &quot;-&quot;??_);_(@_)"/>
    </dxf>
    <dxf>
      <font>
        <b val="0"/>
        <i val="0"/>
        <strike val="0"/>
        <condense val="0"/>
        <extend val="0"/>
        <outline val="0"/>
        <shadow val="0"/>
        <u val="none"/>
        <vertAlign val="baseline"/>
        <sz val="11"/>
        <color theme="1"/>
        <name val="Calibri"/>
        <scheme val="none"/>
      </font>
      <numFmt numFmtId="164" formatCode="0.0%"/>
    </dxf>
    <dxf>
      <font>
        <b val="0"/>
        <i val="0"/>
        <strike val="0"/>
        <condense val="0"/>
        <extend val="0"/>
        <outline val="0"/>
        <shadow val="0"/>
        <u val="none"/>
        <vertAlign val="baseline"/>
        <sz val="11"/>
        <color theme="1"/>
        <name val="Calibri"/>
        <family val="2"/>
        <scheme val="none"/>
      </font>
    </dxf>
    <dxf>
      <font>
        <sz val="11"/>
        <name val="Calibri"/>
      </font>
    </dxf>
    <dxf>
      <font>
        <b val="0"/>
        <i val="0"/>
        <strike val="0"/>
        <condense val="0"/>
        <extend val="0"/>
        <outline val="0"/>
        <shadow val="0"/>
        <u val="none"/>
        <vertAlign val="baseline"/>
        <sz val="11"/>
        <color theme="1"/>
        <name val="Calibri"/>
        <family val="2"/>
        <scheme val="none"/>
      </font>
    </dxf>
    <dxf>
      <font>
        <sz val="11"/>
        <name val="Calibri"/>
      </font>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s>
  <tableStyles count="0" defaultTableStyle="TableStyleMedium2" defaultPivotStyle="PivotStyleLight16"/>
  <colors>
    <mruColors>
      <color rgb="FF28608C"/>
      <color rgb="FF98C1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Sum</a:t>
            </a:r>
            <a:r>
              <a:rPr lang="en-US" b="1" baseline="0"/>
              <a:t> of Salaries per Department before and after 20% Reduction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covid_salary_reduction_plans!$D$19</c:f>
              <c:strCache>
                <c:ptCount val="1"/>
                <c:pt idx="0">
                  <c:v>SUM_salary</c:v>
                </c:pt>
              </c:strCache>
            </c:strRef>
          </c:tx>
          <c:spPr>
            <a:solidFill>
              <a:srgbClr val="28608C"/>
            </a:solidFill>
            <a:ln>
              <a:noFill/>
            </a:ln>
            <a:effectLst/>
          </c:spPr>
          <c:invertIfNegative val="0"/>
          <c:cat>
            <c:strRef>
              <c:f>covid_salary_reduction_plans!$C$20:$C$28</c:f>
              <c:strCache>
                <c:ptCount val="9"/>
                <c:pt idx="0">
                  <c:v>Development</c:v>
                </c:pt>
                <c:pt idx="1">
                  <c:v>Production</c:v>
                </c:pt>
                <c:pt idx="2">
                  <c:v>Sales</c:v>
                </c:pt>
                <c:pt idx="3">
                  <c:v>Marketing</c:v>
                </c:pt>
                <c:pt idx="4">
                  <c:v>Customer Service</c:v>
                </c:pt>
                <c:pt idx="5">
                  <c:v>Research</c:v>
                </c:pt>
                <c:pt idx="6">
                  <c:v>Finance</c:v>
                </c:pt>
                <c:pt idx="7">
                  <c:v>Quality Management</c:v>
                </c:pt>
                <c:pt idx="8">
                  <c:v>Human Resources</c:v>
                </c:pt>
              </c:strCache>
            </c:strRef>
          </c:cat>
          <c:val>
            <c:numRef>
              <c:f>covid_salary_reduction_plans!$D$20:$D$28</c:f>
              <c:numCache>
                <c:formatCode>_("$"* #,##0.00_);_("$"* \(#,##0.00\);_("$"* "-"??_);_(@_)</c:formatCode>
                <c:ptCount val="9"/>
                <c:pt idx="0">
                  <c:v>1494781324</c:v>
                </c:pt>
                <c:pt idx="1">
                  <c:v>1290117164</c:v>
                </c:pt>
                <c:pt idx="2">
                  <c:v>1222707509</c:v>
                </c:pt>
                <c:pt idx="3">
                  <c:v>419239984</c:v>
                </c:pt>
                <c:pt idx="4">
                  <c:v>407963100</c:v>
                </c:pt>
                <c:pt idx="5">
                  <c:v>368585829</c:v>
                </c:pt>
                <c:pt idx="6">
                  <c:v>352612797</c:v>
                </c:pt>
                <c:pt idx="7">
                  <c:v>336359202</c:v>
                </c:pt>
                <c:pt idx="8">
                  <c:v>293443168</c:v>
                </c:pt>
              </c:numCache>
            </c:numRef>
          </c:val>
          <c:extLst>
            <c:ext xmlns:c16="http://schemas.microsoft.com/office/drawing/2014/chart" uri="{C3380CC4-5D6E-409C-BE32-E72D297353CC}">
              <c16:uniqueId val="{00000000-7B1A-4BBA-8290-0F84328755F2}"/>
            </c:ext>
          </c:extLst>
        </c:ser>
        <c:ser>
          <c:idx val="1"/>
          <c:order val="1"/>
          <c:tx>
            <c:strRef>
              <c:f>covid_salary_reduction_plans!$M$19</c:f>
              <c:strCache>
                <c:ptCount val="1"/>
                <c:pt idx="0">
                  <c:v> SUM_Salary After Reduction </c:v>
                </c:pt>
              </c:strCache>
            </c:strRef>
          </c:tx>
          <c:spPr>
            <a:solidFill>
              <a:srgbClr val="98C1E2"/>
            </a:solidFill>
            <a:ln>
              <a:noFill/>
            </a:ln>
            <a:effectLst/>
          </c:spPr>
          <c:invertIfNegative val="0"/>
          <c:cat>
            <c:strRef>
              <c:f>covid_salary_reduction_plans!$C$20:$C$28</c:f>
              <c:strCache>
                <c:ptCount val="9"/>
                <c:pt idx="0">
                  <c:v>Development</c:v>
                </c:pt>
                <c:pt idx="1">
                  <c:v>Production</c:v>
                </c:pt>
                <c:pt idx="2">
                  <c:v>Sales</c:v>
                </c:pt>
                <c:pt idx="3">
                  <c:v>Marketing</c:v>
                </c:pt>
                <c:pt idx="4">
                  <c:v>Customer Service</c:v>
                </c:pt>
                <c:pt idx="5">
                  <c:v>Research</c:v>
                </c:pt>
                <c:pt idx="6">
                  <c:v>Finance</c:v>
                </c:pt>
                <c:pt idx="7">
                  <c:v>Quality Management</c:v>
                </c:pt>
                <c:pt idx="8">
                  <c:v>Human Resources</c:v>
                </c:pt>
              </c:strCache>
            </c:strRef>
          </c:cat>
          <c:val>
            <c:numRef>
              <c:f>covid_salary_reduction_plans!$M$20:$M$28</c:f>
              <c:numCache>
                <c:formatCode>_("$"* #,##0.00_);_("$"* \(#,##0.00\);_("$"* "-"??_);_(@_)</c:formatCode>
                <c:ptCount val="9"/>
                <c:pt idx="0">
                  <c:v>1442097120.3550003</c:v>
                </c:pt>
                <c:pt idx="1">
                  <c:v>1216098280.5799999</c:v>
                </c:pt>
                <c:pt idx="2">
                  <c:v>790437472.54999995</c:v>
                </c:pt>
                <c:pt idx="3">
                  <c:v>401755745.73999995</c:v>
                </c:pt>
                <c:pt idx="4">
                  <c:v>400629846.54000002</c:v>
                </c:pt>
                <c:pt idx="5">
                  <c:v>53156076.430000007</c:v>
                </c:pt>
                <c:pt idx="6">
                  <c:v>337264818.315</c:v>
                </c:pt>
                <c:pt idx="7">
                  <c:v>322153804.86000001</c:v>
                </c:pt>
                <c:pt idx="8">
                  <c:v>-26834239.899999976</c:v>
                </c:pt>
              </c:numCache>
            </c:numRef>
          </c:val>
          <c:extLst>
            <c:ext xmlns:c16="http://schemas.microsoft.com/office/drawing/2014/chart" uri="{C3380CC4-5D6E-409C-BE32-E72D297353CC}">
              <c16:uniqueId val="{00000001-7B1A-4BBA-8290-0F84328755F2}"/>
            </c:ext>
          </c:extLst>
        </c:ser>
        <c:dLbls>
          <c:showLegendKey val="0"/>
          <c:showVal val="0"/>
          <c:showCatName val="0"/>
          <c:showSerName val="0"/>
          <c:showPercent val="0"/>
          <c:showBubbleSize val="0"/>
        </c:dLbls>
        <c:gapWidth val="219"/>
        <c:overlap val="-27"/>
        <c:axId val="1928865264"/>
        <c:axId val="1480338816"/>
      </c:barChart>
      <c:catAx>
        <c:axId val="1928865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338816"/>
        <c:crosses val="autoZero"/>
        <c:auto val="1"/>
        <c:lblAlgn val="ctr"/>
        <c:lblOffset val="100"/>
        <c:noMultiLvlLbl val="0"/>
      </c:catAx>
      <c:valAx>
        <c:axId val="1480338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Salries</a:t>
                </a:r>
                <a:r>
                  <a:rPr lang="en-US" baseline="0"/>
                  <a:t> in USD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865264"/>
        <c:crosses val="autoZero"/>
        <c:crossBetween val="between"/>
      </c:valAx>
      <c:spPr>
        <a:noFill/>
        <a:ln>
          <a:noFill/>
        </a:ln>
        <a:effectLst/>
      </c:spPr>
    </c:plotArea>
    <c:legend>
      <c:legendPos val="b"/>
      <c:layout>
        <c:manualLayout>
          <c:xMode val="edge"/>
          <c:yMode val="edge"/>
          <c:x val="0.70097814205935094"/>
          <c:y val="0.93806713849484769"/>
          <c:w val="0.28257961603164583"/>
          <c:h val="4.377462544808358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2019298</xdr:colOff>
      <xdr:row>34</xdr:row>
      <xdr:rowOff>0</xdr:rowOff>
    </xdr:from>
    <xdr:to>
      <xdr:col>11</xdr:col>
      <xdr:colOff>485774</xdr:colOff>
      <xdr:row>61</xdr:row>
      <xdr:rowOff>9525</xdr:rowOff>
    </xdr:to>
    <xdr:graphicFrame macro="">
      <xdr:nvGraphicFramePr>
        <xdr:cNvPr id="2" name="Chart 1">
          <a:extLst>
            <a:ext uri="{FF2B5EF4-FFF2-40B4-BE49-F238E27FC236}">
              <a16:creationId xmlns:a16="http://schemas.microsoft.com/office/drawing/2014/main" id="{B3A415BF-0733-4CEE-B411-90FD699308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8F2004-C6D5-4C26-8005-315122FE8B5C}" name="Table2" displayName="Table2" ref="B19:G29" totalsRowCount="1" headerRowDxfId="14">
  <autoFilter ref="B19:G28" xr:uid="{58ED0A14-469E-4119-9C5A-AC53FFA073BB}"/>
  <tableColumns count="6">
    <tableColumn id="1" xr3:uid="{91625D4B-ED70-4444-9A02-05CAFB43818D}" name="dept_no"/>
    <tableColumn id="2" xr3:uid="{F16537D6-49D2-4458-BF85-605C1E072621}" name="dept_name" totalsRowLabel="Total sum"/>
    <tableColumn id="3" xr3:uid="{37451387-BD13-4586-97AA-6DADEA08037F}" name="SUM_salary" totalsRowFunction="custom" totalsRowDxfId="13" dataCellStyle="Currency" totalsRowCellStyle="Currency">
      <totalsRowFormula>SUM(Table2[SUM_salary])</totalsRowFormula>
    </tableColumn>
    <tableColumn id="4" xr3:uid="{B11E0A60-0EAE-4B63-83D8-644FB27A4285}" name="avg_salary" totalsRowDxfId="12" dataCellStyle="Currency" totalsRowCellStyle="Currency"/>
    <tableColumn id="5" xr3:uid="{EDD3EB48-1C0D-4493-8626-DCFEA12C5E56}" name="20%" totalsRowDxfId="11" dataCellStyle="Currency" totalsRowCellStyle="Currency">
      <calculatedColumnFormula>Table2[[#This Row],[SUM_salary]]*0.2</calculatedColumnFormula>
    </tableColumn>
    <tableColumn id="6" xr3:uid="{64C84D9A-D23E-49D3-8C5D-B426DEEC81FD}" name="50%" totalsRowDxfId="10" dataCellStyle="Currency" totalsRowCellStyle="Currency">
      <calculatedColumnFormula>Table2[[#This Row],[SUM_salary]]*0.5</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C42FF7-F273-4F97-8EBC-380FB1AAEAFA}" name="Table4" displayName="Table4" ref="J19:M30" totalsRowCount="1" headerRowDxfId="9" dataDxfId="8">
  <autoFilter ref="J19:M29" xr:uid="{07014EBC-5131-46FE-A4E3-57D2B8D2CB34}"/>
  <tableColumns count="4">
    <tableColumn id="1" xr3:uid="{B93FFC36-9AA6-4C18-B6E8-A19639F8B117}" name="Department" totalsRowLabel="Amount Left" dataDxfId="6" totalsRowDxfId="7"/>
    <tableColumn id="5" xr3:uid="{543740CE-C37D-41E8-BB1E-884321800632}" name="Reduction %" dataDxfId="4" totalsRowDxfId="5"/>
    <tableColumn id="2" xr3:uid="{05BB4EE3-A27F-4F60-BB3D-96EA3F4F9595}" name=" Total Savings After Reduction" totalsRowFunction="custom" dataDxfId="2" totalsRowDxfId="3">
      <totalsRowFormula>D30-L29</totalsRowFormula>
    </tableColumn>
    <tableColumn id="4" xr3:uid="{3DCE9538-1277-4FBA-97B9-9E0A7DE01C81}" name="SUM_Salary After Reduction" dataDxfId="0" totalsRowDxfId="1">
      <calculatedColumnFormula>Table2[[#This Row],[SUM_salary]]-Table4[[#This Row],[ Total Savings After Reduction]]</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9D073-FFB5-4DB8-BDBE-104CC4100830}">
  <dimension ref="A3:O42"/>
  <sheetViews>
    <sheetView tabSelected="1" zoomScale="80" zoomScaleNormal="80" workbookViewId="0">
      <selection activeCell="A18" sqref="A18"/>
    </sheetView>
  </sheetViews>
  <sheetFormatPr defaultRowHeight="14.45"/>
  <cols>
    <col min="1" max="1" width="16.85546875" bestFit="1" customWidth="1"/>
    <col min="2" max="2" width="28.28515625" bestFit="1" customWidth="1"/>
    <col min="3" max="3" width="29.42578125" bestFit="1" customWidth="1"/>
    <col min="4" max="4" width="24" bestFit="1" customWidth="1"/>
    <col min="5" max="7" width="15.7109375" bestFit="1" customWidth="1"/>
    <col min="10" max="10" width="19.28515625" bestFit="1" customWidth="1"/>
    <col min="11" max="11" width="19.28515625" customWidth="1"/>
    <col min="12" max="12" width="31.7109375" bestFit="1" customWidth="1"/>
    <col min="13" max="13" width="30" bestFit="1" customWidth="1"/>
    <col min="14" max="14" width="26.7109375" bestFit="1" customWidth="1"/>
    <col min="15" max="15" width="26.7109375" customWidth="1"/>
    <col min="16" max="16" width="17.28515625" bestFit="1" customWidth="1"/>
  </cols>
  <sheetData>
    <row r="3" spans="1:13" ht="15">
      <c r="A3" s="28" t="s">
        <v>0</v>
      </c>
      <c r="B3" s="28"/>
      <c r="C3" s="28"/>
      <c r="D3" s="28"/>
      <c r="E3" s="28"/>
      <c r="F3" s="28"/>
      <c r="G3" s="28"/>
      <c r="H3" s="28"/>
      <c r="I3" s="28"/>
      <c r="J3" s="28"/>
      <c r="K3" s="28"/>
      <c r="L3" s="28"/>
      <c r="M3" s="28"/>
    </row>
    <row r="4" spans="1:13">
      <c r="A4" s="28"/>
      <c r="B4" s="28"/>
      <c r="C4" s="28"/>
      <c r="D4" s="28"/>
      <c r="E4" s="28"/>
      <c r="F4" s="28"/>
      <c r="G4" s="28"/>
      <c r="H4" s="28"/>
      <c r="I4" s="28"/>
      <c r="J4" s="28"/>
      <c r="K4" s="28"/>
      <c r="L4" s="28"/>
      <c r="M4" s="28"/>
    </row>
    <row r="5" spans="1:13">
      <c r="A5" s="28"/>
      <c r="B5" s="28"/>
      <c r="C5" s="28"/>
      <c r="D5" s="28"/>
      <c r="E5" s="28"/>
      <c r="F5" s="28"/>
      <c r="G5" s="28"/>
      <c r="H5" s="28"/>
      <c r="I5" s="28"/>
      <c r="J5" s="28"/>
      <c r="K5" s="28"/>
      <c r="L5" s="28"/>
      <c r="M5" s="28"/>
    </row>
    <row r="6" spans="1:13">
      <c r="A6" s="28"/>
      <c r="B6" s="28"/>
      <c r="C6" s="28"/>
      <c r="D6" s="28"/>
      <c r="E6" s="28"/>
      <c r="F6" s="28"/>
      <c r="G6" s="28"/>
      <c r="H6" s="28"/>
      <c r="I6" s="28"/>
      <c r="J6" s="28"/>
      <c r="K6" s="28"/>
      <c r="L6" s="28"/>
      <c r="M6" s="28"/>
    </row>
    <row r="7" spans="1:13">
      <c r="A7" s="28"/>
      <c r="B7" s="28"/>
      <c r="C7" s="28"/>
      <c r="D7" s="28"/>
      <c r="E7" s="28"/>
      <c r="F7" s="28"/>
      <c r="G7" s="28"/>
      <c r="H7" s="28"/>
      <c r="I7" s="28"/>
      <c r="J7" s="28"/>
      <c r="K7" s="28"/>
      <c r="L7" s="28"/>
      <c r="M7" s="28"/>
    </row>
    <row r="8" spans="1:13">
      <c r="A8" s="28"/>
      <c r="B8" s="28"/>
      <c r="C8" s="28"/>
      <c r="D8" s="28"/>
      <c r="E8" s="28"/>
      <c r="F8" s="28"/>
      <c r="G8" s="28"/>
      <c r="H8" s="28"/>
      <c r="I8" s="28"/>
      <c r="J8" s="28"/>
      <c r="K8" s="28"/>
      <c r="L8" s="28"/>
      <c r="M8" s="28"/>
    </row>
    <row r="9" spans="1:13">
      <c r="A9" s="28"/>
      <c r="B9" s="28"/>
      <c r="C9" s="28"/>
      <c r="D9" s="28"/>
      <c r="E9" s="28"/>
      <c r="F9" s="28"/>
      <c r="G9" s="28"/>
      <c r="H9" s="28"/>
      <c r="I9" s="28"/>
      <c r="J9" s="28"/>
      <c r="K9" s="28"/>
      <c r="L9" s="28"/>
      <c r="M9" s="28"/>
    </row>
    <row r="10" spans="1:13">
      <c r="A10" s="28"/>
      <c r="B10" s="28"/>
      <c r="C10" s="28"/>
      <c r="D10" s="28"/>
      <c r="E10" s="28"/>
      <c r="F10" s="28"/>
      <c r="G10" s="28"/>
      <c r="H10" s="28"/>
      <c r="I10" s="28"/>
      <c r="J10" s="28"/>
      <c r="K10" s="28"/>
      <c r="L10" s="28"/>
      <c r="M10" s="28"/>
    </row>
    <row r="11" spans="1:13">
      <c r="A11" s="28"/>
      <c r="B11" s="28"/>
      <c r="C11" s="28"/>
      <c r="D11" s="28"/>
      <c r="E11" s="28"/>
      <c r="F11" s="28"/>
      <c r="G11" s="28"/>
      <c r="H11" s="28"/>
      <c r="I11" s="28"/>
      <c r="J11" s="28"/>
      <c r="K11" s="28"/>
      <c r="L11" s="28"/>
      <c r="M11" s="28"/>
    </row>
    <row r="12" spans="1:13">
      <c r="A12" s="28"/>
      <c r="B12" s="28"/>
      <c r="C12" s="28"/>
      <c r="D12" s="28"/>
      <c r="E12" s="28"/>
      <c r="F12" s="28"/>
      <c r="G12" s="28"/>
      <c r="H12" s="28"/>
      <c r="I12" s="28"/>
      <c r="J12" s="28"/>
      <c r="K12" s="28"/>
      <c r="L12" s="28"/>
      <c r="M12" s="28"/>
    </row>
    <row r="13" spans="1:13">
      <c r="A13" s="28"/>
      <c r="B13" s="28"/>
      <c r="C13" s="28"/>
      <c r="D13" s="28"/>
      <c r="E13" s="28"/>
      <c r="F13" s="28"/>
      <c r="G13" s="28"/>
      <c r="H13" s="28"/>
      <c r="I13" s="28"/>
      <c r="J13" s="28"/>
      <c r="K13" s="28"/>
      <c r="L13" s="28"/>
      <c r="M13" s="28"/>
    </row>
    <row r="14" spans="1:13">
      <c r="A14" s="28"/>
      <c r="B14" s="28"/>
      <c r="C14" s="28"/>
      <c r="D14" s="28"/>
      <c r="E14" s="28"/>
      <c r="F14" s="28"/>
      <c r="G14" s="28"/>
      <c r="H14" s="28"/>
      <c r="I14" s="28"/>
      <c r="J14" s="28"/>
      <c r="K14" s="28"/>
      <c r="L14" s="28"/>
      <c r="M14" s="28"/>
    </row>
    <row r="17" spans="2:13" s="9" customFormat="1"/>
    <row r="18" spans="2:13">
      <c r="B18" s="27" t="s">
        <v>1</v>
      </c>
      <c r="C18" s="27"/>
      <c r="J18" s="14" t="s">
        <v>2</v>
      </c>
      <c r="K18" s="14"/>
      <c r="L18" s="14"/>
      <c r="M18" s="14"/>
    </row>
    <row r="19" spans="2:13">
      <c r="B19" s="9" t="s">
        <v>3</v>
      </c>
      <c r="C19" s="9" t="s">
        <v>4</v>
      </c>
      <c r="D19" s="9" t="s">
        <v>5</v>
      </c>
      <c r="E19" s="9" t="s">
        <v>6</v>
      </c>
      <c r="F19" s="10" t="s">
        <v>7</v>
      </c>
      <c r="G19" s="10" t="s">
        <v>8</v>
      </c>
      <c r="J19" s="9" t="s">
        <v>9</v>
      </c>
      <c r="K19" s="11" t="s">
        <v>10</v>
      </c>
      <c r="L19" s="19" t="s">
        <v>11</v>
      </c>
      <c r="M19" s="19" t="s">
        <v>12</v>
      </c>
    </row>
    <row r="20" spans="2:13">
      <c r="B20" t="s">
        <v>13</v>
      </c>
      <c r="C20" t="s">
        <v>14</v>
      </c>
      <c r="D20" s="1">
        <v>1494781324</v>
      </c>
      <c r="E20" s="1">
        <v>62274.770799999998</v>
      </c>
      <c r="F20" s="1">
        <f>Table2[[#This Row],[SUM_salary]]*0.2</f>
        <v>298956264.80000001</v>
      </c>
      <c r="G20" s="1">
        <f>Table2[[#This Row],[SUM_salary]]*0.5</f>
        <v>747390662</v>
      </c>
      <c r="J20" s="15" t="s">
        <v>14</v>
      </c>
      <c r="K20" s="3">
        <v>4.4999999999999998E-2</v>
      </c>
      <c r="L20" s="20">
        <v>52684203.644999832</v>
      </c>
      <c r="M20" s="24">
        <f>Table2[[#This Row],[SUM_salary]]-Table4[[#This Row],[ Total Savings After Reduction]]</f>
        <v>1442097120.3550003</v>
      </c>
    </row>
    <row r="21" spans="2:13">
      <c r="B21" t="s">
        <v>15</v>
      </c>
      <c r="C21" t="s">
        <v>16</v>
      </c>
      <c r="D21" s="1">
        <v>1290117164</v>
      </c>
      <c r="E21" s="1">
        <v>62276.364399999999</v>
      </c>
      <c r="F21" s="1">
        <f>Table2[[#This Row],[SUM_salary]]*0.2</f>
        <v>258023432.80000001</v>
      </c>
      <c r="G21" s="1">
        <f>Table2[[#This Row],[SUM_salary]]*0.5</f>
        <v>645058582</v>
      </c>
      <c r="J21" s="15" t="s">
        <v>16</v>
      </c>
      <c r="K21" s="3">
        <v>4.4999999999999998E-2</v>
      </c>
      <c r="L21" s="21">
        <v>74018883.420000002</v>
      </c>
      <c r="M21" s="25">
        <f>Table2[[#This Row],[SUM_salary]]-Table4[[#This Row],[ Total Savings After Reduction]]</f>
        <v>1216098280.5799999</v>
      </c>
    </row>
    <row r="22" spans="2:13">
      <c r="B22" t="s">
        <v>17</v>
      </c>
      <c r="C22" t="s">
        <v>18</v>
      </c>
      <c r="D22" s="1">
        <v>1222707509</v>
      </c>
      <c r="E22" s="1">
        <v>83649.689299999998</v>
      </c>
      <c r="F22" s="1">
        <f>Table2[[#This Row],[SUM_salary]]*0.2</f>
        <v>244541501.80000001</v>
      </c>
      <c r="G22" s="1">
        <f>Table2[[#This Row],[SUM_salary]]*0.5</f>
        <v>611353754.5</v>
      </c>
      <c r="J22" s="15" t="s">
        <v>18</v>
      </c>
      <c r="K22" s="3">
        <v>4.4999999999999998E-2</v>
      </c>
      <c r="L22" s="22">
        <v>432270036.44999999</v>
      </c>
      <c r="M22" s="26">
        <f>Table2[[#This Row],[SUM_salary]]-Table4[[#This Row],[ Total Savings After Reduction]]</f>
        <v>790437472.54999995</v>
      </c>
    </row>
    <row r="23" spans="2:13">
      <c r="B23" t="s">
        <v>19</v>
      </c>
      <c r="C23" t="s">
        <v>20</v>
      </c>
      <c r="D23" s="1">
        <v>419239984</v>
      </c>
      <c r="E23" s="1">
        <v>74584.590599999996</v>
      </c>
      <c r="F23" s="1">
        <f>Table2[[#This Row],[SUM_salary]]*0.2</f>
        <v>83847996.800000012</v>
      </c>
      <c r="G23" s="1">
        <f>Table2[[#This Row],[SUM_salary]]*0.5</f>
        <v>209619992</v>
      </c>
      <c r="J23" s="15" t="s">
        <v>20</v>
      </c>
      <c r="K23" s="3">
        <v>4.4999999999999998E-2</v>
      </c>
      <c r="L23" s="22">
        <v>17484238.260000043</v>
      </c>
      <c r="M23" s="26">
        <f>Table2[[#This Row],[SUM_salary]]-Table4[[#This Row],[ Total Savings After Reduction]]</f>
        <v>401755745.73999995</v>
      </c>
    </row>
    <row r="24" spans="2:13">
      <c r="B24" t="s">
        <v>21</v>
      </c>
      <c r="C24" t="s">
        <v>22</v>
      </c>
      <c r="D24" s="1">
        <v>407963100</v>
      </c>
      <c r="E24" s="1">
        <v>61467.997600000002</v>
      </c>
      <c r="F24" s="1">
        <f>Table2[[#This Row],[SUM_salary]]*0.2</f>
        <v>81592620</v>
      </c>
      <c r="G24" s="1">
        <f>Table2[[#This Row],[SUM_salary]]*0.5</f>
        <v>203981550</v>
      </c>
      <c r="J24" s="15" t="s">
        <v>22</v>
      </c>
      <c r="K24" s="3">
        <v>4.4999999999999998E-2</v>
      </c>
      <c r="L24" s="22">
        <v>7333253.459999999</v>
      </c>
      <c r="M24" s="26">
        <f>Table2[[#This Row],[SUM_salary]]-Table4[[#This Row],[ Total Savings After Reduction]]</f>
        <v>400629846.54000002</v>
      </c>
    </row>
    <row r="25" spans="2:13">
      <c r="B25" t="s">
        <v>23</v>
      </c>
      <c r="C25" t="s">
        <v>24</v>
      </c>
      <c r="D25" s="1">
        <v>368585829</v>
      </c>
      <c r="E25" s="1">
        <v>62652.699099999998</v>
      </c>
      <c r="F25" s="1">
        <f>Table2[[#This Row],[SUM_salary]]*0.2</f>
        <v>73717165.799999997</v>
      </c>
      <c r="G25" s="1">
        <f>Table2[[#This Row],[SUM_salary]]*0.5</f>
        <v>184292914.5</v>
      </c>
      <c r="J25" s="15" t="s">
        <v>24</v>
      </c>
      <c r="K25" s="3">
        <v>4.4999999999999998E-2</v>
      </c>
      <c r="L25" s="21">
        <v>315429752.56999999</v>
      </c>
      <c r="M25" s="25">
        <f>Table2[[#This Row],[SUM_salary]]-Table4[[#This Row],[ Total Savings After Reduction]]</f>
        <v>53156076.430000007</v>
      </c>
    </row>
    <row r="26" spans="2:13">
      <c r="B26" t="s">
        <v>25</v>
      </c>
      <c r="C26" t="s">
        <v>26</v>
      </c>
      <c r="D26" s="1">
        <v>352612797</v>
      </c>
      <c r="E26" s="1">
        <v>72853.883700000006</v>
      </c>
      <c r="F26" s="1">
        <f>Table2[[#This Row],[SUM_salary]]*0.2</f>
        <v>70522559.400000006</v>
      </c>
      <c r="G26" s="1">
        <f>Table2[[#This Row],[SUM_salary]]*0.5</f>
        <v>176306398.5</v>
      </c>
      <c r="J26" s="15" t="s">
        <v>26</v>
      </c>
      <c r="K26" s="3">
        <v>4.4999999999999998E-2</v>
      </c>
      <c r="L26" s="22">
        <v>15347978.685000025</v>
      </c>
      <c r="M26" s="26">
        <f>Table2[[#This Row],[SUM_salary]]-Table4[[#This Row],[ Total Savings After Reduction]]</f>
        <v>337264818.315</v>
      </c>
    </row>
    <row r="27" spans="2:13">
      <c r="B27" t="s">
        <v>27</v>
      </c>
      <c r="C27" t="s">
        <v>28</v>
      </c>
      <c r="D27" s="1">
        <v>336359202</v>
      </c>
      <c r="E27" s="1">
        <v>60117.819799999997</v>
      </c>
      <c r="F27" s="1">
        <f>Table2[[#This Row],[SUM_salary]]*0.2</f>
        <v>67271840.400000006</v>
      </c>
      <c r="G27" s="1">
        <f>Table2[[#This Row],[SUM_salary]]*0.5</f>
        <v>168179601</v>
      </c>
      <c r="J27" s="15" t="s">
        <v>28</v>
      </c>
      <c r="K27" s="3">
        <v>4.4999999999999998E-2</v>
      </c>
      <c r="L27" s="22">
        <v>14205397.139999965</v>
      </c>
      <c r="M27" s="26">
        <f>Table2[[#This Row],[SUM_salary]]-Table4[[#This Row],[ Total Savings After Reduction]]</f>
        <v>322153804.86000001</v>
      </c>
    </row>
    <row r="28" spans="2:13">
      <c r="B28" t="s">
        <v>29</v>
      </c>
      <c r="C28" t="s">
        <v>30</v>
      </c>
      <c r="D28" s="1">
        <v>293443168</v>
      </c>
      <c r="E28" s="1">
        <v>58211.300900000002</v>
      </c>
      <c r="F28" s="1">
        <f>Table2[[#This Row],[SUM_salary]]*0.2</f>
        <v>58688633.600000001</v>
      </c>
      <c r="G28" s="1">
        <f>Table2[[#This Row],[SUM_salary]]*0.5</f>
        <v>146721584</v>
      </c>
      <c r="J28" s="15" t="s">
        <v>30</v>
      </c>
      <c r="K28" s="3">
        <v>4.4999999999999998E-2</v>
      </c>
      <c r="L28" s="21">
        <v>320277407.89999998</v>
      </c>
      <c r="M28" s="25">
        <f>Table2[[#This Row],[SUM_salary]]-Table4[[#This Row],[ Total Savings After Reduction]]</f>
        <v>-26834239.899999976</v>
      </c>
    </row>
    <row r="29" spans="2:13" ht="15" thickBot="1">
      <c r="C29" t="s">
        <v>31</v>
      </c>
      <c r="D29" s="1">
        <f>SUM(Table2[SUM_salary])</f>
        <v>6185810077</v>
      </c>
      <c r="E29" s="8"/>
      <c r="F29" s="8"/>
      <c r="G29" s="8"/>
      <c r="J29" s="4" t="s">
        <v>32</v>
      </c>
      <c r="K29" s="2"/>
      <c r="L29" s="23">
        <f>SUM(L20:L28)</f>
        <v>1249051151.5299997</v>
      </c>
      <c r="M29" s="23"/>
    </row>
    <row r="30" spans="2:13" ht="15.6" thickTop="1" thickBot="1">
      <c r="C30" s="5" t="s">
        <v>33</v>
      </c>
      <c r="D30" s="7">
        <f>Table2[[#Totals],[SUM_salary]]*0.2</f>
        <v>1237162015.4000001</v>
      </c>
      <c r="E30" s="1"/>
      <c r="F30" s="1"/>
      <c r="G30" s="1"/>
      <c r="J30" s="6" t="s">
        <v>34</v>
      </c>
      <c r="K30" s="6"/>
      <c r="L30" s="23">
        <f>D30-L29</f>
        <v>-11889136.129999638</v>
      </c>
      <c r="M30" s="23"/>
    </row>
    <row r="31" spans="2:13" ht="15" thickTop="1">
      <c r="C31" s="5" t="s">
        <v>35</v>
      </c>
      <c r="D31" s="7">
        <f>Table2[[#Totals],[SUM_salary]]-D30</f>
        <v>4948648061.6000004</v>
      </c>
      <c r="E31" s="1"/>
      <c r="F31" s="1"/>
      <c r="G31" s="1"/>
    </row>
    <row r="32" spans="2:13">
      <c r="C32" s="12"/>
      <c r="D32" s="13"/>
      <c r="E32" s="1"/>
      <c r="F32" s="1"/>
      <c r="G32" s="1"/>
    </row>
    <row r="33" spans="2:15">
      <c r="C33" s="12"/>
      <c r="D33" s="13"/>
      <c r="E33" s="1"/>
      <c r="F33" s="1"/>
      <c r="G33" s="1"/>
    </row>
    <row r="34" spans="2:15">
      <c r="O34" s="16"/>
    </row>
    <row r="35" spans="2:15" s="9" customFormat="1">
      <c r="B35"/>
      <c r="C35"/>
      <c r="D35"/>
      <c r="E35"/>
      <c r="F35"/>
      <c r="G35"/>
      <c r="M35"/>
      <c r="N35"/>
      <c r="O35" s="17"/>
    </row>
    <row r="36" spans="2:15">
      <c r="O36" s="18"/>
    </row>
    <row r="37" spans="2:15">
      <c r="E37" s="9"/>
      <c r="F37" s="9"/>
      <c r="G37" s="9"/>
      <c r="O37" s="18"/>
    </row>
    <row r="38" spans="2:15">
      <c r="O38" s="18"/>
    </row>
    <row r="39" spans="2:15">
      <c r="O39" s="17"/>
    </row>
    <row r="40" spans="2:15">
      <c r="O40" s="18"/>
    </row>
    <row r="41" spans="2:15">
      <c r="O41" s="18"/>
    </row>
    <row r="42" spans="2:15">
      <c r="O42" s="17"/>
    </row>
  </sheetData>
  <mergeCells count="2">
    <mergeCell ref="B18:C18"/>
    <mergeCell ref="A3:M14"/>
  </mergeCells>
  <phoneticPr fontId="10" type="noConversion"/>
  <pageMargins left="0.7" right="0.7" top="0.75" bottom="0.75" header="0.3" footer="0.3"/>
  <pageSetup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Fadak</dc:creator>
  <cp:keywords/>
  <dc:description/>
  <cp:lastModifiedBy>Fadak Aldar</cp:lastModifiedBy>
  <cp:revision/>
  <dcterms:created xsi:type="dcterms:W3CDTF">2021-04-10T12:31:51Z</dcterms:created>
  <dcterms:modified xsi:type="dcterms:W3CDTF">2021-04-11T00:56:49Z</dcterms:modified>
  <cp:category/>
  <cp:contentStatus/>
</cp:coreProperties>
</file>