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pa\Desktop\"/>
    </mc:Choice>
  </mc:AlternateContent>
  <xr:revisionPtr revIDLastSave="0" documentId="13_ncr:1_{7D403BEE-03CB-4848-8280-74A040A01D62}" xr6:coauthVersionLast="47" xr6:coauthVersionMax="47" xr10:uidLastSave="{00000000-0000-0000-0000-000000000000}"/>
  <bookViews>
    <workbookView xWindow="-120" yWindow="-120" windowWidth="20730" windowHeight="11040" xr2:uid="{020A9AA3-3380-4F1D-9CB3-BC165485FC1A}"/>
  </bookViews>
  <sheets>
    <sheet name="Planilha1" sheetId="1" r:id="rId1"/>
    <sheet name="Planilha2" sheetId="2" r:id="rId2"/>
  </sheets>
  <definedNames>
    <definedName name="aporte">Planilha1!$C$7</definedName>
    <definedName name="patrimonio_acumulado">Planilha1!$C$10</definedName>
    <definedName name="quantidade_em_anos">Planilha1!$C$8</definedName>
    <definedName name="rendimento_carteira">Planilha1!$C$3</definedName>
    <definedName name="salário">Planilha1!$C$2</definedName>
    <definedName name="sugestão_de_investimento">Planilha1!$C$4</definedName>
    <definedName name="taxa_mensal">Planilha1!$C$9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C27" i="1"/>
  <c r="C28" i="1"/>
  <c r="C29" i="1"/>
  <c r="C30" i="1"/>
  <c r="C31" i="1"/>
  <c r="C26" i="1"/>
  <c r="D26" i="1" s="1"/>
  <c r="C14" i="1"/>
  <c r="D14" i="1" s="1"/>
  <c r="C10" i="1"/>
  <c r="C11" i="1" s="1"/>
  <c r="C4" i="1"/>
  <c r="G4" i="2"/>
  <c r="A7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8" i="2"/>
  <c r="A3" i="2"/>
  <c r="C15" i="1"/>
  <c r="D15" i="1" s="1"/>
  <c r="C16" i="1"/>
  <c r="D16" i="1" s="1"/>
  <c r="C17" i="1"/>
  <c r="D17" i="1" s="1"/>
  <c r="C18" i="1"/>
  <c r="D18" i="1" s="1"/>
  <c r="D32" i="1" l="1"/>
  <c r="D27" i="1"/>
  <c r="D29" i="1"/>
  <c r="D30" i="1"/>
  <c r="D28" i="1"/>
  <c r="D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Welington Medeiros</author>
  </authors>
  <commentList>
    <comment ref="A14" authorId="0" shapeId="0" xr:uid="{43FCC501-71C2-4ADD-8D1D-2D62304D072D}">
      <text>
        <r>
          <rPr>
            <b/>
            <sz val="9"/>
            <color indexed="81"/>
            <rFont val="Segoe UI"/>
            <family val="2"/>
          </rPr>
          <t xml:space="preserve">OCULTAR ESSES NUMEROS ( CONSTAM NA FÓRMULA)
</t>
        </r>
      </text>
    </comment>
  </commentList>
</comments>
</file>

<file path=xl/sharedStrings.xml><?xml version="1.0" encoding="utf-8"?>
<sst xmlns="http://schemas.openxmlformats.org/spreadsheetml/2006/main" count="69" uniqueCount="34">
  <si>
    <t xml:space="preserve">INVESTIMENTO MENSAL </t>
  </si>
  <si>
    <t xml:space="preserve">QUANTO INVESTIR POR MÊS </t>
  </si>
  <si>
    <t>TAXA DE RENDIMENTO MENSAL</t>
  </si>
  <si>
    <t>PATRIMONIO ACUMULADO</t>
  </si>
  <si>
    <t>DIVIDENDOS MENSAIS</t>
  </si>
  <si>
    <t>POR QUANTOS ANOS</t>
  </si>
  <si>
    <t xml:space="preserve">CENÁRIOS </t>
  </si>
  <si>
    <t xml:space="preserve">QUANTO EM 2 ANOS </t>
  </si>
  <si>
    <t xml:space="preserve">QUANTO EM 5 ANOS </t>
  </si>
  <si>
    <t xml:space="preserve">QUANTO EM 10 ANOS </t>
  </si>
  <si>
    <t xml:space="preserve">QUANTO EM 20 ANOS </t>
  </si>
  <si>
    <t xml:space="preserve">QUANTO EM 30 ANOS </t>
  </si>
  <si>
    <t xml:space="preserve">DIVIDENDOS MENSAIS </t>
  </si>
  <si>
    <t xml:space="preserve">CONFIGURAÇÕES </t>
  </si>
  <si>
    <t>RENDIMENTO CARTEIRA</t>
  </si>
  <si>
    <t>RENDIMENTO CARTEIRA ( SALÁRIO)</t>
  </si>
  <si>
    <t xml:space="preserve">SUGESTÃO DE INVESTIMENTO </t>
  </si>
  <si>
    <t>PERFIL</t>
  </si>
  <si>
    <t>AGRESSIVO</t>
  </si>
  <si>
    <t>MODERADO</t>
  </si>
  <si>
    <t>CONSERVADOR</t>
  </si>
  <si>
    <t>VALOR DE APORTE MENSAL</t>
  </si>
  <si>
    <t>TIPO DE FUNDO IMOBILIÁRIO</t>
  </si>
  <si>
    <t xml:space="preserve">PERCENTUAL SUGERIDO </t>
  </si>
  <si>
    <t>VALORES</t>
  </si>
  <si>
    <t xml:space="preserve">PAPEL </t>
  </si>
  <si>
    <t>TIJOLO</t>
  </si>
  <si>
    <t>HÍBRIDOS</t>
  </si>
  <si>
    <t>FOFs</t>
  </si>
  <si>
    <t>DESENVOLVIMENTO</t>
  </si>
  <si>
    <t>HOTELARIAS</t>
  </si>
  <si>
    <t>TIPO DE FUNDO</t>
  </si>
  <si>
    <t>CHAVE</t>
  </si>
  <si>
    <t xml:space="preserve"> MODERADO-TIJOLO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</si>
</sst>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.000%"/>
    <numFmt numFmtId="165" formatCode="&quot;R$&quot;\ #,##0.00"/>
    <numFmt numFmtId="166" formatCode="[$R$-416]\ #,##0.00;\-[$R$-416]\ #,##0.00"/>
  </numFmts>
  <fonts count="8" x14ac:knownFonts="1">
    <font>
      <sz val="11"/>
      <color theme="1"/>
      <name val="Aptos Narrow"/>
      <family val="2"/>
      <scheme val="minor"/>
    </font>
    <font>
      <sz val="15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9"/>
      <color indexed="81"/>
      <name val="Segoe UI"/>
      <family val="2"/>
    </font>
    <font>
      <sz val="11"/>
      <color rgb="FF9C5700"/>
      <name val="Aptos Narrow"/>
      <family val="2"/>
      <scheme val="minor"/>
    </font>
    <font>
      <sz val="15"/>
      <name val="Aptos Narrow"/>
      <family val="2"/>
      <scheme val="minor"/>
    </font>
    <font>
      <b/>
      <sz val="15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4" borderId="0" applyNumberFormat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2" fillId="2" borderId="3" xfId="0" applyFont="1" applyFill="1" applyBorder="1" applyAlignment="1">
      <alignment horizontal="center" wrapText="1"/>
    </xf>
    <xf numFmtId="166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16" xfId="0" applyFont="1" applyBorder="1"/>
    <xf numFmtId="0" fontId="1" fillId="5" borderId="2" xfId="0" applyFont="1" applyFill="1" applyBorder="1"/>
    <xf numFmtId="0" fontId="1" fillId="5" borderId="6" xfId="0" applyFont="1" applyFill="1" applyBorder="1"/>
    <xf numFmtId="8" fontId="1" fillId="5" borderId="1" xfId="0" applyNumberFormat="1" applyFont="1" applyFill="1" applyBorder="1"/>
    <xf numFmtId="8" fontId="1" fillId="5" borderId="7" xfId="0" applyNumberFormat="1" applyFont="1" applyFill="1" applyBorder="1"/>
    <xf numFmtId="0" fontId="1" fillId="5" borderId="8" xfId="0" applyFont="1" applyFill="1" applyBorder="1"/>
    <xf numFmtId="8" fontId="1" fillId="5" borderId="10" xfId="0" applyNumberFormat="1" applyFont="1" applyFill="1" applyBorder="1"/>
    <xf numFmtId="8" fontId="1" fillId="5" borderId="9" xfId="0" applyNumberFormat="1" applyFont="1" applyFill="1" applyBorder="1"/>
    <xf numFmtId="0" fontId="2" fillId="5" borderId="2" xfId="0" applyFont="1" applyFill="1" applyBorder="1"/>
    <xf numFmtId="0" fontId="2" fillId="0" borderId="0" xfId="0" applyFont="1"/>
    <xf numFmtId="165" fontId="2" fillId="0" borderId="0" xfId="0" applyNumberFormat="1" applyFont="1"/>
    <xf numFmtId="0" fontId="6" fillId="4" borderId="0" xfId="3" applyFont="1"/>
    <xf numFmtId="0" fontId="1" fillId="0" borderId="17" xfId="0" applyFont="1" applyBorder="1"/>
    <xf numFmtId="0" fontId="1" fillId="0" borderId="17" xfId="0" applyFont="1" applyBorder="1" applyAlignment="1">
      <alignment horizontal="center"/>
    </xf>
    <xf numFmtId="9" fontId="1" fillId="0" borderId="0" xfId="0" applyNumberFormat="1" applyFont="1" applyAlignment="1">
      <alignment horizontal="center"/>
    </xf>
    <xf numFmtId="9" fontId="1" fillId="0" borderId="17" xfId="0" applyNumberFormat="1" applyFont="1" applyBorder="1" applyAlignment="1">
      <alignment horizontal="center"/>
    </xf>
    <xf numFmtId="9" fontId="1" fillId="0" borderId="0" xfId="2" applyFont="1"/>
    <xf numFmtId="165" fontId="1" fillId="0" borderId="1" xfId="0" applyNumberFormat="1" applyFont="1" applyBorder="1"/>
    <xf numFmtId="0" fontId="2" fillId="6" borderId="1" xfId="0" applyFont="1" applyFill="1" applyBorder="1"/>
    <xf numFmtId="165" fontId="7" fillId="6" borderId="1" xfId="0" applyNumberFormat="1" applyFont="1" applyFill="1" applyBorder="1"/>
    <xf numFmtId="0" fontId="1" fillId="0" borderId="18" xfId="0" applyFont="1" applyBorder="1" applyAlignment="1">
      <alignment horizontal="center"/>
    </xf>
    <xf numFmtId="9" fontId="1" fillId="0" borderId="18" xfId="0" applyNumberFormat="1" applyFont="1" applyBorder="1"/>
    <xf numFmtId="165" fontId="1" fillId="0" borderId="18" xfId="0" applyNumberFormat="1" applyFont="1" applyBorder="1"/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5" fontId="1" fillId="0" borderId="16" xfId="1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9" fontId="1" fillId="0" borderId="2" xfId="0" applyNumberFormat="1" applyFont="1" applyBorder="1" applyAlignment="1">
      <alignment horizontal="center"/>
    </xf>
    <xf numFmtId="166" fontId="1" fillId="5" borderId="2" xfId="0" applyNumberFormat="1" applyFont="1" applyFill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8" fontId="2" fillId="5" borderId="2" xfId="0" applyNumberFormat="1" applyFont="1" applyFill="1" applyBorder="1" applyAlignment="1">
      <alignment horizont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6E381-859B-4C8B-AF5C-6D9A964637E4}">
  <dimension ref="A1:D32"/>
  <sheetViews>
    <sheetView tabSelected="1" topLeftCell="A26" workbookViewId="0">
      <selection activeCell="C21" sqref="C21"/>
    </sheetView>
  </sheetViews>
  <sheetFormatPr defaultColWidth="28.7109375" defaultRowHeight="19.5" x14ac:dyDescent="0.3"/>
  <cols>
    <col min="1" max="1" width="4.140625" style="1" bestFit="1" customWidth="1"/>
    <col min="2" max="2" width="43.28515625" style="1" bestFit="1" customWidth="1"/>
    <col min="3" max="3" width="45.140625" style="1" bestFit="1" customWidth="1"/>
    <col min="4" max="4" width="27.28515625" style="1" customWidth="1"/>
    <col min="5" max="5" width="43.28515625" style="1" bestFit="1" customWidth="1"/>
    <col min="6" max="6" width="15" style="1" bestFit="1" customWidth="1"/>
    <col min="7" max="16384" width="28.7109375" style="1"/>
  </cols>
  <sheetData>
    <row r="1" spans="1:4" ht="20.25" thickBot="1" x14ac:dyDescent="0.35">
      <c r="B1" s="33" t="s">
        <v>13</v>
      </c>
      <c r="C1" s="34"/>
      <c r="D1" s="35"/>
    </row>
    <row r="2" spans="1:4" ht="20.25" thickBot="1" x14ac:dyDescent="0.35">
      <c r="B2" s="3" t="s">
        <v>15</v>
      </c>
      <c r="C2" s="43">
        <v>6000</v>
      </c>
      <c r="D2" s="43"/>
    </row>
    <row r="3" spans="1:4" ht="20.25" thickBot="1" x14ac:dyDescent="0.35">
      <c r="B3" s="3" t="s">
        <v>14</v>
      </c>
      <c r="C3" s="44">
        <v>0.01</v>
      </c>
      <c r="D3" s="44"/>
    </row>
    <row r="4" spans="1:4" ht="20.25" thickBot="1" x14ac:dyDescent="0.35">
      <c r="B4" s="8" t="s">
        <v>16</v>
      </c>
      <c r="C4" s="45">
        <f>salário*30%</f>
        <v>1800</v>
      </c>
      <c r="D4" s="45"/>
    </row>
    <row r="5" spans="1:4" ht="20.25" thickBot="1" x14ac:dyDescent="0.35">
      <c r="C5" s="5"/>
    </row>
    <row r="6" spans="1:4" x14ac:dyDescent="0.3">
      <c r="B6" s="36" t="s">
        <v>0</v>
      </c>
      <c r="C6" s="37"/>
      <c r="D6" s="38"/>
    </row>
    <row r="7" spans="1:4" ht="20.25" thickBot="1" x14ac:dyDescent="0.35">
      <c r="B7" s="7" t="s">
        <v>1</v>
      </c>
      <c r="C7" s="39">
        <v>400</v>
      </c>
      <c r="D7" s="39"/>
    </row>
    <row r="8" spans="1:4" ht="20.25" thickBot="1" x14ac:dyDescent="0.35">
      <c r="B8" s="3" t="s">
        <v>5</v>
      </c>
      <c r="C8" s="40">
        <v>5</v>
      </c>
      <c r="D8" s="40"/>
    </row>
    <row r="9" spans="1:4" ht="20.25" thickBot="1" x14ac:dyDescent="0.35">
      <c r="B9" s="3" t="s">
        <v>2</v>
      </c>
      <c r="C9" s="46">
        <v>1.0789999999999999E-2</v>
      </c>
      <c r="D9" s="46"/>
    </row>
    <row r="10" spans="1:4" ht="20.25" thickBot="1" x14ac:dyDescent="0.35">
      <c r="B10" s="15" t="s">
        <v>3</v>
      </c>
      <c r="C10" s="47">
        <f>FV(taxa_mensal,quantidade_em_anos*12,aporte*-1)</f>
        <v>33510.765599395054</v>
      </c>
      <c r="D10" s="47"/>
    </row>
    <row r="11" spans="1:4" ht="20.25" thickBot="1" x14ac:dyDescent="0.35">
      <c r="B11" s="15" t="s">
        <v>4</v>
      </c>
      <c r="C11" s="47">
        <f>patrimonio_acumulado*1%</f>
        <v>335.10765599395057</v>
      </c>
      <c r="D11" s="47"/>
    </row>
    <row r="12" spans="1:4" ht="20.25" thickBot="1" x14ac:dyDescent="0.35"/>
    <row r="13" spans="1:4" ht="39" x14ac:dyDescent="0.3">
      <c r="B13" s="41" t="s">
        <v>6</v>
      </c>
      <c r="C13" s="42"/>
      <c r="D13" s="4" t="s">
        <v>12</v>
      </c>
    </row>
    <row r="14" spans="1:4" x14ac:dyDescent="0.3">
      <c r="A14" s="1">
        <v>2</v>
      </c>
      <c r="B14" s="9" t="s">
        <v>7</v>
      </c>
      <c r="C14" s="10">
        <f>FV($C$9,$A14*12,$C$7)*-1</f>
        <v>10891.050919058087</v>
      </c>
      <c r="D14" s="11">
        <f>C14*1%</f>
        <v>108.91050919058087</v>
      </c>
    </row>
    <row r="15" spans="1:4" x14ac:dyDescent="0.3">
      <c r="A15" s="1">
        <v>5</v>
      </c>
      <c r="B15" s="9" t="s">
        <v>8</v>
      </c>
      <c r="C15" s="10">
        <f t="shared" ref="C15:C18" si="0">FV($C$9,$A15*12,$C$7)*-1</f>
        <v>33510.765599395054</v>
      </c>
      <c r="D15" s="11">
        <f>C15*1%</f>
        <v>335.10765599395057</v>
      </c>
    </row>
    <row r="16" spans="1:4" x14ac:dyDescent="0.3">
      <c r="A16" s="1">
        <v>10</v>
      </c>
      <c r="B16" s="9" t="s">
        <v>9</v>
      </c>
      <c r="C16" s="10">
        <f t="shared" si="0"/>
        <v>97313.685012068876</v>
      </c>
      <c r="D16" s="11">
        <f>C16*1%</f>
        <v>973.13685012068879</v>
      </c>
    </row>
    <row r="17" spans="1:4" x14ac:dyDescent="0.3">
      <c r="A17" s="1">
        <v>20</v>
      </c>
      <c r="B17" s="9" t="s">
        <v>10</v>
      </c>
      <c r="C17" s="10">
        <f t="shared" si="0"/>
        <v>450079.36003883224</v>
      </c>
      <c r="D17" s="11">
        <f t="shared" ref="D17:D18" si="1">C17*1%</f>
        <v>4500.7936003883224</v>
      </c>
    </row>
    <row r="18" spans="1:4" ht="20.25" thickBot="1" x14ac:dyDescent="0.35">
      <c r="A18" s="1">
        <v>30</v>
      </c>
      <c r="B18" s="12" t="s">
        <v>11</v>
      </c>
      <c r="C18" s="13">
        <f t="shared" si="0"/>
        <v>1728867.8620018859</v>
      </c>
      <c r="D18" s="14">
        <f t="shared" si="1"/>
        <v>17288.678620018858</v>
      </c>
    </row>
    <row r="21" spans="1:4" x14ac:dyDescent="0.3">
      <c r="B21" s="18" t="s">
        <v>17</v>
      </c>
      <c r="C21" s="18" t="s">
        <v>18</v>
      </c>
    </row>
    <row r="22" spans="1:4" x14ac:dyDescent="0.3">
      <c r="B22" s="16" t="s">
        <v>21</v>
      </c>
      <c r="C22" s="17">
        <f>aporte</f>
        <v>400</v>
      </c>
    </row>
    <row r="24" spans="1:4" ht="20.25" thickBot="1" x14ac:dyDescent="0.35"/>
    <row r="25" spans="1:4" ht="20.25" thickBot="1" x14ac:dyDescent="0.35">
      <c r="B25" s="30" t="s">
        <v>22</v>
      </c>
      <c r="C25" s="31" t="s">
        <v>23</v>
      </c>
      <c r="D25" s="32" t="s">
        <v>24</v>
      </c>
    </row>
    <row r="26" spans="1:4" x14ac:dyDescent="0.3">
      <c r="B26" s="27" t="s">
        <v>25</v>
      </c>
      <c r="C26" s="28" t="e">
        <f>VLOOKUP($C$21&amp;"-"&amp;B26,Planilha1!A1:$D$15,4,FALSE)</f>
        <v>#N/A</v>
      </c>
      <c r="D26" s="29" t="e">
        <f>C26*$C$22</f>
        <v>#N/A</v>
      </c>
    </row>
    <row r="27" spans="1:4" x14ac:dyDescent="0.3">
      <c r="B27" s="2" t="s">
        <v>26</v>
      </c>
      <c r="C27" s="28" t="e">
        <f>VLOOKUP($C$21&amp;"-"&amp;B27,Planilha1!A2:$D$15,4,FALSE)</f>
        <v>#N/A</v>
      </c>
      <c r="D27" s="24" t="e">
        <f t="shared" ref="D27:D31" si="2">C27*$C$22</f>
        <v>#N/A</v>
      </c>
    </row>
    <row r="28" spans="1:4" x14ac:dyDescent="0.3">
      <c r="B28" s="2" t="s">
        <v>27</v>
      </c>
      <c r="C28" s="28" t="e">
        <f>VLOOKUP($C$21&amp;"-"&amp;B28,Planilha1!A3:$D$15,4,FALSE)</f>
        <v>#N/A</v>
      </c>
      <c r="D28" s="24" t="e">
        <f t="shared" si="2"/>
        <v>#N/A</v>
      </c>
    </row>
    <row r="29" spans="1:4" x14ac:dyDescent="0.3">
      <c r="B29" s="2" t="s">
        <v>28</v>
      </c>
      <c r="C29" s="28" t="e">
        <f>VLOOKUP($C$21&amp;"-"&amp;B29,Planilha1!A4:$D$15,4,FALSE)</f>
        <v>#N/A</v>
      </c>
      <c r="D29" s="24" t="e">
        <f t="shared" si="2"/>
        <v>#N/A</v>
      </c>
    </row>
    <row r="30" spans="1:4" x14ac:dyDescent="0.3">
      <c r="B30" s="2" t="s">
        <v>29</v>
      </c>
      <c r="C30" s="28" t="e">
        <f>VLOOKUP($C$21&amp;"-"&amp;B30,Planilha1!A5:$D$15,4,FALSE)</f>
        <v>#N/A</v>
      </c>
      <c r="D30" s="24" t="e">
        <f t="shared" si="2"/>
        <v>#N/A</v>
      </c>
    </row>
    <row r="31" spans="1:4" x14ac:dyDescent="0.3">
      <c r="B31" s="2" t="s">
        <v>30</v>
      </c>
      <c r="C31" s="28" t="e">
        <f>VLOOKUP($C$21&amp;"-"&amp;B31,Planilha1!A6:$D$15,4,FALSE)</f>
        <v>#N/A</v>
      </c>
      <c r="D31" s="24" t="e">
        <f t="shared" si="2"/>
        <v>#N/A</v>
      </c>
    </row>
    <row r="32" spans="1:4" x14ac:dyDescent="0.3">
      <c r="B32" s="25"/>
      <c r="C32" s="25"/>
      <c r="D32" s="26" t="e">
        <f>SUM(D26:D31)</f>
        <v>#N/A</v>
      </c>
    </row>
  </sheetData>
  <mergeCells count="11">
    <mergeCell ref="B1:D1"/>
    <mergeCell ref="B6:D6"/>
    <mergeCell ref="C7:D7"/>
    <mergeCell ref="C8:D8"/>
    <mergeCell ref="B13:C13"/>
    <mergeCell ref="C2:D2"/>
    <mergeCell ref="C3:D3"/>
    <mergeCell ref="C4:D4"/>
    <mergeCell ref="C9:D9"/>
    <mergeCell ref="C10:D10"/>
    <mergeCell ref="C11:D11"/>
  </mergeCells>
  <dataValidations count="1">
    <dataValidation type="list" allowBlank="1" showInputMessage="1" showErrorMessage="1" sqref="C21" xr:uid="{DDDECFCE-C7A2-47B1-B91F-E6BB4975E0A7}">
      <formula1>"CONSERVADOR,MODERADO,AGRESSIVO"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3B13A-17A6-4961-87E0-97B2859CA7E9}">
  <dimension ref="A2:G20"/>
  <sheetViews>
    <sheetView topLeftCell="A7" workbookViewId="0">
      <selection activeCell="D10" sqref="D10"/>
    </sheetView>
  </sheetViews>
  <sheetFormatPr defaultRowHeight="19.5" x14ac:dyDescent="0.3"/>
  <cols>
    <col min="1" max="1" width="45.140625" style="1" bestFit="1" customWidth="1"/>
    <col min="2" max="2" width="20" style="1" bestFit="1" customWidth="1"/>
    <col min="3" max="3" width="30.5703125" style="1" customWidth="1"/>
    <col min="4" max="4" width="14.42578125" style="6" customWidth="1"/>
    <col min="5" max="5" width="4.7109375" style="1" customWidth="1"/>
    <col min="6" max="6" width="25" style="1" bestFit="1" customWidth="1"/>
    <col min="7" max="7" width="21.140625" style="23" customWidth="1"/>
    <col min="8" max="16384" width="9.140625" style="1"/>
  </cols>
  <sheetData>
    <row r="2" spans="1:7" x14ac:dyDescent="0.3">
      <c r="A2" s="1" t="s">
        <v>32</v>
      </c>
      <c r="B2" s="1" t="s">
        <v>17</v>
      </c>
      <c r="C2" s="1" t="s">
        <v>31</v>
      </c>
    </row>
    <row r="3" spans="1:7" x14ac:dyDescent="0.3">
      <c r="A3" s="1" t="str">
        <f>B3&amp;"-"&amp;C3</f>
        <v xml:space="preserve">CONSERVADOR-PAPEL </v>
      </c>
      <c r="B3" s="1" t="s">
        <v>20</v>
      </c>
      <c r="C3" s="6" t="s">
        <v>25</v>
      </c>
      <c r="D3" s="21">
        <v>0.3</v>
      </c>
    </row>
    <row r="4" spans="1:7" x14ac:dyDescent="0.3">
      <c r="A4" s="1" t="str">
        <f t="shared" ref="A4:A20" si="0">B4&amp;"-"&amp;C4</f>
        <v>CONSERVADOR-TIJOLO</v>
      </c>
      <c r="B4" s="1" t="s">
        <v>20</v>
      </c>
      <c r="C4" s="6" t="s">
        <v>26</v>
      </c>
      <c r="D4" s="21">
        <v>0.5</v>
      </c>
      <c r="F4" s="1" t="s">
        <v>33</v>
      </c>
      <c r="G4" s="23" t="e">
        <f>VLOOKUP(F4, $A$1:$D$20,4,FALSE)</f>
        <v>#N/A</v>
      </c>
    </row>
    <row r="5" spans="1:7" x14ac:dyDescent="0.3">
      <c r="A5" s="1" t="str">
        <f t="shared" si="0"/>
        <v>CONSERVADOR-HÍBRIDOS</v>
      </c>
      <c r="B5" s="1" t="s">
        <v>20</v>
      </c>
      <c r="C5" s="6" t="s">
        <v>27</v>
      </c>
      <c r="D5" s="21">
        <v>0.1</v>
      </c>
    </row>
    <row r="6" spans="1:7" x14ac:dyDescent="0.3">
      <c r="A6" s="1" t="str">
        <f t="shared" si="0"/>
        <v>CONSERVADOR-FOFs</v>
      </c>
      <c r="B6" s="1" t="s">
        <v>20</v>
      </c>
      <c r="C6" s="6" t="s">
        <v>28</v>
      </c>
      <c r="D6" s="21">
        <v>0.1</v>
      </c>
    </row>
    <row r="7" spans="1:7" x14ac:dyDescent="0.3">
      <c r="A7" s="1" t="str">
        <f>B7&amp;"-"&amp;C7</f>
        <v>CONSERVADOR-DESENVOLVIMENTO</v>
      </c>
      <c r="B7" s="1" t="s">
        <v>20</v>
      </c>
      <c r="C7" s="6" t="s">
        <v>29</v>
      </c>
      <c r="D7" s="21">
        <v>0</v>
      </c>
    </row>
    <row r="8" spans="1:7" x14ac:dyDescent="0.3">
      <c r="A8" s="19" t="str">
        <f t="shared" si="0"/>
        <v>CONSERVADOR-HOTELARIAS</v>
      </c>
      <c r="B8" s="19" t="s">
        <v>20</v>
      </c>
      <c r="C8" s="20" t="s">
        <v>30</v>
      </c>
      <c r="D8" s="22">
        <v>0</v>
      </c>
    </row>
    <row r="9" spans="1:7" x14ac:dyDescent="0.3">
      <c r="A9" s="1" t="str">
        <f t="shared" si="0"/>
        <v xml:space="preserve">MODERADO-PAPEL </v>
      </c>
      <c r="B9" s="1" t="s">
        <v>19</v>
      </c>
      <c r="C9" s="6" t="s">
        <v>25</v>
      </c>
      <c r="D9" s="21">
        <v>0.32</v>
      </c>
    </row>
    <row r="10" spans="1:7" x14ac:dyDescent="0.3">
      <c r="A10" s="1" t="str">
        <f t="shared" si="0"/>
        <v>MODERADO-TIJOLO</v>
      </c>
      <c r="B10" s="1" t="s">
        <v>19</v>
      </c>
      <c r="C10" s="6" t="s">
        <v>26</v>
      </c>
      <c r="D10" s="21">
        <v>0.4</v>
      </c>
    </row>
    <row r="11" spans="1:7" x14ac:dyDescent="0.3">
      <c r="A11" s="1" t="str">
        <f t="shared" si="0"/>
        <v>MODERADO-HÍBRIDOS</v>
      </c>
      <c r="B11" s="1" t="s">
        <v>19</v>
      </c>
      <c r="C11" s="6" t="s">
        <v>27</v>
      </c>
      <c r="D11" s="21">
        <v>0.08</v>
      </c>
    </row>
    <row r="12" spans="1:7" x14ac:dyDescent="0.3">
      <c r="A12" s="1" t="str">
        <f t="shared" si="0"/>
        <v>MODERADO-FOFs</v>
      </c>
      <c r="B12" s="1" t="s">
        <v>19</v>
      </c>
      <c r="C12" s="6" t="s">
        <v>28</v>
      </c>
      <c r="D12" s="21">
        <v>0.1</v>
      </c>
    </row>
    <row r="13" spans="1:7" x14ac:dyDescent="0.3">
      <c r="A13" s="1" t="str">
        <f t="shared" si="0"/>
        <v>MODERADO-DESENVOLVIMENTO</v>
      </c>
      <c r="B13" s="1" t="s">
        <v>19</v>
      </c>
      <c r="C13" s="6" t="s">
        <v>29</v>
      </c>
      <c r="D13" s="21">
        <v>0.05</v>
      </c>
    </row>
    <row r="14" spans="1:7" x14ac:dyDescent="0.3">
      <c r="A14" s="19" t="str">
        <f t="shared" si="0"/>
        <v>MODERADO-HOTELARIAS</v>
      </c>
      <c r="B14" s="19" t="s">
        <v>19</v>
      </c>
      <c r="C14" s="20" t="s">
        <v>30</v>
      </c>
      <c r="D14" s="22">
        <v>0.05</v>
      </c>
    </row>
    <row r="15" spans="1:7" x14ac:dyDescent="0.3">
      <c r="A15" s="1" t="str">
        <f t="shared" si="0"/>
        <v xml:space="preserve">AGRESSIVO-PAPEL </v>
      </c>
      <c r="B15" s="1" t="s">
        <v>18</v>
      </c>
      <c r="C15" s="6" t="s">
        <v>25</v>
      </c>
      <c r="D15" s="21">
        <v>0.5</v>
      </c>
    </row>
    <row r="16" spans="1:7" x14ac:dyDescent="0.3">
      <c r="A16" s="1" t="str">
        <f t="shared" si="0"/>
        <v>AGRESSIVO-TIJOLO</v>
      </c>
      <c r="B16" s="1" t="s">
        <v>18</v>
      </c>
      <c r="C16" s="6" t="s">
        <v>26</v>
      </c>
      <c r="D16" s="21">
        <v>0.1</v>
      </c>
    </row>
    <row r="17" spans="1:4" x14ac:dyDescent="0.3">
      <c r="A17" s="1" t="str">
        <f t="shared" si="0"/>
        <v>AGRESSIVO-HÍBRIDOS</v>
      </c>
      <c r="B17" s="1" t="s">
        <v>18</v>
      </c>
      <c r="C17" s="6" t="s">
        <v>27</v>
      </c>
      <c r="D17" s="21">
        <v>0.05</v>
      </c>
    </row>
    <row r="18" spans="1:4" x14ac:dyDescent="0.3">
      <c r="A18" s="1" t="str">
        <f t="shared" si="0"/>
        <v>AGRESSIVO-FOFs</v>
      </c>
      <c r="B18" s="1" t="s">
        <v>18</v>
      </c>
      <c r="C18" s="6" t="s">
        <v>28</v>
      </c>
      <c r="D18" s="21">
        <v>0.05</v>
      </c>
    </row>
    <row r="19" spans="1:4" x14ac:dyDescent="0.3">
      <c r="A19" s="1" t="str">
        <f t="shared" si="0"/>
        <v>AGRESSIVO-DESENVOLVIMENTO</v>
      </c>
      <c r="B19" s="1" t="s">
        <v>18</v>
      </c>
      <c r="C19" s="6" t="s">
        <v>29</v>
      </c>
      <c r="D19" s="21">
        <v>0.2</v>
      </c>
    </row>
    <row r="20" spans="1:4" x14ac:dyDescent="0.3">
      <c r="A20" s="1" t="str">
        <f t="shared" si="0"/>
        <v>AGRESSIVO-HOTELARIAS</v>
      </c>
      <c r="B20" s="1" t="s">
        <v>18</v>
      </c>
      <c r="C20" s="6" t="s">
        <v>30</v>
      </c>
      <c r="D20" s="21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patrimonio_acumulado</vt:lpstr>
      <vt:lpstr>quantidade_em_anos</vt:lpstr>
      <vt:lpstr>rendimento_carteira</vt:lpstr>
      <vt:lpstr>salário</vt:lpstr>
      <vt:lpstr>sugestão_de_investimento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Welington Santos</dc:creator>
  <cp:lastModifiedBy>Welington Santos</cp:lastModifiedBy>
  <dcterms:created xsi:type="dcterms:W3CDTF">2025-05-28T20:34:18Z</dcterms:created>
  <dcterms:modified xsi:type="dcterms:W3CDTF">2025-05-29T21:52:53Z</dcterms:modified>
</cp:coreProperties>
</file>