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rtur\Desktop\projeto final beacademy-2022\"/>
    </mc:Choice>
  </mc:AlternateContent>
  <xr:revisionPtr revIDLastSave="0" documentId="13_ncr:1_{ED684965-8FDF-477F-9495-2DAE54D29FC0}" xr6:coauthVersionLast="47" xr6:coauthVersionMax="47" xr10:uidLastSave="{00000000-0000-0000-0000-000000000000}"/>
  <bookViews>
    <workbookView xWindow="-108" yWindow="-108" windowWidth="16608" windowHeight="8832" xr2:uid="{00000000-000D-0000-FFFF-FFFF00000000}"/>
  </bookViews>
  <sheets>
    <sheet name="planilha-base" sheetId="1" r:id="rId1"/>
    <sheet name="grafico" sheetId="11" r:id="rId2"/>
    <sheet name="classificacao" sheetId="10" r:id="rId3"/>
    <sheet name="filtro-proteina" sheetId="8" r:id="rId4"/>
    <sheet name="filtro-10" sheetId="9" r:id="rId5"/>
    <sheet name="filtro-empresa-vencedora" sheetId="12" r:id="rId6"/>
    <sheet name="media" sheetId="6" r:id="rId7"/>
    <sheet name="percentagem" sheetId="13" r:id="rId8"/>
    <sheet name="funcao se" sheetId="14" r:id="rId9"/>
    <sheet name="PROCV" sheetId="15" r:id="rId10"/>
    <sheet name="PROCX" sheetId="16" r:id="rId11"/>
  </sheets>
  <definedNames>
    <definedName name="_xlnm._FilterDatabase" localSheetId="2" hidden="1">classificacao!$A$6:$I$6</definedName>
    <definedName name="_xlnm._FilterDatabase" localSheetId="4" hidden="1">'filtro-10'!$A$6:$I$36</definedName>
    <definedName name="_xlnm._FilterDatabase" localSheetId="5" hidden="1">'filtro-empresa-vencedora'!$A$6:$I$36</definedName>
    <definedName name="_xlnm._FilterDatabase" localSheetId="3" hidden="1">'filtro-proteina'!$A$6:$I$36</definedName>
    <definedName name="_xlnm._FilterDatabase" localSheetId="1" hidden="1">grafico!$A$6:$I$36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L7" i="16"/>
  <c r="L6" i="16"/>
  <c r="L5" i="16"/>
  <c r="H31" i="16"/>
  <c r="I31" i="16" s="1"/>
  <c r="H30" i="16"/>
  <c r="I30" i="16" s="1"/>
  <c r="H29" i="16"/>
  <c r="I29" i="16" s="1"/>
  <c r="H28" i="16"/>
  <c r="I28" i="16" s="1"/>
  <c r="H27" i="16"/>
  <c r="I27" i="16" s="1"/>
  <c r="H26" i="16"/>
  <c r="I26" i="16" s="1"/>
  <c r="H25" i="16"/>
  <c r="I25" i="16" s="1"/>
  <c r="H24" i="16"/>
  <c r="I24" i="16" s="1"/>
  <c r="H23" i="16"/>
  <c r="I23" i="16" s="1"/>
  <c r="H22" i="16"/>
  <c r="I22" i="16" s="1"/>
  <c r="H21" i="16"/>
  <c r="I21" i="16" s="1"/>
  <c r="H20" i="16"/>
  <c r="I20" i="16" s="1"/>
  <c r="H19" i="16"/>
  <c r="I19" i="16" s="1"/>
  <c r="H18" i="16"/>
  <c r="I18" i="16" s="1"/>
  <c r="H17" i="16"/>
  <c r="I17" i="16" s="1"/>
  <c r="H16" i="16"/>
  <c r="I16" i="16" s="1"/>
  <c r="H15" i="16"/>
  <c r="I15" i="16" s="1"/>
  <c r="H14" i="16"/>
  <c r="I14" i="16" s="1"/>
  <c r="H13" i="16"/>
  <c r="I13" i="16" s="1"/>
  <c r="H12" i="16"/>
  <c r="I12" i="16" s="1"/>
  <c r="H11" i="16"/>
  <c r="I11" i="16" s="1"/>
  <c r="H10" i="16"/>
  <c r="I10" i="16" s="1"/>
  <c r="H9" i="16"/>
  <c r="I9" i="16" s="1"/>
  <c r="H8" i="16"/>
  <c r="I8" i="16" s="1"/>
  <c r="H7" i="16"/>
  <c r="I7" i="16" s="1"/>
  <c r="I6" i="16"/>
  <c r="H6" i="16"/>
  <c r="H5" i="16"/>
  <c r="I5" i="16" s="1"/>
  <c r="H4" i="16"/>
  <c r="I4" i="16" s="1"/>
  <c r="H3" i="16"/>
  <c r="I3" i="16" s="1"/>
  <c r="H2" i="16"/>
  <c r="I2" i="16" s="1"/>
  <c r="L10" i="15"/>
  <c r="L12" i="15"/>
  <c r="L11" i="15"/>
  <c r="H36" i="15"/>
  <c r="I36" i="15" s="1"/>
  <c r="I35" i="15"/>
  <c r="H35" i="15"/>
  <c r="H34" i="15"/>
  <c r="I34" i="15" s="1"/>
  <c r="I33" i="15"/>
  <c r="H33" i="15"/>
  <c r="H32" i="15"/>
  <c r="I32" i="15" s="1"/>
  <c r="I31" i="15"/>
  <c r="H31" i="15"/>
  <c r="H30" i="15"/>
  <c r="I30" i="15" s="1"/>
  <c r="I29" i="15"/>
  <c r="H29" i="15"/>
  <c r="H28" i="15"/>
  <c r="I28" i="15" s="1"/>
  <c r="I27" i="15"/>
  <c r="H27" i="15"/>
  <c r="H26" i="15"/>
  <c r="I26" i="15" s="1"/>
  <c r="I25" i="15"/>
  <c r="H25" i="15"/>
  <c r="H24" i="15"/>
  <c r="I24" i="15" s="1"/>
  <c r="I23" i="15"/>
  <c r="H23" i="15"/>
  <c r="H22" i="15"/>
  <c r="I22" i="15" s="1"/>
  <c r="I21" i="15"/>
  <c r="H21" i="15"/>
  <c r="H20" i="15"/>
  <c r="I20" i="15" s="1"/>
  <c r="I19" i="15"/>
  <c r="H19" i="15"/>
  <c r="H18" i="15"/>
  <c r="I18" i="15" s="1"/>
  <c r="I17" i="15"/>
  <c r="H17" i="15"/>
  <c r="H16" i="15"/>
  <c r="I16" i="15" s="1"/>
  <c r="I15" i="15"/>
  <c r="H15" i="15"/>
  <c r="H14" i="15"/>
  <c r="I14" i="15" s="1"/>
  <c r="I13" i="15"/>
  <c r="H13" i="15"/>
  <c r="H12" i="15"/>
  <c r="I12" i="15" s="1"/>
  <c r="I11" i="15"/>
  <c r="H11" i="15"/>
  <c r="H10" i="15"/>
  <c r="I10" i="15" s="1"/>
  <c r="I9" i="15"/>
  <c r="H9" i="15"/>
  <c r="H8" i="15"/>
  <c r="I8" i="15" s="1"/>
  <c r="I7" i="15"/>
  <c r="H7" i="15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J36" i="14"/>
  <c r="H36" i="14"/>
  <c r="I36" i="14" s="1"/>
  <c r="J35" i="14"/>
  <c r="I35" i="14"/>
  <c r="H35" i="14"/>
  <c r="J34" i="14"/>
  <c r="I34" i="14"/>
  <c r="H34" i="14"/>
  <c r="J33" i="14"/>
  <c r="H33" i="14"/>
  <c r="I33" i="14" s="1"/>
  <c r="J32" i="14"/>
  <c r="H32" i="14"/>
  <c r="I32" i="14" s="1"/>
  <c r="J31" i="14"/>
  <c r="I31" i="14"/>
  <c r="H31" i="14"/>
  <c r="J30" i="14"/>
  <c r="I30" i="14"/>
  <c r="H30" i="14"/>
  <c r="J29" i="14"/>
  <c r="H29" i="14"/>
  <c r="I29" i="14" s="1"/>
  <c r="J28" i="14"/>
  <c r="H28" i="14"/>
  <c r="I28" i="14" s="1"/>
  <c r="J27" i="14"/>
  <c r="I27" i="14"/>
  <c r="H27" i="14"/>
  <c r="J26" i="14"/>
  <c r="I26" i="14"/>
  <c r="H26" i="14"/>
  <c r="J25" i="14"/>
  <c r="H25" i="14"/>
  <c r="I25" i="14" s="1"/>
  <c r="J24" i="14"/>
  <c r="H24" i="14"/>
  <c r="I24" i="14" s="1"/>
  <c r="J23" i="14"/>
  <c r="I23" i="14"/>
  <c r="H23" i="14"/>
  <c r="J22" i="14"/>
  <c r="I22" i="14"/>
  <c r="H22" i="14"/>
  <c r="J21" i="14"/>
  <c r="H21" i="14"/>
  <c r="I21" i="14" s="1"/>
  <c r="J20" i="14"/>
  <c r="H20" i="14"/>
  <c r="I20" i="14" s="1"/>
  <c r="J19" i="14"/>
  <c r="I19" i="14"/>
  <c r="H19" i="14"/>
  <c r="J18" i="14"/>
  <c r="I18" i="14"/>
  <c r="H18" i="14"/>
  <c r="J17" i="14"/>
  <c r="H17" i="14"/>
  <c r="I17" i="14" s="1"/>
  <c r="J16" i="14"/>
  <c r="H16" i="14"/>
  <c r="I16" i="14" s="1"/>
  <c r="J15" i="14"/>
  <c r="I15" i="14"/>
  <c r="H15" i="14"/>
  <c r="J14" i="14"/>
  <c r="I14" i="14"/>
  <c r="H14" i="14"/>
  <c r="J13" i="14"/>
  <c r="H13" i="14"/>
  <c r="I13" i="14" s="1"/>
  <c r="J12" i="14"/>
  <c r="H12" i="14"/>
  <c r="I12" i="14" s="1"/>
  <c r="J11" i="14"/>
  <c r="I11" i="14"/>
  <c r="H11" i="14"/>
  <c r="J10" i="14"/>
  <c r="I10" i="14"/>
  <c r="H10" i="14"/>
  <c r="J9" i="14"/>
  <c r="H9" i="14"/>
  <c r="I9" i="14" s="1"/>
  <c r="J8" i="14"/>
  <c r="H8" i="14"/>
  <c r="I8" i="14" s="1"/>
  <c r="J7" i="14"/>
  <c r="I7" i="14"/>
  <c r="H7" i="14"/>
  <c r="J7" i="6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H8" i="13"/>
  <c r="I8" i="13"/>
  <c r="H36" i="13"/>
  <c r="I36" i="13" s="1"/>
  <c r="H35" i="13"/>
  <c r="I35" i="13" s="1"/>
  <c r="H34" i="13"/>
  <c r="I34" i="13" s="1"/>
  <c r="H33" i="13"/>
  <c r="I33" i="13" s="1"/>
  <c r="H32" i="13"/>
  <c r="I32" i="13" s="1"/>
  <c r="H31" i="13"/>
  <c r="I31" i="13" s="1"/>
  <c r="H30" i="13"/>
  <c r="I30" i="13" s="1"/>
  <c r="H29" i="13"/>
  <c r="I29" i="13" s="1"/>
  <c r="H28" i="13"/>
  <c r="I28" i="13" s="1"/>
  <c r="H27" i="13"/>
  <c r="I27" i="13" s="1"/>
  <c r="H26" i="13"/>
  <c r="I26" i="13" s="1"/>
  <c r="H25" i="13"/>
  <c r="I25" i="13" s="1"/>
  <c r="H24" i="13"/>
  <c r="I24" i="13" s="1"/>
  <c r="H23" i="13"/>
  <c r="I23" i="13" s="1"/>
  <c r="H22" i="13"/>
  <c r="I22" i="13" s="1"/>
  <c r="H21" i="13"/>
  <c r="I21" i="13" s="1"/>
  <c r="H20" i="13"/>
  <c r="I20" i="13" s="1"/>
  <c r="H19" i="13"/>
  <c r="I19" i="13" s="1"/>
  <c r="H18" i="13"/>
  <c r="I18" i="13" s="1"/>
  <c r="H17" i="13"/>
  <c r="I17" i="13" s="1"/>
  <c r="H16" i="13"/>
  <c r="I16" i="13" s="1"/>
  <c r="H15" i="13"/>
  <c r="I15" i="13" s="1"/>
  <c r="H14" i="13"/>
  <c r="I14" i="13" s="1"/>
  <c r="H13" i="13"/>
  <c r="I13" i="13" s="1"/>
  <c r="H12" i="13"/>
  <c r="I12" i="13" s="1"/>
  <c r="H11" i="13"/>
  <c r="I11" i="13" s="1"/>
  <c r="H10" i="13"/>
  <c r="I10" i="13" s="1"/>
  <c r="H9" i="13"/>
  <c r="I9" i="13" s="1"/>
  <c r="H7" i="13"/>
  <c r="I7" i="13" s="1"/>
  <c r="H7" i="1"/>
  <c r="I7" i="1" s="1"/>
  <c r="H36" i="12"/>
  <c r="I36" i="12" s="1"/>
  <c r="H35" i="12"/>
  <c r="I35" i="12" s="1"/>
  <c r="H34" i="12"/>
  <c r="I34" i="12" s="1"/>
  <c r="H33" i="12"/>
  <c r="I33" i="12" s="1"/>
  <c r="H32" i="12"/>
  <c r="I32" i="12" s="1"/>
  <c r="H31" i="12"/>
  <c r="I31" i="12" s="1"/>
  <c r="H30" i="12"/>
  <c r="I30" i="12" s="1"/>
  <c r="H29" i="12"/>
  <c r="I29" i="12" s="1"/>
  <c r="H28" i="12"/>
  <c r="I28" i="12" s="1"/>
  <c r="H27" i="12"/>
  <c r="I27" i="12" s="1"/>
  <c r="H26" i="12"/>
  <c r="I26" i="12" s="1"/>
  <c r="H25" i="12"/>
  <c r="I25" i="12" s="1"/>
  <c r="H24" i="12"/>
  <c r="I24" i="12" s="1"/>
  <c r="H23" i="12"/>
  <c r="I23" i="12" s="1"/>
  <c r="H22" i="12"/>
  <c r="I22" i="12" s="1"/>
  <c r="H21" i="12"/>
  <c r="I21" i="12" s="1"/>
  <c r="H20" i="12"/>
  <c r="I20" i="12" s="1"/>
  <c r="H19" i="12"/>
  <c r="I19" i="12" s="1"/>
  <c r="H18" i="12"/>
  <c r="I18" i="12" s="1"/>
  <c r="H17" i="12"/>
  <c r="I17" i="12" s="1"/>
  <c r="H16" i="12"/>
  <c r="I16" i="12" s="1"/>
  <c r="H15" i="12"/>
  <c r="I15" i="12" s="1"/>
  <c r="H14" i="12"/>
  <c r="I14" i="12" s="1"/>
  <c r="H13" i="12"/>
  <c r="I13" i="12" s="1"/>
  <c r="H12" i="12"/>
  <c r="I12" i="12" s="1"/>
  <c r="H11" i="12"/>
  <c r="I11" i="12" s="1"/>
  <c r="H10" i="12"/>
  <c r="I10" i="12" s="1"/>
  <c r="H9" i="12"/>
  <c r="I9" i="12" s="1"/>
  <c r="H8" i="12"/>
  <c r="I8" i="12" s="1"/>
  <c r="H7" i="12"/>
  <c r="I7" i="12" s="1"/>
  <c r="H36" i="11"/>
  <c r="I36" i="11" s="1"/>
  <c r="H35" i="11"/>
  <c r="I35" i="11" s="1"/>
  <c r="H34" i="11"/>
  <c r="I34" i="11" s="1"/>
  <c r="H33" i="11"/>
  <c r="I33" i="11" s="1"/>
  <c r="H32" i="11"/>
  <c r="I32" i="11" s="1"/>
  <c r="H31" i="11"/>
  <c r="I31" i="11" s="1"/>
  <c r="H30" i="11"/>
  <c r="I30" i="11" s="1"/>
  <c r="H29" i="11"/>
  <c r="I29" i="11" s="1"/>
  <c r="H28" i="11"/>
  <c r="I28" i="11" s="1"/>
  <c r="H27" i="11"/>
  <c r="I27" i="11" s="1"/>
  <c r="H26" i="11"/>
  <c r="I26" i="11" s="1"/>
  <c r="H25" i="11"/>
  <c r="I25" i="11" s="1"/>
  <c r="H24" i="11"/>
  <c r="I24" i="11" s="1"/>
  <c r="H23" i="11"/>
  <c r="I23" i="11" s="1"/>
  <c r="H22" i="11"/>
  <c r="I22" i="11" s="1"/>
  <c r="H21" i="11"/>
  <c r="I21" i="11" s="1"/>
  <c r="H20" i="11"/>
  <c r="I20" i="11" s="1"/>
  <c r="H19" i="11"/>
  <c r="I19" i="11" s="1"/>
  <c r="H18" i="11"/>
  <c r="I18" i="11" s="1"/>
  <c r="H17" i="11"/>
  <c r="I17" i="11" s="1"/>
  <c r="H16" i="11"/>
  <c r="I16" i="11" s="1"/>
  <c r="H15" i="11"/>
  <c r="I15" i="11" s="1"/>
  <c r="H14" i="11"/>
  <c r="I14" i="11" s="1"/>
  <c r="H13" i="11"/>
  <c r="I13" i="11" s="1"/>
  <c r="H12" i="11"/>
  <c r="I12" i="11" s="1"/>
  <c r="H11" i="11"/>
  <c r="I11" i="11" s="1"/>
  <c r="H10" i="11"/>
  <c r="I10" i="11" s="1"/>
  <c r="H9" i="11"/>
  <c r="I9" i="11" s="1"/>
  <c r="H8" i="11"/>
  <c r="I8" i="11" s="1"/>
  <c r="H7" i="11"/>
  <c r="I7" i="11" s="1"/>
  <c r="H7" i="10"/>
  <c r="I7" i="10" s="1"/>
  <c r="H8" i="10"/>
  <c r="I8" i="10" s="1"/>
  <c r="H9" i="10"/>
  <c r="I9" i="10" s="1"/>
  <c r="H10" i="10"/>
  <c r="I10" i="10" s="1"/>
  <c r="H11" i="10"/>
  <c r="I11" i="10" s="1"/>
  <c r="H12" i="10"/>
  <c r="I12" i="10" s="1"/>
  <c r="H13" i="10"/>
  <c r="I13" i="10" s="1"/>
  <c r="H14" i="10"/>
  <c r="I14" i="10" s="1"/>
  <c r="H15" i="10"/>
  <c r="I15" i="10" s="1"/>
  <c r="H16" i="10"/>
  <c r="I16" i="10" s="1"/>
  <c r="H17" i="10"/>
  <c r="I17" i="10" s="1"/>
  <c r="H18" i="10"/>
  <c r="I18" i="10" s="1"/>
  <c r="H19" i="10"/>
  <c r="I19" i="10" s="1"/>
  <c r="H20" i="10"/>
  <c r="I20" i="10" s="1"/>
  <c r="H21" i="10"/>
  <c r="I21" i="10" s="1"/>
  <c r="H22" i="10"/>
  <c r="I22" i="10" s="1"/>
  <c r="H23" i="10"/>
  <c r="I23" i="10" s="1"/>
  <c r="H24" i="10"/>
  <c r="I24" i="10" s="1"/>
  <c r="H25" i="10"/>
  <c r="I25" i="10" s="1"/>
  <c r="H26" i="10"/>
  <c r="I26" i="10" s="1"/>
  <c r="H27" i="10"/>
  <c r="I27" i="10" s="1"/>
  <c r="H28" i="10"/>
  <c r="I28" i="10" s="1"/>
  <c r="H29" i="10"/>
  <c r="I29" i="10" s="1"/>
  <c r="H30" i="10"/>
  <c r="I30" i="10" s="1"/>
  <c r="H31" i="10"/>
  <c r="I31" i="10" s="1"/>
  <c r="H32" i="10"/>
  <c r="I32" i="10" s="1"/>
  <c r="H33" i="10"/>
  <c r="I33" i="10" s="1"/>
  <c r="H34" i="10"/>
  <c r="I34" i="10" s="1"/>
  <c r="H35" i="10"/>
  <c r="I35" i="10" s="1"/>
  <c r="H36" i="10"/>
  <c r="I36" i="10" s="1"/>
  <c r="H36" i="9"/>
  <c r="I36" i="9" s="1"/>
  <c r="H35" i="9"/>
  <c r="I35" i="9" s="1"/>
  <c r="H34" i="9"/>
  <c r="I34" i="9" s="1"/>
  <c r="H33" i="9"/>
  <c r="I33" i="9" s="1"/>
  <c r="H32" i="9"/>
  <c r="I32" i="9" s="1"/>
  <c r="H31" i="9"/>
  <c r="I31" i="9" s="1"/>
  <c r="H30" i="9"/>
  <c r="I30" i="9" s="1"/>
  <c r="H29" i="9"/>
  <c r="I29" i="9" s="1"/>
  <c r="H28" i="9"/>
  <c r="I28" i="9" s="1"/>
  <c r="H27" i="9"/>
  <c r="I27" i="9" s="1"/>
  <c r="H26" i="9"/>
  <c r="I26" i="9" s="1"/>
  <c r="H25" i="9"/>
  <c r="I25" i="9" s="1"/>
  <c r="H24" i="9"/>
  <c r="I24" i="9" s="1"/>
  <c r="H23" i="9"/>
  <c r="I23" i="9" s="1"/>
  <c r="H22" i="9"/>
  <c r="I22" i="9" s="1"/>
  <c r="H21" i="9"/>
  <c r="I21" i="9" s="1"/>
  <c r="H20" i="9"/>
  <c r="I20" i="9" s="1"/>
  <c r="H19" i="9"/>
  <c r="I19" i="9" s="1"/>
  <c r="H18" i="9"/>
  <c r="I18" i="9" s="1"/>
  <c r="H17" i="9"/>
  <c r="I17" i="9" s="1"/>
  <c r="H16" i="9"/>
  <c r="I16" i="9" s="1"/>
  <c r="H15" i="9"/>
  <c r="I15" i="9" s="1"/>
  <c r="H14" i="9"/>
  <c r="I14" i="9" s="1"/>
  <c r="H13" i="9"/>
  <c r="I13" i="9" s="1"/>
  <c r="H12" i="9"/>
  <c r="I12" i="9" s="1"/>
  <c r="H11" i="9"/>
  <c r="I11" i="9" s="1"/>
  <c r="H10" i="9"/>
  <c r="I10" i="9" s="1"/>
  <c r="H9" i="9"/>
  <c r="I9" i="9" s="1"/>
  <c r="H8" i="9"/>
  <c r="I8" i="9" s="1"/>
  <c r="H7" i="9"/>
  <c r="I7" i="9" s="1"/>
  <c r="H36" i="8"/>
  <c r="I36" i="8" s="1"/>
  <c r="H35" i="8"/>
  <c r="I35" i="8" s="1"/>
  <c r="H34" i="8"/>
  <c r="I34" i="8" s="1"/>
  <c r="H33" i="8"/>
  <c r="I33" i="8" s="1"/>
  <c r="H32" i="8"/>
  <c r="I32" i="8" s="1"/>
  <c r="H31" i="8"/>
  <c r="I31" i="8" s="1"/>
  <c r="H30" i="8"/>
  <c r="I30" i="8" s="1"/>
  <c r="H29" i="8"/>
  <c r="I29" i="8" s="1"/>
  <c r="H28" i="8"/>
  <c r="I28" i="8" s="1"/>
  <c r="H27" i="8"/>
  <c r="I27" i="8" s="1"/>
  <c r="H26" i="8"/>
  <c r="I26" i="8" s="1"/>
  <c r="H25" i="8"/>
  <c r="I25" i="8" s="1"/>
  <c r="H24" i="8"/>
  <c r="I24" i="8" s="1"/>
  <c r="H23" i="8"/>
  <c r="I23" i="8" s="1"/>
  <c r="H22" i="8"/>
  <c r="I22" i="8" s="1"/>
  <c r="H21" i="8"/>
  <c r="I21" i="8" s="1"/>
  <c r="H20" i="8"/>
  <c r="I20" i="8" s="1"/>
  <c r="H19" i="8"/>
  <c r="I19" i="8" s="1"/>
  <c r="H18" i="8"/>
  <c r="I18" i="8" s="1"/>
  <c r="H17" i="8"/>
  <c r="I17" i="8" s="1"/>
  <c r="H16" i="8"/>
  <c r="I16" i="8" s="1"/>
  <c r="H15" i="8"/>
  <c r="I15" i="8" s="1"/>
  <c r="H14" i="8"/>
  <c r="I14" i="8" s="1"/>
  <c r="H13" i="8"/>
  <c r="I13" i="8" s="1"/>
  <c r="H12" i="8"/>
  <c r="I12" i="8" s="1"/>
  <c r="H11" i="8"/>
  <c r="I11" i="8" s="1"/>
  <c r="H10" i="8"/>
  <c r="I10" i="8" s="1"/>
  <c r="H9" i="8"/>
  <c r="I9" i="8" s="1"/>
  <c r="H8" i="8"/>
  <c r="I8" i="8" s="1"/>
  <c r="H7" i="8"/>
  <c r="I7" i="8" s="1"/>
  <c r="H8" i="6"/>
  <c r="I8" i="6" s="1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H36" i="6"/>
  <c r="I36" i="6" s="1"/>
  <c r="H35" i="6"/>
  <c r="I35" i="6" s="1"/>
  <c r="H34" i="6"/>
  <c r="I34" i="6" s="1"/>
  <c r="H33" i="6"/>
  <c r="I33" i="6" s="1"/>
  <c r="H32" i="6"/>
  <c r="I32" i="6" s="1"/>
  <c r="H31" i="6"/>
  <c r="I31" i="6" s="1"/>
  <c r="H30" i="6"/>
  <c r="I30" i="6" s="1"/>
  <c r="H29" i="6"/>
  <c r="I29" i="6" s="1"/>
  <c r="H28" i="6"/>
  <c r="I28" i="6" s="1"/>
  <c r="H27" i="6"/>
  <c r="I27" i="6" s="1"/>
  <c r="H26" i="6"/>
  <c r="I26" i="6" s="1"/>
  <c r="H25" i="6"/>
  <c r="I25" i="6" s="1"/>
  <c r="H24" i="6"/>
  <c r="I24" i="6" s="1"/>
  <c r="H23" i="6"/>
  <c r="I23" i="6" s="1"/>
  <c r="H22" i="6"/>
  <c r="I22" i="6" s="1"/>
  <c r="H21" i="6"/>
  <c r="I21" i="6" s="1"/>
  <c r="H20" i="6"/>
  <c r="I20" i="6" s="1"/>
  <c r="H19" i="6"/>
  <c r="I19" i="6" s="1"/>
  <c r="H18" i="6"/>
  <c r="I18" i="6" s="1"/>
  <c r="H17" i="6"/>
  <c r="I17" i="6" s="1"/>
  <c r="H16" i="6"/>
  <c r="I16" i="6" s="1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H7" i="6"/>
  <c r="I7" i="6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</calcChain>
</file>

<file path=xl/sharedStrings.xml><?xml version="1.0" encoding="utf-8"?>
<sst xmlns="http://schemas.openxmlformats.org/spreadsheetml/2006/main" count="452" uniqueCount="52">
  <si>
    <t>Feijão zero-to-hero</t>
  </si>
  <si>
    <t>Arroz zero-to-hero</t>
  </si>
  <si>
    <t>Macarrão zero-to-hero</t>
  </si>
  <si>
    <t>Farinha de trigo zero-to-hero</t>
  </si>
  <si>
    <t>Açucar zero-to-hero</t>
  </si>
  <si>
    <t>Café zero-to-hero</t>
  </si>
  <si>
    <t>Fubá zero-to-hero</t>
  </si>
  <si>
    <t>Achocolatado zero-to-hero</t>
  </si>
  <si>
    <t>Farinha lactea zero-to-hero</t>
  </si>
  <si>
    <t>Farinha de mandioca zero-to-hero</t>
  </si>
  <si>
    <t>Biscoito zero-to-hero</t>
  </si>
  <si>
    <t>Bolacha zero-to-hero</t>
  </si>
  <si>
    <t>Salsicha zero-to-hero</t>
  </si>
  <si>
    <t>Calabresa zero-to-hero</t>
  </si>
  <si>
    <t>Toscana zero-to-hero</t>
  </si>
  <si>
    <t>Picanha zero-to-hero</t>
  </si>
  <si>
    <t>Iogurte zero-to-hero</t>
  </si>
  <si>
    <t>Margarina zero-to-hero</t>
  </si>
  <si>
    <t>Leite em pó zero-to-hero</t>
  </si>
  <si>
    <t>Leite longa vida zero-to-hero</t>
  </si>
  <si>
    <t>Sardinha Zero-to-hero</t>
  </si>
  <si>
    <t>Fiambre zero-to-hero</t>
  </si>
  <si>
    <t>Aveia zero-to-hero</t>
  </si>
  <si>
    <t>Suco zero-to-hero</t>
  </si>
  <si>
    <t>Refrigerante 2 litros zero-to-hero</t>
  </si>
  <si>
    <t>Detergente zero-to-hero</t>
  </si>
  <si>
    <t>Amaciante zero-to-hero</t>
  </si>
  <si>
    <t>Água sanitária zero-to-hero</t>
  </si>
  <si>
    <t>Sabão liquido zero-to-hero</t>
  </si>
  <si>
    <t>Desinfetante zero-to-hero</t>
  </si>
  <si>
    <t>Araujos</t>
  </si>
  <si>
    <t>Sume</t>
  </si>
  <si>
    <t>Gomez</t>
  </si>
  <si>
    <t>Santos</t>
  </si>
  <si>
    <t>Almeidas</t>
  </si>
  <si>
    <t>Produto/Marca</t>
  </si>
  <si>
    <t>Mapa de licitação para o refeitório da ZERO TO HERO</t>
  </si>
  <si>
    <t>menor preço</t>
  </si>
  <si>
    <t>fornecedor</t>
  </si>
  <si>
    <t>Preço médio</t>
  </si>
  <si>
    <t>código</t>
  </si>
  <si>
    <t>Mapa de licitação para o refeitório da From Zero To Hero</t>
  </si>
  <si>
    <t>desconto</t>
  </si>
  <si>
    <t>Preço final</t>
  </si>
  <si>
    <t>Fornecedor</t>
  </si>
  <si>
    <t>Menor preço</t>
  </si>
  <si>
    <t xml:space="preserve"> </t>
  </si>
  <si>
    <t>Preço alto ou baixo</t>
  </si>
  <si>
    <t>Codigo</t>
  </si>
  <si>
    <t>Produto</t>
  </si>
  <si>
    <t>Preço</t>
  </si>
  <si>
    <t>Obs: realisei o codigo mais omeu excel não reconhece a função PROCX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</si>
</sst>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 tint="-4.9989318521683403E-2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2" fillId="0" borderId="1" xfId="0" applyNumberFormat="1" applyFont="1" applyBorder="1" applyAlignment="1">
      <alignment horizontal="left"/>
    </xf>
    <xf numFmtId="44" fontId="2" fillId="0" borderId="1" xfId="1" applyFont="1" applyBorder="1" applyAlignment="1">
      <alignment horizontal="left"/>
    </xf>
    <xf numFmtId="44" fontId="2" fillId="0" borderId="0" xfId="0" applyNumberFormat="1" applyFont="1"/>
    <xf numFmtId="0" fontId="2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6" fillId="0" borderId="0" xfId="0" applyFont="1"/>
    <xf numFmtId="0" fontId="7" fillId="0" borderId="1" xfId="0" applyFont="1" applyBorder="1"/>
    <xf numFmtId="44" fontId="8" fillId="0" borderId="1" xfId="0" applyNumberFormat="1" applyFont="1" applyBorder="1"/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44" fontId="2" fillId="0" borderId="0" xfId="0" applyNumberFormat="1" applyFont="1" applyAlignment="1">
      <alignment horizontal="centerContinuous" vertical="center"/>
    </xf>
    <xf numFmtId="0" fontId="9" fillId="0" borderId="0" xfId="0" applyFont="1" applyAlignment="1">
      <alignment horizontal="centerContinuous" vertical="center"/>
    </xf>
    <xf numFmtId="44" fontId="3" fillId="0" borderId="4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4" fontId="3" fillId="0" borderId="5" xfId="0" applyNumberFormat="1" applyFont="1" applyBorder="1" applyAlignment="1">
      <alignment horizontal="center"/>
    </xf>
    <xf numFmtId="0" fontId="5" fillId="0" borderId="1" xfId="0" applyFont="1" applyBorder="1"/>
    <xf numFmtId="0" fontId="10" fillId="2" borderId="6" xfId="0" applyFont="1" applyFill="1" applyBorder="1" applyAlignment="1">
      <alignment horizontal="center"/>
    </xf>
    <xf numFmtId="43" fontId="0" fillId="0" borderId="0" xfId="2" applyFont="1" applyAlignment="1">
      <alignment horizontal="centerContinuous" vertical="center"/>
    </xf>
    <xf numFmtId="0" fontId="11" fillId="3" borderId="1" xfId="0" applyFont="1" applyFill="1" applyBorder="1"/>
    <xf numFmtId="0" fontId="12" fillId="3" borderId="1" xfId="0" applyFont="1" applyFill="1" applyBorder="1" applyAlignment="1">
      <alignment horizontal="center"/>
    </xf>
    <xf numFmtId="44" fontId="12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1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 dos produtos de limpeza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grafico!$B$7</c:f>
              <c:strCache>
                <c:ptCount val="1"/>
                <c:pt idx="0">
                  <c:v>Achocolatado zero-to-hero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grafico!$C$7:$I$7</c15:sqref>
                  </c15:fullRef>
                </c:ext>
              </c:extLst>
              <c:f>grafico!$C$7:$H$7</c:f>
              <c:numCache>
                <c:formatCode>_("R$"* #,##0.00_);_("R$"* \(#,##0.00\);_("R$"* "-"??_);_(@_)</c:formatCode>
                <c:ptCount val="6"/>
                <c:pt idx="0">
                  <c:v>12</c:v>
                </c:pt>
                <c:pt idx="1">
                  <c:v>11.99</c:v>
                </c:pt>
                <c:pt idx="2">
                  <c:v>12.01</c:v>
                </c:pt>
                <c:pt idx="3">
                  <c:v>11.89</c:v>
                </c:pt>
                <c:pt idx="4">
                  <c:v>12.05</c:v>
                </c:pt>
                <c:pt idx="5" formatCode="_-[$R$-416]\ * #,##0.00_-;\-[$R$-416]\ * #,##0.00_-;_-[$R$-416]\ * &quot;-&quot;??_-;_-@_-">
                  <c:v>11.89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A-441F-A46C-31A4C9CBAC9F}"/>
            </c:ext>
          </c:extLst>
        </c:ser>
        <c:ser>
          <c:idx val="1"/>
          <c:order val="1"/>
          <c:tx>
            <c:strRef>
              <c:f>grafico!$B$8</c:f>
              <c:strCache>
                <c:ptCount val="1"/>
                <c:pt idx="0">
                  <c:v>Açucar zero-to-hero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  <c:pt idx="6">
                  <c:v> fornecedor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grafico!$C$8:$I$8</c15:sqref>
                  </c15:fullRef>
                </c:ext>
              </c:extLst>
              <c:f>grafico!$C$8:$H$8</c:f>
            </c:numRef>
          </c:val>
          <c:extLst>
            <c:ext xmlns:c16="http://schemas.microsoft.com/office/drawing/2014/chart" uri="{C3380CC4-5D6E-409C-BE32-E72D297353CC}">
              <c16:uniqueId val="{00000001-7DEA-441F-A46C-31A4C9CBAC9F}"/>
            </c:ext>
          </c:extLst>
        </c:ser>
        <c:ser>
          <c:idx val="2"/>
          <c:order val="2"/>
          <c:tx>
            <c:strRef>
              <c:f>grafico!$B$9</c:f>
              <c:strCache>
                <c:ptCount val="1"/>
                <c:pt idx="0">
                  <c:v>Água sanitária zero-to-hero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grafico!$C$9:$I$9</c15:sqref>
                  </c15:fullRef>
                </c:ext>
              </c:extLst>
              <c:f>grafico!$C$9:$H$9</c:f>
              <c:numCache>
                <c:formatCode>_("R$"* #,##0.00_);_("R$"* \(#,##0.00\);_("R$"* "-"??_);_(@_)</c:formatCode>
                <c:ptCount val="6"/>
                <c:pt idx="0">
                  <c:v>3.5</c:v>
                </c:pt>
                <c:pt idx="1">
                  <c:v>3.55</c:v>
                </c:pt>
                <c:pt idx="2">
                  <c:v>3.4</c:v>
                </c:pt>
                <c:pt idx="3">
                  <c:v>3.9</c:v>
                </c:pt>
                <c:pt idx="4">
                  <c:v>3.6</c:v>
                </c:pt>
                <c:pt idx="5" formatCode="_-[$R$-416]\ * #,##0.00_-;\-[$R$-416]\ * #,##0.00_-;_-[$R$-416]\ * &quot;-&quot;??_-;_-@_-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A-441F-A46C-31A4C9CBAC9F}"/>
            </c:ext>
          </c:extLst>
        </c:ser>
        <c:ser>
          <c:idx val="3"/>
          <c:order val="3"/>
          <c:tx>
            <c:strRef>
              <c:f>grafico!$B$10</c:f>
              <c:strCache>
                <c:ptCount val="1"/>
                <c:pt idx="0">
                  <c:v>Amaciante zero-to-hero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  <c:pt idx="6">
                  <c:v> fornecedor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grafico!$C$10:$I$10</c15:sqref>
                  </c15:fullRef>
                </c:ext>
              </c:extLst>
              <c:f>grafico!$C$10:$H$10</c:f>
            </c:numRef>
          </c:val>
          <c:extLst>
            <c:ext xmlns:c16="http://schemas.microsoft.com/office/drawing/2014/chart" uri="{C3380CC4-5D6E-409C-BE32-E72D297353CC}">
              <c16:uniqueId val="{00000003-7DEA-441F-A46C-31A4C9CBAC9F}"/>
            </c:ext>
          </c:extLst>
        </c:ser>
        <c:ser>
          <c:idx val="4"/>
          <c:order val="4"/>
          <c:tx>
            <c:strRef>
              <c:f>grafico!$B$11</c:f>
              <c:strCache>
                <c:ptCount val="1"/>
                <c:pt idx="0">
                  <c:v>Arroz zero-to-hero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  <c:pt idx="6">
                  <c:v> fornecedor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grafico!$C$11:$I$11</c15:sqref>
                  </c15:fullRef>
                </c:ext>
              </c:extLst>
              <c:f>grafico!$C$11:$H$11</c:f>
            </c:numRef>
          </c:val>
          <c:extLst>
            <c:ext xmlns:c16="http://schemas.microsoft.com/office/drawing/2014/chart" uri="{C3380CC4-5D6E-409C-BE32-E72D297353CC}">
              <c16:uniqueId val="{00000004-7DEA-441F-A46C-31A4C9CBAC9F}"/>
            </c:ext>
          </c:extLst>
        </c:ser>
        <c:ser>
          <c:idx val="5"/>
          <c:order val="5"/>
          <c:tx>
            <c:strRef>
              <c:f>grafico!$B$12</c:f>
              <c:strCache>
                <c:ptCount val="1"/>
                <c:pt idx="0">
                  <c:v>Aveia zero-to-hero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  <c:pt idx="6">
                  <c:v> fornecedor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grafico!$C$12:$I$12</c15:sqref>
                  </c15:fullRef>
                </c:ext>
              </c:extLst>
              <c:f>grafico!$C$12:$H$12</c:f>
            </c:numRef>
          </c:val>
          <c:extLst>
            <c:ext xmlns:c16="http://schemas.microsoft.com/office/drawing/2014/chart" uri="{C3380CC4-5D6E-409C-BE32-E72D297353CC}">
              <c16:uniqueId val="{00000005-7DEA-441F-A46C-31A4C9CBAC9F}"/>
            </c:ext>
          </c:extLst>
        </c:ser>
        <c:ser>
          <c:idx val="6"/>
          <c:order val="6"/>
          <c:tx>
            <c:strRef>
              <c:f>grafico!$B$13</c:f>
              <c:strCache>
                <c:ptCount val="1"/>
                <c:pt idx="0">
                  <c:v>Biscoito zero-to-hero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  <c:pt idx="6">
                  <c:v> fornecedor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grafico!$C$13:$I$13</c15:sqref>
                  </c15:fullRef>
                </c:ext>
              </c:extLst>
              <c:f>grafico!$C$13:$H$13</c:f>
            </c:numRef>
          </c:val>
          <c:extLst>
            <c:ext xmlns:c16="http://schemas.microsoft.com/office/drawing/2014/chart" uri="{C3380CC4-5D6E-409C-BE32-E72D297353CC}">
              <c16:uniqueId val="{00000006-7DEA-441F-A46C-31A4C9CBAC9F}"/>
            </c:ext>
          </c:extLst>
        </c:ser>
        <c:ser>
          <c:idx val="7"/>
          <c:order val="7"/>
          <c:tx>
            <c:strRef>
              <c:f>grafico!$B$14</c:f>
              <c:strCache>
                <c:ptCount val="1"/>
                <c:pt idx="0">
                  <c:v>Bolacha zero-to-hero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  <c:pt idx="6">
                  <c:v> fornecedor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grafico!$C$14:$I$14</c15:sqref>
                  </c15:fullRef>
                </c:ext>
              </c:extLst>
              <c:f>grafico!$C$14:$H$14</c:f>
            </c:numRef>
          </c:val>
          <c:extLst>
            <c:ext xmlns:c16="http://schemas.microsoft.com/office/drawing/2014/chart" uri="{C3380CC4-5D6E-409C-BE32-E72D297353CC}">
              <c16:uniqueId val="{00000007-7DEA-441F-A46C-31A4C9CBAC9F}"/>
            </c:ext>
          </c:extLst>
        </c:ser>
        <c:ser>
          <c:idx val="8"/>
          <c:order val="8"/>
          <c:tx>
            <c:strRef>
              <c:f>grafico!$B$15</c:f>
              <c:strCache>
                <c:ptCount val="1"/>
                <c:pt idx="0">
                  <c:v>Café zero-to-hero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  <c:pt idx="6">
                  <c:v> fornecedor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grafico!$C$15:$I$15</c15:sqref>
                  </c15:fullRef>
                </c:ext>
              </c:extLst>
              <c:f>grafico!$C$15:$H$15</c:f>
            </c:numRef>
          </c:val>
          <c:extLst>
            <c:ext xmlns:c16="http://schemas.microsoft.com/office/drawing/2014/chart" uri="{C3380CC4-5D6E-409C-BE32-E72D297353CC}">
              <c16:uniqueId val="{00000008-7DEA-441F-A46C-31A4C9CBAC9F}"/>
            </c:ext>
          </c:extLst>
        </c:ser>
        <c:ser>
          <c:idx val="9"/>
          <c:order val="9"/>
          <c:tx>
            <c:strRef>
              <c:f>grafico!$B$16</c:f>
              <c:strCache>
                <c:ptCount val="1"/>
                <c:pt idx="0">
                  <c:v>Calabresa zero-to-hero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  <c:pt idx="6">
                  <c:v> fornecedor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grafico!$C$16:$I$16</c15:sqref>
                  </c15:fullRef>
                </c:ext>
              </c:extLst>
              <c:f>grafico!$C$16:$H$16</c:f>
            </c:numRef>
          </c:val>
          <c:extLst>
            <c:ext xmlns:c16="http://schemas.microsoft.com/office/drawing/2014/chart" uri="{C3380CC4-5D6E-409C-BE32-E72D297353CC}">
              <c16:uniqueId val="{00000009-7DEA-441F-A46C-31A4C9CBAC9F}"/>
            </c:ext>
          </c:extLst>
        </c:ser>
        <c:ser>
          <c:idx val="10"/>
          <c:order val="10"/>
          <c:tx>
            <c:strRef>
              <c:f>grafico!$B$17</c:f>
              <c:strCache>
                <c:ptCount val="1"/>
                <c:pt idx="0">
                  <c:v>Desinfetante zero-to-hero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grafico!$C$17:$I$17</c15:sqref>
                  </c15:fullRef>
                </c:ext>
              </c:extLst>
              <c:f>grafico!$C$17:$H$17</c:f>
              <c:numCache>
                <c:formatCode>_("R$"* #,##0.00_);_("R$"* \(#,##0.00\);_("R$"* "-"??_);_(@_)</c:formatCode>
                <c:ptCount val="6"/>
                <c:pt idx="0">
                  <c:v>5</c:v>
                </c:pt>
                <c:pt idx="1">
                  <c:v>5.01</c:v>
                </c:pt>
                <c:pt idx="2">
                  <c:v>5.05</c:v>
                </c:pt>
                <c:pt idx="3">
                  <c:v>4.99</c:v>
                </c:pt>
                <c:pt idx="4">
                  <c:v>5.08</c:v>
                </c:pt>
                <c:pt idx="5" formatCode="_-[$R$-416]\ * #,##0.00_-;\-[$R$-416]\ * #,##0.00_-;_-[$R$-416]\ * &quot;-&quot;??_-;_-@_-">
                  <c:v>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EA-441F-A46C-31A4C9CBAC9F}"/>
            </c:ext>
          </c:extLst>
        </c:ser>
        <c:ser>
          <c:idx val="11"/>
          <c:order val="11"/>
          <c:tx>
            <c:strRef>
              <c:f>grafico!$B$18</c:f>
              <c:strCache>
                <c:ptCount val="1"/>
                <c:pt idx="0">
                  <c:v>Detergente zero-to-hero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grafico!$C$18:$I$18</c15:sqref>
                  </c15:fullRef>
                </c:ext>
              </c:extLst>
              <c:f>grafico!$C$18:$H$18</c:f>
              <c:numCache>
                <c:formatCode>_("R$"* #,##0.00_);_("R$"* \(#,##0.00\);_("R$"* "-"??_);_(@_)</c:formatCode>
                <c:ptCount val="6"/>
                <c:pt idx="0">
                  <c:v>3</c:v>
                </c:pt>
                <c:pt idx="1">
                  <c:v>3.1</c:v>
                </c:pt>
                <c:pt idx="2">
                  <c:v>3.05</c:v>
                </c:pt>
                <c:pt idx="3">
                  <c:v>3.06</c:v>
                </c:pt>
                <c:pt idx="4">
                  <c:v>3.08</c:v>
                </c:pt>
                <c:pt idx="5" formatCode="_-[$R$-416]\ * #,##0.00_-;\-[$R$-416]\ * #,##0.00_-;_-[$R$-416]\ * &quot;-&quot;??_-;_-@_-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EA-441F-A46C-31A4C9CBAC9F}"/>
            </c:ext>
          </c:extLst>
        </c:ser>
        <c:ser>
          <c:idx val="12"/>
          <c:order val="12"/>
          <c:tx>
            <c:strRef>
              <c:f>grafico!$B$19</c:f>
              <c:strCache>
                <c:ptCount val="1"/>
                <c:pt idx="0">
                  <c:v>Farinha de mandioca zero-to-hero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  <c:pt idx="6">
                  <c:v> fornecedor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grafico!$C$19:$I$19</c15:sqref>
                  </c15:fullRef>
                </c:ext>
              </c:extLst>
              <c:f>grafico!$C$19:$H$19</c:f>
            </c:numRef>
          </c:val>
          <c:extLst>
            <c:ext xmlns:c16="http://schemas.microsoft.com/office/drawing/2014/chart" uri="{C3380CC4-5D6E-409C-BE32-E72D297353CC}">
              <c16:uniqueId val="{0000000C-7DEA-441F-A46C-31A4C9CBAC9F}"/>
            </c:ext>
          </c:extLst>
        </c:ser>
        <c:ser>
          <c:idx val="13"/>
          <c:order val="13"/>
          <c:tx>
            <c:strRef>
              <c:f>grafico!$B$20</c:f>
              <c:strCache>
                <c:ptCount val="1"/>
                <c:pt idx="0">
                  <c:v>Farinha de trigo zero-to-hero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  <c:pt idx="6">
                  <c:v> fornecedor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grafico!$C$20:$I$20</c15:sqref>
                  </c15:fullRef>
                </c:ext>
              </c:extLst>
              <c:f>grafico!$C$20:$H$20</c:f>
            </c:numRef>
          </c:val>
          <c:extLst>
            <c:ext xmlns:c16="http://schemas.microsoft.com/office/drawing/2014/chart" uri="{C3380CC4-5D6E-409C-BE32-E72D297353CC}">
              <c16:uniqueId val="{0000000D-7DEA-441F-A46C-31A4C9CBAC9F}"/>
            </c:ext>
          </c:extLst>
        </c:ser>
        <c:ser>
          <c:idx val="14"/>
          <c:order val="14"/>
          <c:tx>
            <c:strRef>
              <c:f>grafico!$B$21</c:f>
              <c:strCache>
                <c:ptCount val="1"/>
                <c:pt idx="0">
                  <c:v>Farinha lactea zero-to-hero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  <c:pt idx="6">
                  <c:v> fornecedor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grafico!$C$21:$I$21</c15:sqref>
                  </c15:fullRef>
                </c:ext>
              </c:extLst>
              <c:f>grafico!$C$21:$H$21</c:f>
            </c:numRef>
          </c:val>
          <c:extLst>
            <c:ext xmlns:c16="http://schemas.microsoft.com/office/drawing/2014/chart" uri="{C3380CC4-5D6E-409C-BE32-E72D297353CC}">
              <c16:uniqueId val="{0000000E-7DEA-441F-A46C-31A4C9CBAC9F}"/>
            </c:ext>
          </c:extLst>
        </c:ser>
        <c:ser>
          <c:idx val="15"/>
          <c:order val="15"/>
          <c:tx>
            <c:strRef>
              <c:f>grafico!$B$22</c:f>
              <c:strCache>
                <c:ptCount val="1"/>
                <c:pt idx="0">
                  <c:v>Feijão zero-to-hero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  <c:pt idx="6">
                  <c:v> fornecedor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grafico!$C$22:$I$22</c15:sqref>
                  </c15:fullRef>
                </c:ext>
              </c:extLst>
              <c:f>grafico!$C$22:$H$22</c:f>
            </c:numRef>
          </c:val>
          <c:extLst>
            <c:ext xmlns:c16="http://schemas.microsoft.com/office/drawing/2014/chart" uri="{C3380CC4-5D6E-409C-BE32-E72D297353CC}">
              <c16:uniqueId val="{0000000F-7DEA-441F-A46C-31A4C9CBAC9F}"/>
            </c:ext>
          </c:extLst>
        </c:ser>
        <c:ser>
          <c:idx val="16"/>
          <c:order val="16"/>
          <c:tx>
            <c:strRef>
              <c:f>grafico!$B$23</c:f>
              <c:strCache>
                <c:ptCount val="1"/>
                <c:pt idx="0">
                  <c:v>Fiambre zero-to-hero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  <c:pt idx="6">
                  <c:v> fornecedor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grafico!$C$23:$I$23</c15:sqref>
                  </c15:fullRef>
                </c:ext>
              </c:extLst>
              <c:f>grafico!$C$23:$H$23</c:f>
            </c:numRef>
          </c:val>
          <c:extLst>
            <c:ext xmlns:c16="http://schemas.microsoft.com/office/drawing/2014/chart" uri="{C3380CC4-5D6E-409C-BE32-E72D297353CC}">
              <c16:uniqueId val="{00000010-7DEA-441F-A46C-31A4C9CBAC9F}"/>
            </c:ext>
          </c:extLst>
        </c:ser>
        <c:ser>
          <c:idx val="17"/>
          <c:order val="17"/>
          <c:tx>
            <c:strRef>
              <c:f>grafico!$B$24</c:f>
              <c:strCache>
                <c:ptCount val="1"/>
                <c:pt idx="0">
                  <c:v>Fubá zero-to-hero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  <c:pt idx="6">
                  <c:v> fornecedor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grafico!$C$24:$I$24</c15:sqref>
                  </c15:fullRef>
                </c:ext>
              </c:extLst>
              <c:f>grafico!$C$24:$H$24</c:f>
            </c:numRef>
          </c:val>
          <c:extLst>
            <c:ext xmlns:c16="http://schemas.microsoft.com/office/drawing/2014/chart" uri="{C3380CC4-5D6E-409C-BE32-E72D297353CC}">
              <c16:uniqueId val="{00000011-7DEA-441F-A46C-31A4C9CBAC9F}"/>
            </c:ext>
          </c:extLst>
        </c:ser>
        <c:ser>
          <c:idx val="18"/>
          <c:order val="18"/>
          <c:tx>
            <c:strRef>
              <c:f>grafico!$B$25</c:f>
              <c:strCache>
                <c:ptCount val="1"/>
                <c:pt idx="0">
                  <c:v>Iogurte zero-to-hero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  <c:pt idx="6">
                  <c:v> fornecedor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grafico!$C$25:$I$25</c15:sqref>
                  </c15:fullRef>
                </c:ext>
              </c:extLst>
              <c:f>grafico!$C$25:$H$25</c:f>
            </c:numRef>
          </c:val>
          <c:extLst>
            <c:ext xmlns:c16="http://schemas.microsoft.com/office/drawing/2014/chart" uri="{C3380CC4-5D6E-409C-BE32-E72D297353CC}">
              <c16:uniqueId val="{00000012-7DEA-441F-A46C-31A4C9CBAC9F}"/>
            </c:ext>
          </c:extLst>
        </c:ser>
        <c:ser>
          <c:idx val="19"/>
          <c:order val="19"/>
          <c:tx>
            <c:strRef>
              <c:f>grafico!$B$26</c:f>
              <c:strCache>
                <c:ptCount val="1"/>
                <c:pt idx="0">
                  <c:v>Leite em pó zero-to-hero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  <c:pt idx="6">
                  <c:v> fornecedor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grafico!$C$26:$I$26</c15:sqref>
                  </c15:fullRef>
                </c:ext>
              </c:extLst>
              <c:f>grafico!$C$26:$H$26</c:f>
            </c:numRef>
          </c:val>
          <c:extLst>
            <c:ext xmlns:c16="http://schemas.microsoft.com/office/drawing/2014/chart" uri="{C3380CC4-5D6E-409C-BE32-E72D297353CC}">
              <c16:uniqueId val="{00000013-7DEA-441F-A46C-31A4C9CBAC9F}"/>
            </c:ext>
          </c:extLst>
        </c:ser>
        <c:ser>
          <c:idx val="20"/>
          <c:order val="20"/>
          <c:tx>
            <c:strRef>
              <c:f>grafico!$B$27</c:f>
              <c:strCache>
                <c:ptCount val="1"/>
                <c:pt idx="0">
                  <c:v>Leite longa vida zero-to-hero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  <c:pt idx="6">
                  <c:v> fornecedor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grafico!$C$27:$I$27</c15:sqref>
                  </c15:fullRef>
                </c:ext>
              </c:extLst>
              <c:f>grafico!$C$27:$H$27</c:f>
            </c:numRef>
          </c:val>
          <c:extLst>
            <c:ext xmlns:c16="http://schemas.microsoft.com/office/drawing/2014/chart" uri="{C3380CC4-5D6E-409C-BE32-E72D297353CC}">
              <c16:uniqueId val="{00000014-7DEA-441F-A46C-31A4C9CBAC9F}"/>
            </c:ext>
          </c:extLst>
        </c:ser>
        <c:ser>
          <c:idx val="21"/>
          <c:order val="21"/>
          <c:tx>
            <c:strRef>
              <c:f>grafico!$B$28</c:f>
              <c:strCache>
                <c:ptCount val="1"/>
                <c:pt idx="0">
                  <c:v>Macarrão zero-to-hero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  <c:pt idx="6">
                  <c:v> fornecedor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grafico!$C$28:$I$28</c15:sqref>
                  </c15:fullRef>
                </c:ext>
              </c:extLst>
              <c:f>grafico!$C$28:$H$28</c:f>
            </c:numRef>
          </c:val>
          <c:extLst>
            <c:ext xmlns:c16="http://schemas.microsoft.com/office/drawing/2014/chart" uri="{C3380CC4-5D6E-409C-BE32-E72D297353CC}">
              <c16:uniqueId val="{00000015-7DEA-441F-A46C-31A4C9CBAC9F}"/>
            </c:ext>
          </c:extLst>
        </c:ser>
        <c:ser>
          <c:idx val="22"/>
          <c:order val="22"/>
          <c:tx>
            <c:strRef>
              <c:f>grafico!$B$29</c:f>
              <c:strCache>
                <c:ptCount val="1"/>
                <c:pt idx="0">
                  <c:v>Margarina zero-to-hero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  <c:pt idx="6">
                  <c:v> fornecedor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grafico!$C$29:$I$29</c15:sqref>
                  </c15:fullRef>
                </c:ext>
              </c:extLst>
              <c:f>grafico!$C$29:$H$29</c:f>
            </c:numRef>
          </c:val>
          <c:extLst>
            <c:ext xmlns:c16="http://schemas.microsoft.com/office/drawing/2014/chart" uri="{C3380CC4-5D6E-409C-BE32-E72D297353CC}">
              <c16:uniqueId val="{00000016-7DEA-441F-A46C-31A4C9CBAC9F}"/>
            </c:ext>
          </c:extLst>
        </c:ser>
        <c:ser>
          <c:idx val="23"/>
          <c:order val="23"/>
          <c:tx>
            <c:strRef>
              <c:f>grafico!$B$30</c:f>
              <c:strCache>
                <c:ptCount val="1"/>
                <c:pt idx="0">
                  <c:v>Picanha zero-to-hero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  <c:pt idx="6">
                  <c:v> fornecedor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grafico!$C$30:$I$30</c15:sqref>
                  </c15:fullRef>
                </c:ext>
              </c:extLst>
              <c:f>grafico!$C$30:$H$30</c:f>
            </c:numRef>
          </c:val>
          <c:extLst>
            <c:ext xmlns:c16="http://schemas.microsoft.com/office/drawing/2014/chart" uri="{C3380CC4-5D6E-409C-BE32-E72D297353CC}">
              <c16:uniqueId val="{00000017-7DEA-441F-A46C-31A4C9CBAC9F}"/>
            </c:ext>
          </c:extLst>
        </c:ser>
        <c:ser>
          <c:idx val="24"/>
          <c:order val="24"/>
          <c:tx>
            <c:strRef>
              <c:f>grafico!$B$31</c:f>
              <c:strCache>
                <c:ptCount val="1"/>
                <c:pt idx="0">
                  <c:v>Refrigerante 2 litros zero-to-hero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  <c:pt idx="6">
                  <c:v> fornecedor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grafico!$C$31:$I$31</c15:sqref>
                  </c15:fullRef>
                </c:ext>
              </c:extLst>
              <c:f>grafico!$C$31:$H$31</c:f>
            </c:numRef>
          </c:val>
          <c:extLst>
            <c:ext xmlns:c16="http://schemas.microsoft.com/office/drawing/2014/chart" uri="{C3380CC4-5D6E-409C-BE32-E72D297353CC}">
              <c16:uniqueId val="{00000018-7DEA-441F-A46C-31A4C9CBAC9F}"/>
            </c:ext>
          </c:extLst>
        </c:ser>
        <c:ser>
          <c:idx val="25"/>
          <c:order val="25"/>
          <c:tx>
            <c:strRef>
              <c:f>grafico!$B$32</c:f>
              <c:strCache>
                <c:ptCount val="1"/>
                <c:pt idx="0">
                  <c:v>Sabão liquido zero-to-hero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grafico!$C$6:$I$6</c15:sqref>
                  </c15:fullRef>
                </c:ext>
              </c:extLst>
              <c:f>grafico!$C$6:$H$6</c:f>
              <c:strCache>
                <c:ptCount val="6"/>
                <c:pt idx="0">
                  <c:v> Sume </c:v>
                </c:pt>
                <c:pt idx="1">
                  <c:v> Araujos </c:v>
                </c:pt>
                <c:pt idx="2">
                  <c:v> Gomez </c:v>
                </c:pt>
                <c:pt idx="3">
                  <c:v> Santos </c:v>
                </c:pt>
                <c:pt idx="4">
                  <c:v> Almeidas </c:v>
                </c:pt>
                <c:pt idx="5">
                  <c:v> menor preço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grafico!$C$32:$I$32</c15:sqref>
                  </c15:fullRef>
                </c:ext>
              </c:extLst>
              <c:f>grafico!$C$32:$H$32</c:f>
              <c:numCache>
                <c:formatCode>_("R$"* #,##0.00_);_("R$"* \(#,##0.00\);_("R$"* "-"??_);_(@_)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15</c:v>
                </c:pt>
                <c:pt idx="5" formatCode="_-[$R$-416]\ * #,##0.00_-;\-[$R$-416]\ * #,##0.00_-;_-[$R$-416]\ * &quot;-&quot;??_-;_-@_-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DEA-441F-A46C-31A4C9CB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853599"/>
        <c:axId val="1003853183"/>
      </c:barChart>
      <c:catAx>
        <c:axId val="100385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3853183"/>
        <c:crosses val="autoZero"/>
        <c:auto val="1"/>
        <c:lblAlgn val="ctr"/>
        <c:lblOffset val="100"/>
        <c:noMultiLvlLbl val="0"/>
      </c:catAx>
      <c:valAx>
        <c:axId val="10038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385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</xdr:colOff>
      <xdr:row>37</xdr:row>
      <xdr:rowOff>21668</xdr:rowOff>
    </xdr:from>
    <xdr:to>
      <xdr:col>8</xdr:col>
      <xdr:colOff>1113155</xdr:colOff>
      <xdr:row>57</xdr:row>
      <xdr:rowOff>158750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C88EAE-1463-60F0-56D5-77FA33FEB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44"/>
  <sheetViews>
    <sheetView tabSelected="1" topLeftCell="A3" zoomScale="107" zoomScaleNormal="107" workbookViewId="0">
      <selection activeCell="C7" sqref="C7"/>
    </sheetView>
  </sheetViews>
  <sheetFormatPr defaultRowHeight="15.6" x14ac:dyDescent="0.3"/>
  <cols>
    <col min="1" max="1" width="8.33203125" bestFit="1" customWidth="1"/>
    <col min="2" max="2" width="37.21875" style="2" bestFit="1" customWidth="1"/>
    <col min="3" max="3" width="11.5546875" style="7" bestFit="1" customWidth="1"/>
    <col min="4" max="7" width="14.5546875" style="7" customWidth="1"/>
    <col min="8" max="8" width="18.88671875" bestFit="1" customWidth="1"/>
    <col min="9" max="9" width="16.6640625" style="10" bestFit="1" customWidth="1"/>
  </cols>
  <sheetData>
    <row r="3" spans="1:9" ht="22.8" x14ac:dyDescent="0.4">
      <c r="B3" s="32" t="s">
        <v>36</v>
      </c>
      <c r="C3" s="32"/>
      <c r="D3" s="32"/>
      <c r="E3" s="32"/>
      <c r="F3" s="32"/>
      <c r="G3" s="32"/>
    </row>
    <row r="6" spans="1:9" ht="18" x14ac:dyDescent="0.35">
      <c r="A6" s="29" t="s">
        <v>40</v>
      </c>
      <c r="B6" s="30" t="s">
        <v>35</v>
      </c>
      <c r="C6" s="31" t="s">
        <v>31</v>
      </c>
      <c r="D6" s="31" t="s">
        <v>30</v>
      </c>
      <c r="E6" s="31" t="s">
        <v>32</v>
      </c>
      <c r="F6" s="31" t="s">
        <v>33</v>
      </c>
      <c r="G6" s="31" t="s">
        <v>34</v>
      </c>
      <c r="H6" s="31" t="s">
        <v>37</v>
      </c>
      <c r="I6" s="31" t="s">
        <v>38</v>
      </c>
    </row>
    <row r="7" spans="1:9" ht="18" x14ac:dyDescent="0.3">
      <c r="A7" s="16">
        <v>1</v>
      </c>
      <c r="B7" s="1" t="s">
        <v>7</v>
      </c>
      <c r="C7" s="5">
        <v>12</v>
      </c>
      <c r="D7" s="6">
        <v>11.99</v>
      </c>
      <c r="E7" s="5">
        <v>12.01</v>
      </c>
      <c r="F7" s="5">
        <v>11.89</v>
      </c>
      <c r="G7" s="5">
        <v>12.05</v>
      </c>
      <c r="H7" s="11">
        <f>SMALL(C7:G7,1)</f>
        <v>11.89</v>
      </c>
      <c r="I7" s="12" t="str">
        <f>INDEX($C$6:G$6,1,MATCH(H7,$C7:G7,0))</f>
        <v>Santos</v>
      </c>
    </row>
    <row r="8" spans="1:9" ht="18" x14ac:dyDescent="0.3">
      <c r="A8" s="16">
        <v>2</v>
      </c>
      <c r="B8" s="1" t="s">
        <v>4</v>
      </c>
      <c r="C8" s="5">
        <v>4</v>
      </c>
      <c r="D8" s="6">
        <v>4.0999999999999996</v>
      </c>
      <c r="E8" s="6">
        <v>4.05</v>
      </c>
      <c r="F8" s="6">
        <v>4.08</v>
      </c>
      <c r="G8" s="6">
        <v>4.01</v>
      </c>
      <c r="H8" s="11">
        <f>SMALL(C8:G8,1)</f>
        <v>4</v>
      </c>
      <c r="I8" s="12" t="str">
        <f>INDEX($C$6:G$6,1,MATCH(H8,$C8:G8,0))</f>
        <v>Sume</v>
      </c>
    </row>
    <row r="9" spans="1:9" ht="18" x14ac:dyDescent="0.3">
      <c r="A9" s="16">
        <v>3</v>
      </c>
      <c r="B9" s="1" t="s">
        <v>27</v>
      </c>
      <c r="C9" s="5">
        <v>3.5</v>
      </c>
      <c r="D9" s="6">
        <v>3.55</v>
      </c>
      <c r="E9" s="6">
        <v>3.4</v>
      </c>
      <c r="F9" s="6">
        <v>3.9</v>
      </c>
      <c r="G9" s="6">
        <v>3.6</v>
      </c>
      <c r="H9" s="11">
        <f t="shared" ref="H9:H36" si="0">SMALL(C9:G9,1)</f>
        <v>3.4</v>
      </c>
      <c r="I9" s="12" t="str">
        <f>INDEX($C$6:G$6,1,MATCH(H9,$C9:G9,0))</f>
        <v>Gomez</v>
      </c>
    </row>
    <row r="10" spans="1:9" ht="18" x14ac:dyDescent="0.3">
      <c r="A10" s="16">
        <v>4</v>
      </c>
      <c r="B10" s="1" t="s">
        <v>26</v>
      </c>
      <c r="C10" s="5">
        <v>11</v>
      </c>
      <c r="D10" s="6">
        <v>12</v>
      </c>
      <c r="E10" s="6">
        <v>10.5</v>
      </c>
      <c r="F10" s="6">
        <v>10.52</v>
      </c>
      <c r="G10" s="6">
        <v>10.45</v>
      </c>
      <c r="H10" s="11">
        <f t="shared" si="0"/>
        <v>10.45</v>
      </c>
      <c r="I10" s="12" t="str">
        <f>INDEX($C$6:G$6,1,MATCH(H10,$C10:G10,0))</f>
        <v>Almeidas</v>
      </c>
    </row>
    <row r="11" spans="1:9" ht="18" x14ac:dyDescent="0.3">
      <c r="A11" s="16">
        <v>5</v>
      </c>
      <c r="B11" s="1" t="s">
        <v>1</v>
      </c>
      <c r="C11" s="5">
        <v>4.5999999999999996</v>
      </c>
      <c r="D11" s="6">
        <v>4.3</v>
      </c>
      <c r="E11" s="6">
        <v>4.34</v>
      </c>
      <c r="F11" s="6">
        <v>4.25</v>
      </c>
      <c r="G11" s="6">
        <v>5</v>
      </c>
      <c r="H11" s="11">
        <f t="shared" si="0"/>
        <v>4.25</v>
      </c>
      <c r="I11" s="12" t="str">
        <f>INDEX($C$6:G$6,1,MATCH(H11,$C11:G11,0))</f>
        <v>Santos</v>
      </c>
    </row>
    <row r="12" spans="1:9" ht="18" x14ac:dyDescent="0.3">
      <c r="A12" s="16">
        <v>6</v>
      </c>
      <c r="B12" s="1" t="s">
        <v>22</v>
      </c>
      <c r="C12" s="5">
        <v>5.6</v>
      </c>
      <c r="D12" s="6">
        <v>5.55</v>
      </c>
      <c r="E12" s="6">
        <v>5.47</v>
      </c>
      <c r="F12" s="6">
        <v>5.49</v>
      </c>
      <c r="G12" s="6">
        <v>5.38</v>
      </c>
      <c r="H12" s="11">
        <f t="shared" si="0"/>
        <v>5.38</v>
      </c>
      <c r="I12" s="12" t="str">
        <f>INDEX($C$6:G$6,1,MATCH(H12,$C12:G12,0))</f>
        <v>Almeidas</v>
      </c>
    </row>
    <row r="13" spans="1:9" ht="18" x14ac:dyDescent="0.3">
      <c r="A13" s="16">
        <v>7</v>
      </c>
      <c r="B13" s="1" t="s">
        <v>10</v>
      </c>
      <c r="C13" s="5">
        <v>6.3</v>
      </c>
      <c r="D13" s="6">
        <v>6.1</v>
      </c>
      <c r="E13" s="6">
        <v>6.5</v>
      </c>
      <c r="F13" s="6">
        <v>6.4</v>
      </c>
      <c r="G13" s="6">
        <v>6.3</v>
      </c>
      <c r="H13" s="11">
        <f t="shared" si="0"/>
        <v>6.1</v>
      </c>
      <c r="I13" s="12" t="str">
        <f>INDEX($C$6:G$6,1,MATCH(H13,$C13:G13,0))</f>
        <v>Araujos</v>
      </c>
    </row>
    <row r="14" spans="1:9" ht="18" x14ac:dyDescent="0.3">
      <c r="A14" s="16">
        <v>8</v>
      </c>
      <c r="B14" s="1" t="s">
        <v>11</v>
      </c>
      <c r="C14" s="5">
        <v>6.1</v>
      </c>
      <c r="D14" s="6">
        <v>6.4</v>
      </c>
      <c r="E14" s="6">
        <v>6.11</v>
      </c>
      <c r="F14" s="6">
        <v>6.09</v>
      </c>
      <c r="G14" s="6">
        <v>6.1</v>
      </c>
      <c r="H14" s="11">
        <f t="shared" si="0"/>
        <v>6.09</v>
      </c>
      <c r="I14" s="12" t="str">
        <f>INDEX($C$6:G$6,1,MATCH(H14,$C14:G14,0))</f>
        <v>Santos</v>
      </c>
    </row>
    <row r="15" spans="1:9" ht="18" x14ac:dyDescent="0.3">
      <c r="A15" s="16">
        <v>9</v>
      </c>
      <c r="B15" s="1" t="s">
        <v>5</v>
      </c>
      <c r="C15" s="5">
        <v>10</v>
      </c>
      <c r="D15" s="6">
        <v>9.99</v>
      </c>
      <c r="E15" s="6">
        <v>10.01</v>
      </c>
      <c r="F15" s="6">
        <v>10.02</v>
      </c>
      <c r="G15" s="6">
        <v>10.039999999999999</v>
      </c>
      <c r="H15" s="11">
        <f t="shared" si="0"/>
        <v>9.99</v>
      </c>
      <c r="I15" s="12" t="str">
        <f>INDEX($C$6:G$6,1,MATCH(H15,$C15:G15,0))</f>
        <v>Araujos</v>
      </c>
    </row>
    <row r="16" spans="1:9" ht="18" x14ac:dyDescent="0.3">
      <c r="A16" s="16">
        <v>10</v>
      </c>
      <c r="B16" s="1" t="s">
        <v>13</v>
      </c>
      <c r="C16" s="5">
        <v>20</v>
      </c>
      <c r="D16" s="6">
        <v>20.09</v>
      </c>
      <c r="E16" s="6">
        <v>19.989999999999998</v>
      </c>
      <c r="F16" s="6">
        <v>20.149999999999999</v>
      </c>
      <c r="G16" s="6">
        <v>20.23</v>
      </c>
      <c r="H16" s="11">
        <f t="shared" si="0"/>
        <v>19.989999999999998</v>
      </c>
      <c r="I16" s="12" t="str">
        <f>INDEX($C$6:G$6,1,MATCH(H16,$C16:G16,0))</f>
        <v>Gomez</v>
      </c>
    </row>
    <row r="17" spans="1:9" ht="18" x14ac:dyDescent="0.3">
      <c r="A17" s="16">
        <v>11</v>
      </c>
      <c r="B17" s="1" t="s">
        <v>29</v>
      </c>
      <c r="C17" s="5">
        <v>5</v>
      </c>
      <c r="D17" s="6">
        <v>5.01</v>
      </c>
      <c r="E17" s="6">
        <v>5.05</v>
      </c>
      <c r="F17" s="6">
        <v>4.99</v>
      </c>
      <c r="G17" s="6">
        <v>5.08</v>
      </c>
      <c r="H17" s="11">
        <f t="shared" si="0"/>
        <v>4.99</v>
      </c>
      <c r="I17" s="12" t="str">
        <f>INDEX($C$6:G$6,1,MATCH(H17,$C17:G17,0))</f>
        <v>Santos</v>
      </c>
    </row>
    <row r="18" spans="1:9" ht="18" x14ac:dyDescent="0.3">
      <c r="A18" s="16">
        <v>12</v>
      </c>
      <c r="B18" s="1" t="s">
        <v>25</v>
      </c>
      <c r="C18" s="5">
        <v>3</v>
      </c>
      <c r="D18" s="6">
        <v>3.1</v>
      </c>
      <c r="E18" s="6">
        <v>3.05</v>
      </c>
      <c r="F18" s="6">
        <v>3.06</v>
      </c>
      <c r="G18" s="6">
        <v>3.08</v>
      </c>
      <c r="H18" s="11">
        <f t="shared" si="0"/>
        <v>3</v>
      </c>
      <c r="I18" s="12" t="str">
        <f>INDEX($C$6:G$6,1,MATCH(H18,$C18:G18,0))</f>
        <v>Sume</v>
      </c>
    </row>
    <row r="19" spans="1:9" ht="18" x14ac:dyDescent="0.3">
      <c r="A19" s="16">
        <v>13</v>
      </c>
      <c r="B19" s="1" t="s">
        <v>9</v>
      </c>
      <c r="C19" s="5">
        <v>7</v>
      </c>
      <c r="D19" s="6">
        <v>7.01</v>
      </c>
      <c r="E19" s="6">
        <v>7.04</v>
      </c>
      <c r="F19" s="6">
        <v>7.25</v>
      </c>
      <c r="G19" s="6">
        <v>7.01</v>
      </c>
      <c r="H19" s="11">
        <f t="shared" si="0"/>
        <v>7</v>
      </c>
      <c r="I19" s="12" t="str">
        <f>INDEX($C$6:G$6,1,MATCH(H19,$C19:G19,0))</f>
        <v>Sume</v>
      </c>
    </row>
    <row r="20" spans="1:9" ht="18" x14ac:dyDescent="0.3">
      <c r="A20" s="16">
        <v>14</v>
      </c>
      <c r="B20" s="1" t="s">
        <v>3</v>
      </c>
      <c r="C20" s="5">
        <v>6</v>
      </c>
      <c r="D20" s="6">
        <v>5.99</v>
      </c>
      <c r="E20" s="6">
        <v>5.98</v>
      </c>
      <c r="F20" s="6">
        <v>5.99</v>
      </c>
      <c r="G20" s="6">
        <v>5.99</v>
      </c>
      <c r="H20" s="11">
        <f t="shared" si="0"/>
        <v>5.98</v>
      </c>
      <c r="I20" s="12" t="str">
        <f>INDEX($C$6:G$6,1,MATCH(H20,$C20:G20,0))</f>
        <v>Gomez</v>
      </c>
    </row>
    <row r="21" spans="1:9" ht="18" x14ac:dyDescent="0.3">
      <c r="A21" s="16">
        <v>15</v>
      </c>
      <c r="B21" s="1" t="s">
        <v>8</v>
      </c>
      <c r="C21" s="5">
        <v>5.6</v>
      </c>
      <c r="D21" s="6">
        <v>5.65</v>
      </c>
      <c r="E21" s="6">
        <v>5.76</v>
      </c>
      <c r="F21" s="6">
        <v>5.76</v>
      </c>
      <c r="G21" s="6">
        <v>5.65</v>
      </c>
      <c r="H21" s="11">
        <f t="shared" si="0"/>
        <v>5.6</v>
      </c>
      <c r="I21" s="12" t="str">
        <f>INDEX($C$6:G$6,1,MATCH(H21,$C21:G21,0))</f>
        <v>Sume</v>
      </c>
    </row>
    <row r="22" spans="1:9" ht="18" x14ac:dyDescent="0.3">
      <c r="A22" s="16">
        <v>16</v>
      </c>
      <c r="B22" s="1" t="s">
        <v>0</v>
      </c>
      <c r="C22" s="5">
        <v>8</v>
      </c>
      <c r="D22" s="6">
        <v>8</v>
      </c>
      <c r="E22" s="6">
        <v>8</v>
      </c>
      <c r="F22" s="6">
        <v>8</v>
      </c>
      <c r="G22" s="6">
        <v>7.99</v>
      </c>
      <c r="H22" s="11">
        <f t="shared" si="0"/>
        <v>7.99</v>
      </c>
      <c r="I22" s="12" t="str">
        <f>INDEX($C$6:G$6,1,MATCH(H22,$C22:G22,0))</f>
        <v>Almeidas</v>
      </c>
    </row>
    <row r="23" spans="1:9" ht="18" x14ac:dyDescent="0.3">
      <c r="A23" s="16">
        <v>17</v>
      </c>
      <c r="B23" s="1" t="s">
        <v>21</v>
      </c>
      <c r="C23" s="5">
        <v>8</v>
      </c>
      <c r="D23" s="6">
        <v>8.01</v>
      </c>
      <c r="E23" s="6">
        <v>8.02</v>
      </c>
      <c r="F23" s="6">
        <v>8.06</v>
      </c>
      <c r="G23" s="6">
        <v>8.09</v>
      </c>
      <c r="H23" s="11">
        <f t="shared" si="0"/>
        <v>8</v>
      </c>
      <c r="I23" s="12" t="str">
        <f>INDEX($C$6:G$6,1,MATCH(H23,$C23:G23,0))</f>
        <v>Sume</v>
      </c>
    </row>
    <row r="24" spans="1:9" ht="18" x14ac:dyDescent="0.3">
      <c r="A24" s="16">
        <v>18</v>
      </c>
      <c r="B24" s="1" t="s">
        <v>6</v>
      </c>
      <c r="C24" s="5">
        <v>4</v>
      </c>
      <c r="D24" s="6">
        <v>3.98</v>
      </c>
      <c r="E24" s="6">
        <v>3.97</v>
      </c>
      <c r="F24" s="6">
        <v>4</v>
      </c>
      <c r="G24" s="6">
        <v>4</v>
      </c>
      <c r="H24" s="11">
        <f t="shared" si="0"/>
        <v>3.97</v>
      </c>
      <c r="I24" s="12" t="str">
        <f>INDEX($C$6:G$6,1,MATCH(H24,$C24:G24,0))</f>
        <v>Gomez</v>
      </c>
    </row>
    <row r="25" spans="1:9" ht="18" x14ac:dyDescent="0.3">
      <c r="A25" s="16">
        <v>19</v>
      </c>
      <c r="B25" s="1" t="s">
        <v>16</v>
      </c>
      <c r="C25" s="5">
        <v>5</v>
      </c>
      <c r="D25" s="6">
        <v>5</v>
      </c>
      <c r="E25" s="6">
        <v>4</v>
      </c>
      <c r="F25" s="6">
        <v>4</v>
      </c>
      <c r="G25" s="6">
        <v>3</v>
      </c>
      <c r="H25" s="11">
        <f t="shared" si="0"/>
        <v>3</v>
      </c>
      <c r="I25" s="12" t="str">
        <f>INDEX($C$6:G$6,1,MATCH(H25,$C25:G25,0))</f>
        <v>Almeidas</v>
      </c>
    </row>
    <row r="26" spans="1:9" ht="18" x14ac:dyDescent="0.3">
      <c r="A26" s="16">
        <v>20</v>
      </c>
      <c r="B26" s="1" t="s">
        <v>18</v>
      </c>
      <c r="C26" s="5">
        <v>12</v>
      </c>
      <c r="D26" s="6">
        <v>13</v>
      </c>
      <c r="E26" s="6">
        <v>10</v>
      </c>
      <c r="F26" s="6">
        <v>11</v>
      </c>
      <c r="G26" s="6">
        <v>12</v>
      </c>
      <c r="H26" s="11">
        <f t="shared" si="0"/>
        <v>10</v>
      </c>
      <c r="I26" s="12" t="str">
        <f>INDEX($C$6:G$6,1,MATCH(H26,$C26:G26,0))</f>
        <v>Gomez</v>
      </c>
    </row>
    <row r="27" spans="1:9" ht="18" x14ac:dyDescent="0.3">
      <c r="A27" s="16">
        <v>21</v>
      </c>
      <c r="B27" s="1" t="s">
        <v>19</v>
      </c>
      <c r="C27" s="5">
        <v>8</v>
      </c>
      <c r="D27" s="6">
        <v>9</v>
      </c>
      <c r="E27" s="6">
        <v>10</v>
      </c>
      <c r="F27" s="6">
        <v>11</v>
      </c>
      <c r="G27" s="6">
        <v>11</v>
      </c>
      <c r="H27" s="11">
        <f t="shared" si="0"/>
        <v>8</v>
      </c>
      <c r="I27" s="12" t="str">
        <f>INDEX($C$6:G$6,1,MATCH(H27,$C27:G27,0))</f>
        <v>Sume</v>
      </c>
    </row>
    <row r="28" spans="1:9" ht="18" x14ac:dyDescent="0.3">
      <c r="A28" s="16">
        <v>22</v>
      </c>
      <c r="B28" s="1" t="s">
        <v>2</v>
      </c>
      <c r="C28" s="5">
        <v>4</v>
      </c>
      <c r="D28" s="6">
        <v>4</v>
      </c>
      <c r="E28" s="6">
        <v>4</v>
      </c>
      <c r="F28" s="6">
        <v>4</v>
      </c>
      <c r="G28" s="6">
        <v>3</v>
      </c>
      <c r="H28" s="11">
        <f t="shared" si="0"/>
        <v>3</v>
      </c>
      <c r="I28" s="12" t="str">
        <f>INDEX($C$6:G$6,1,MATCH(H28,$C28:G28,0))</f>
        <v>Almeidas</v>
      </c>
    </row>
    <row r="29" spans="1:9" ht="18" x14ac:dyDescent="0.3">
      <c r="A29" s="16">
        <v>23</v>
      </c>
      <c r="B29" s="1" t="s">
        <v>17</v>
      </c>
      <c r="C29" s="5">
        <v>7</v>
      </c>
      <c r="D29" s="6">
        <v>6</v>
      </c>
      <c r="E29" s="6">
        <v>7</v>
      </c>
      <c r="F29" s="6">
        <v>7</v>
      </c>
      <c r="G29" s="6">
        <v>7</v>
      </c>
      <c r="H29" s="11">
        <f t="shared" si="0"/>
        <v>6</v>
      </c>
      <c r="I29" s="12" t="str">
        <f>INDEX($C$6:G$6,1,MATCH(H29,$C29:G29,0))</f>
        <v>Araujos</v>
      </c>
    </row>
    <row r="30" spans="1:9" ht="18" x14ac:dyDescent="0.3">
      <c r="A30" s="16">
        <v>24</v>
      </c>
      <c r="B30" s="1" t="s">
        <v>15</v>
      </c>
      <c r="C30" s="5">
        <v>65</v>
      </c>
      <c r="D30" s="6">
        <v>65</v>
      </c>
      <c r="E30" s="6">
        <v>64</v>
      </c>
      <c r="F30" s="6">
        <v>66</v>
      </c>
      <c r="G30" s="6">
        <v>67</v>
      </c>
      <c r="H30" s="11">
        <f t="shared" si="0"/>
        <v>64</v>
      </c>
      <c r="I30" s="12" t="str">
        <f>INDEX($C$6:G$6,1,MATCH(H30,$C30:G30,0))</f>
        <v>Gomez</v>
      </c>
    </row>
    <row r="31" spans="1:9" ht="18" x14ac:dyDescent="0.3">
      <c r="A31" s="16">
        <v>25</v>
      </c>
      <c r="B31" s="1" t="s">
        <v>24</v>
      </c>
      <c r="C31" s="5">
        <v>12</v>
      </c>
      <c r="D31" s="6">
        <v>12</v>
      </c>
      <c r="E31" s="6">
        <v>11</v>
      </c>
      <c r="F31" s="6">
        <v>12</v>
      </c>
      <c r="G31" s="6">
        <v>13</v>
      </c>
      <c r="H31" s="11">
        <f t="shared" si="0"/>
        <v>11</v>
      </c>
      <c r="I31" s="12" t="str">
        <f>INDEX($C$6:G$6,1,MATCH(H31,$C31:G31,0))</f>
        <v>Gomez</v>
      </c>
    </row>
    <row r="32" spans="1:9" ht="18" x14ac:dyDescent="0.3">
      <c r="A32" s="16">
        <v>26</v>
      </c>
      <c r="B32" s="1" t="s">
        <v>28</v>
      </c>
      <c r="C32" s="5">
        <v>15</v>
      </c>
      <c r="D32" s="6">
        <v>14</v>
      </c>
      <c r="E32" s="6">
        <v>15</v>
      </c>
      <c r="F32" s="6">
        <v>16</v>
      </c>
      <c r="G32" s="6">
        <v>15</v>
      </c>
      <c r="H32" s="11">
        <f t="shared" si="0"/>
        <v>14</v>
      </c>
      <c r="I32" s="12" t="str">
        <f>INDEX($C$6:G$6,1,MATCH(H32,$C32:G32,0))</f>
        <v>Araujos</v>
      </c>
    </row>
    <row r="33" spans="1:9" ht="18" x14ac:dyDescent="0.3">
      <c r="A33" s="16">
        <v>27</v>
      </c>
      <c r="B33" s="1" t="s">
        <v>12</v>
      </c>
      <c r="C33" s="5">
        <v>14</v>
      </c>
      <c r="D33" s="6">
        <v>15</v>
      </c>
      <c r="E33" s="6">
        <v>13</v>
      </c>
      <c r="F33" s="6">
        <v>14</v>
      </c>
      <c r="G33" s="6">
        <v>14</v>
      </c>
      <c r="H33" s="11">
        <f t="shared" si="0"/>
        <v>13</v>
      </c>
      <c r="I33" s="12" t="str">
        <f>INDEX($C$6:G$6,1,MATCH(H33,$C33:G33,0))</f>
        <v>Gomez</v>
      </c>
    </row>
    <row r="34" spans="1:9" ht="18" x14ac:dyDescent="0.3">
      <c r="A34" s="16">
        <v>28</v>
      </c>
      <c r="B34" s="1" t="s">
        <v>20</v>
      </c>
      <c r="C34" s="5">
        <v>6</v>
      </c>
      <c r="D34" s="6">
        <v>6</v>
      </c>
      <c r="E34" s="6">
        <v>6</v>
      </c>
      <c r="F34" s="6">
        <v>6</v>
      </c>
      <c r="G34" s="6">
        <v>5</v>
      </c>
      <c r="H34" s="11">
        <f t="shared" si="0"/>
        <v>5</v>
      </c>
      <c r="I34" s="12" t="str">
        <f>INDEX($C$6:G$6,1,MATCH(H34,$C34:G34,0))</f>
        <v>Almeidas</v>
      </c>
    </row>
    <row r="35" spans="1:9" ht="18" x14ac:dyDescent="0.3">
      <c r="A35" s="16">
        <v>29</v>
      </c>
      <c r="B35" s="1" t="s">
        <v>23</v>
      </c>
      <c r="C35" s="5">
        <v>2</v>
      </c>
      <c r="D35" s="6">
        <v>3</v>
      </c>
      <c r="E35" s="6">
        <v>3</v>
      </c>
      <c r="F35" s="6">
        <v>3</v>
      </c>
      <c r="G35" s="6">
        <v>3</v>
      </c>
      <c r="H35" s="11">
        <f t="shared" si="0"/>
        <v>2</v>
      </c>
      <c r="I35" s="12" t="str">
        <f>INDEX($C$6:G$6,1,MATCH(H35,$C35:G35,0))</f>
        <v>Sume</v>
      </c>
    </row>
    <row r="36" spans="1:9" ht="18" x14ac:dyDescent="0.3">
      <c r="A36" s="16">
        <v>30</v>
      </c>
      <c r="B36" s="1" t="s">
        <v>14</v>
      </c>
      <c r="C36" s="5">
        <v>19</v>
      </c>
      <c r="D36" s="6">
        <v>18</v>
      </c>
      <c r="E36" s="6">
        <v>20</v>
      </c>
      <c r="F36" s="6">
        <v>20</v>
      </c>
      <c r="G36" s="6">
        <v>19</v>
      </c>
      <c r="H36" s="11">
        <f t="shared" si="0"/>
        <v>18</v>
      </c>
      <c r="I36" s="12" t="str">
        <f>INDEX($C$6:G$6,1,MATCH(H36,$C36:G36,0))</f>
        <v>Araujos</v>
      </c>
    </row>
    <row r="44" spans="1:9" x14ac:dyDescent="0.3">
      <c r="B44" s="8"/>
    </row>
  </sheetData>
  <sortState xmlns:xlrd2="http://schemas.microsoft.com/office/spreadsheetml/2017/richdata2" ref="B7:G36">
    <sortCondition ref="B7:B36"/>
  </sortState>
  <mergeCells count="1">
    <mergeCell ref="B3:G3"/>
  </mergeCells>
  <conditionalFormatting sqref="C7:G36">
    <cfRule type="expression" dxfId="11" priority="1">
      <formula>C7=MIN($C7:$G7)</formula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982B-C1B7-429D-82A1-EB91E486D0F9}">
  <dimension ref="A3:L44"/>
  <sheetViews>
    <sheetView zoomScaleNormal="100" workbookViewId="0">
      <selection activeCell="K15" sqref="K15"/>
    </sheetView>
  </sheetViews>
  <sheetFormatPr defaultRowHeight="15.6" x14ac:dyDescent="0.3"/>
  <cols>
    <col min="1" max="1" width="8.33203125" bestFit="1" customWidth="1"/>
    <col min="2" max="2" width="37.21875" style="2" bestFit="1" customWidth="1"/>
    <col min="3" max="3" width="11.5546875" style="7" bestFit="1" customWidth="1"/>
    <col min="4" max="7" width="14.5546875" style="7" customWidth="1"/>
    <col min="8" max="8" width="18.88671875" bestFit="1" customWidth="1"/>
    <col min="9" max="9" width="16.6640625" style="10" bestFit="1" customWidth="1"/>
    <col min="11" max="11" width="11.88671875" bestFit="1" customWidth="1"/>
    <col min="12" max="12" width="36.21875" customWidth="1"/>
  </cols>
  <sheetData>
    <row r="3" spans="1:12" ht="22.8" x14ac:dyDescent="0.4">
      <c r="B3" s="32" t="s">
        <v>36</v>
      </c>
      <c r="C3" s="32"/>
      <c r="D3" s="32"/>
      <c r="E3" s="32"/>
      <c r="F3" s="32"/>
      <c r="G3" s="32"/>
    </row>
    <row r="5" spans="1:12" ht="16.2" thickBot="1" x14ac:dyDescent="0.35"/>
    <row r="6" spans="1:12" ht="18" x14ac:dyDescent="0.35">
      <c r="A6" s="14" t="s">
        <v>40</v>
      </c>
      <c r="B6" s="3" t="s">
        <v>35</v>
      </c>
      <c r="C6" s="4" t="s">
        <v>31</v>
      </c>
      <c r="D6" s="4" t="s">
        <v>30</v>
      </c>
      <c r="E6" s="4" t="s">
        <v>32</v>
      </c>
      <c r="F6" s="4" t="s">
        <v>33</v>
      </c>
      <c r="G6" s="4" t="s">
        <v>34</v>
      </c>
      <c r="H6" s="4" t="s">
        <v>37</v>
      </c>
      <c r="I6" s="4" t="s">
        <v>38</v>
      </c>
      <c r="K6" s="25" t="s">
        <v>48</v>
      </c>
    </row>
    <row r="7" spans="1:12" ht="18.600000000000001" thickBot="1" x14ac:dyDescent="0.35">
      <c r="A7" s="16">
        <v>1</v>
      </c>
      <c r="B7" s="1" t="s">
        <v>7</v>
      </c>
      <c r="C7" s="5">
        <v>12</v>
      </c>
      <c r="D7" s="6">
        <v>11.99</v>
      </c>
      <c r="E7" s="5">
        <v>12.01</v>
      </c>
      <c r="F7" s="5">
        <v>11.89</v>
      </c>
      <c r="G7" s="5">
        <v>12.05</v>
      </c>
      <c r="H7" s="11">
        <f>SMALL(C7:G7,1)</f>
        <v>11.89</v>
      </c>
      <c r="I7" s="12" t="str">
        <f>INDEX($C$6:G$6,1,MATCH(H7,$C7:G7,0))</f>
        <v>Santos</v>
      </c>
      <c r="K7" s="27">
        <v>15</v>
      </c>
    </row>
    <row r="8" spans="1:12" ht="18" x14ac:dyDescent="0.3">
      <c r="A8" s="16">
        <v>2</v>
      </c>
      <c r="B8" s="1" t="s">
        <v>4</v>
      </c>
      <c r="C8" s="5">
        <v>4</v>
      </c>
      <c r="D8" s="6">
        <v>4.0999999999999996</v>
      </c>
      <c r="E8" s="6">
        <v>4.05</v>
      </c>
      <c r="F8" s="6">
        <v>4.08</v>
      </c>
      <c r="G8" s="6">
        <v>4.01</v>
      </c>
      <c r="H8" s="11">
        <f t="shared" ref="H8:H36" si="0">SMALL(C8:G8,1)</f>
        <v>4</v>
      </c>
      <c r="I8" s="12" t="str">
        <f>INDEX($C$6:G$6,1,MATCH(H8,$C8:G8,0))</f>
        <v>Sume</v>
      </c>
    </row>
    <row r="9" spans="1:12" ht="18" x14ac:dyDescent="0.3">
      <c r="A9" s="16">
        <v>3</v>
      </c>
      <c r="B9" s="1" t="s">
        <v>27</v>
      </c>
      <c r="C9" s="5">
        <v>3.5</v>
      </c>
      <c r="D9" s="6">
        <v>3.55</v>
      </c>
      <c r="E9" s="6">
        <v>3.4</v>
      </c>
      <c r="F9" s="6">
        <v>3.9</v>
      </c>
      <c r="G9" s="6">
        <v>3.6</v>
      </c>
      <c r="H9" s="11">
        <f t="shared" si="0"/>
        <v>3.4</v>
      </c>
      <c r="I9" s="12" t="str">
        <f>INDEX($C$6:G$6,1,MATCH(H9,$C9:G9,0))</f>
        <v>Gomez</v>
      </c>
    </row>
    <row r="10" spans="1:12" ht="18" x14ac:dyDescent="0.3">
      <c r="A10" s="16">
        <v>4</v>
      </c>
      <c r="B10" s="1" t="s">
        <v>26</v>
      </c>
      <c r="C10" s="5">
        <v>11</v>
      </c>
      <c r="D10" s="6">
        <v>12</v>
      </c>
      <c r="E10" s="6">
        <v>10.5</v>
      </c>
      <c r="F10" s="6">
        <v>10.52</v>
      </c>
      <c r="G10" s="6">
        <v>10.45</v>
      </c>
      <c r="H10" s="11">
        <f t="shared" si="0"/>
        <v>10.45</v>
      </c>
      <c r="I10" s="12" t="str">
        <f>INDEX($C$6:G$6,1,MATCH(H10,$C10:G10,0))</f>
        <v>Almeidas</v>
      </c>
      <c r="K10" s="26" t="s">
        <v>49</v>
      </c>
      <c r="L10" s="12" t="str">
        <f>VLOOKUP(K7,A6:I36,2,0)</f>
        <v>Farinha lactea zero-to-hero</v>
      </c>
    </row>
    <row r="11" spans="1:12" ht="18" x14ac:dyDescent="0.3">
      <c r="A11" s="16">
        <v>5</v>
      </c>
      <c r="B11" s="1" t="s">
        <v>1</v>
      </c>
      <c r="C11" s="5">
        <v>4.5999999999999996</v>
      </c>
      <c r="D11" s="6">
        <v>4.3</v>
      </c>
      <c r="E11" s="6">
        <v>4.34</v>
      </c>
      <c r="F11" s="6">
        <v>4.25</v>
      </c>
      <c r="G11" s="6">
        <v>5</v>
      </c>
      <c r="H11" s="11">
        <f t="shared" si="0"/>
        <v>4.25</v>
      </c>
      <c r="I11" s="12" t="str">
        <f>INDEX($C$6:G$6,1,MATCH(H11,$C11:G11,0))</f>
        <v>Santos</v>
      </c>
      <c r="K11" s="26" t="s">
        <v>50</v>
      </c>
      <c r="L11" s="12">
        <f>VLOOKUP(K7,A6:I36,8,0)</f>
        <v>5.6</v>
      </c>
    </row>
    <row r="12" spans="1:12" ht="18" x14ac:dyDescent="0.3">
      <c r="A12" s="16">
        <v>6</v>
      </c>
      <c r="B12" s="1" t="s">
        <v>22</v>
      </c>
      <c r="C12" s="5">
        <v>5.6</v>
      </c>
      <c r="D12" s="6">
        <v>5.55</v>
      </c>
      <c r="E12" s="6">
        <v>5.47</v>
      </c>
      <c r="F12" s="6">
        <v>5.49</v>
      </c>
      <c r="G12" s="6">
        <v>5.38</v>
      </c>
      <c r="H12" s="11">
        <f t="shared" si="0"/>
        <v>5.38</v>
      </c>
      <c r="I12" s="12" t="str">
        <f>INDEX($C$6:G$6,1,MATCH(H12,$C12:G12,0))</f>
        <v>Almeidas</v>
      </c>
      <c r="K12" s="26" t="s">
        <v>44</v>
      </c>
      <c r="L12" s="12" t="str">
        <f>VLOOKUP(K7,A7:I37,9,0)</f>
        <v>Sume</v>
      </c>
    </row>
    <row r="13" spans="1:12" ht="18" x14ac:dyDescent="0.3">
      <c r="A13" s="16">
        <v>7</v>
      </c>
      <c r="B13" s="1" t="s">
        <v>10</v>
      </c>
      <c r="C13" s="5">
        <v>6.3</v>
      </c>
      <c r="D13" s="6">
        <v>6.1</v>
      </c>
      <c r="E13" s="6">
        <v>6.5</v>
      </c>
      <c r="F13" s="6">
        <v>6.4</v>
      </c>
      <c r="G13" s="6">
        <v>6.3</v>
      </c>
      <c r="H13" s="11">
        <f t="shared" si="0"/>
        <v>6.1</v>
      </c>
      <c r="I13" s="12" t="str">
        <f>INDEX($C$6:G$6,1,MATCH(H13,$C13:G13,0))</f>
        <v>Araujos</v>
      </c>
    </row>
    <row r="14" spans="1:12" ht="18" x14ac:dyDescent="0.3">
      <c r="A14" s="16">
        <v>8</v>
      </c>
      <c r="B14" s="1" t="s">
        <v>11</v>
      </c>
      <c r="C14" s="5">
        <v>6.1</v>
      </c>
      <c r="D14" s="6">
        <v>6.4</v>
      </c>
      <c r="E14" s="6">
        <v>6.11</v>
      </c>
      <c r="F14" s="6">
        <v>6.09</v>
      </c>
      <c r="G14" s="6">
        <v>6.1</v>
      </c>
      <c r="H14" s="11">
        <f t="shared" si="0"/>
        <v>6.09</v>
      </c>
      <c r="I14" s="12" t="str">
        <f>INDEX($C$6:G$6,1,MATCH(H14,$C14:G14,0))</f>
        <v>Santos</v>
      </c>
    </row>
    <row r="15" spans="1:12" ht="18" x14ac:dyDescent="0.3">
      <c r="A15" s="16">
        <v>9</v>
      </c>
      <c r="B15" s="1" t="s">
        <v>5</v>
      </c>
      <c r="C15" s="5">
        <v>10</v>
      </c>
      <c r="D15" s="6">
        <v>9.99</v>
      </c>
      <c r="E15" s="6">
        <v>10.01</v>
      </c>
      <c r="F15" s="6">
        <v>10.02</v>
      </c>
      <c r="G15" s="6">
        <v>10.039999999999999</v>
      </c>
      <c r="H15" s="11">
        <f t="shared" si="0"/>
        <v>9.99</v>
      </c>
      <c r="I15" s="12" t="str">
        <f>INDEX($C$6:G$6,1,MATCH(H15,$C15:G15,0))</f>
        <v>Araujos</v>
      </c>
    </row>
    <row r="16" spans="1:12" ht="18" x14ac:dyDescent="0.3">
      <c r="A16" s="16">
        <v>10</v>
      </c>
      <c r="B16" s="1" t="s">
        <v>13</v>
      </c>
      <c r="C16" s="5">
        <v>20</v>
      </c>
      <c r="D16" s="6">
        <v>20.09</v>
      </c>
      <c r="E16" s="6">
        <v>19.989999999999998</v>
      </c>
      <c r="F16" s="6">
        <v>20.149999999999999</v>
      </c>
      <c r="G16" s="6">
        <v>20.23</v>
      </c>
      <c r="H16" s="11">
        <f t="shared" si="0"/>
        <v>19.989999999999998</v>
      </c>
      <c r="I16" s="12" t="str">
        <f>INDEX($C$6:G$6,1,MATCH(H16,$C16:G16,0))</f>
        <v>Gomez</v>
      </c>
    </row>
    <row r="17" spans="1:9" ht="18" x14ac:dyDescent="0.3">
      <c r="A17" s="16">
        <v>11</v>
      </c>
      <c r="B17" s="1" t="s">
        <v>29</v>
      </c>
      <c r="C17" s="5">
        <v>5</v>
      </c>
      <c r="D17" s="6">
        <v>5.01</v>
      </c>
      <c r="E17" s="6">
        <v>5.05</v>
      </c>
      <c r="F17" s="6">
        <v>4.99</v>
      </c>
      <c r="G17" s="6">
        <v>5.08</v>
      </c>
      <c r="H17" s="11">
        <f t="shared" si="0"/>
        <v>4.99</v>
      </c>
      <c r="I17" s="12" t="str">
        <f>INDEX($C$6:G$6,1,MATCH(H17,$C17:G17,0))</f>
        <v>Santos</v>
      </c>
    </row>
    <row r="18" spans="1:9" ht="18" x14ac:dyDescent="0.3">
      <c r="A18" s="16">
        <v>12</v>
      </c>
      <c r="B18" s="1" t="s">
        <v>25</v>
      </c>
      <c r="C18" s="5">
        <v>3</v>
      </c>
      <c r="D18" s="6">
        <v>3.1</v>
      </c>
      <c r="E18" s="6">
        <v>3.05</v>
      </c>
      <c r="F18" s="6">
        <v>3.06</v>
      </c>
      <c r="G18" s="6">
        <v>3.08</v>
      </c>
      <c r="H18" s="11">
        <f t="shared" si="0"/>
        <v>3</v>
      </c>
      <c r="I18" s="12" t="str">
        <f>INDEX($C$6:G$6,1,MATCH(H18,$C18:G18,0))</f>
        <v>Sume</v>
      </c>
    </row>
    <row r="19" spans="1:9" ht="18" x14ac:dyDescent="0.3">
      <c r="A19" s="16">
        <v>13</v>
      </c>
      <c r="B19" s="1" t="s">
        <v>9</v>
      </c>
      <c r="C19" s="5">
        <v>7</v>
      </c>
      <c r="D19" s="6">
        <v>7.01</v>
      </c>
      <c r="E19" s="6">
        <v>7.04</v>
      </c>
      <c r="F19" s="6">
        <v>7.25</v>
      </c>
      <c r="G19" s="6">
        <v>7.01</v>
      </c>
      <c r="H19" s="11">
        <f t="shared" si="0"/>
        <v>7</v>
      </c>
      <c r="I19" s="12" t="str">
        <f>INDEX($C$6:G$6,1,MATCH(H19,$C19:G19,0))</f>
        <v>Sume</v>
      </c>
    </row>
    <row r="20" spans="1:9" ht="18" x14ac:dyDescent="0.3">
      <c r="A20" s="16">
        <v>14</v>
      </c>
      <c r="B20" s="1" t="s">
        <v>3</v>
      </c>
      <c r="C20" s="5">
        <v>6</v>
      </c>
      <c r="D20" s="6">
        <v>5.99</v>
      </c>
      <c r="E20" s="6">
        <v>5.98</v>
      </c>
      <c r="F20" s="6">
        <v>5.99</v>
      </c>
      <c r="G20" s="6">
        <v>5.99</v>
      </c>
      <c r="H20" s="11">
        <f t="shared" si="0"/>
        <v>5.98</v>
      </c>
      <c r="I20" s="12" t="str">
        <f>INDEX($C$6:G$6,1,MATCH(H20,$C20:G20,0))</f>
        <v>Gomez</v>
      </c>
    </row>
    <row r="21" spans="1:9" ht="18" x14ac:dyDescent="0.3">
      <c r="A21" s="16">
        <v>15</v>
      </c>
      <c r="B21" s="1" t="s">
        <v>8</v>
      </c>
      <c r="C21" s="5">
        <v>5.6</v>
      </c>
      <c r="D21" s="6">
        <v>5.65</v>
      </c>
      <c r="E21" s="6">
        <v>5.76</v>
      </c>
      <c r="F21" s="6">
        <v>5.76</v>
      </c>
      <c r="G21" s="6">
        <v>5.65</v>
      </c>
      <c r="H21" s="11">
        <f t="shared" si="0"/>
        <v>5.6</v>
      </c>
      <c r="I21" s="12" t="str">
        <f>INDEX($C$6:G$6,1,MATCH(H21,$C21:G21,0))</f>
        <v>Sume</v>
      </c>
    </row>
    <row r="22" spans="1:9" ht="18" x14ac:dyDescent="0.3">
      <c r="A22" s="16">
        <v>16</v>
      </c>
      <c r="B22" s="1" t="s">
        <v>0</v>
      </c>
      <c r="C22" s="5">
        <v>8</v>
      </c>
      <c r="D22" s="6">
        <v>8</v>
      </c>
      <c r="E22" s="6">
        <v>8</v>
      </c>
      <c r="F22" s="6">
        <v>8</v>
      </c>
      <c r="G22" s="6">
        <v>7.99</v>
      </c>
      <c r="H22" s="11">
        <f t="shared" si="0"/>
        <v>7.99</v>
      </c>
      <c r="I22" s="12" t="str">
        <f>INDEX($C$6:G$6,1,MATCH(H22,$C22:G22,0))</f>
        <v>Almeidas</v>
      </c>
    </row>
    <row r="23" spans="1:9" ht="18" x14ac:dyDescent="0.3">
      <c r="A23" s="16">
        <v>17</v>
      </c>
      <c r="B23" s="1" t="s">
        <v>21</v>
      </c>
      <c r="C23" s="5">
        <v>8</v>
      </c>
      <c r="D23" s="6">
        <v>8.01</v>
      </c>
      <c r="E23" s="6">
        <v>8.02</v>
      </c>
      <c r="F23" s="6">
        <v>8.06</v>
      </c>
      <c r="G23" s="6">
        <v>8.09</v>
      </c>
      <c r="H23" s="11">
        <f t="shared" si="0"/>
        <v>8</v>
      </c>
      <c r="I23" s="12" t="str">
        <f>INDEX($C$6:G$6,1,MATCH(H23,$C23:G23,0))</f>
        <v>Sume</v>
      </c>
    </row>
    <row r="24" spans="1:9" ht="18" x14ac:dyDescent="0.3">
      <c r="A24" s="16">
        <v>18</v>
      </c>
      <c r="B24" s="1" t="s">
        <v>6</v>
      </c>
      <c r="C24" s="5">
        <v>4</v>
      </c>
      <c r="D24" s="6">
        <v>3.98</v>
      </c>
      <c r="E24" s="6">
        <v>3.97</v>
      </c>
      <c r="F24" s="6">
        <v>4</v>
      </c>
      <c r="G24" s="6">
        <v>4</v>
      </c>
      <c r="H24" s="11">
        <f t="shared" si="0"/>
        <v>3.97</v>
      </c>
      <c r="I24" s="12" t="str">
        <f>INDEX($C$6:G$6,1,MATCH(H24,$C24:G24,0))</f>
        <v>Gomez</v>
      </c>
    </row>
    <row r="25" spans="1:9" ht="18" x14ac:dyDescent="0.3">
      <c r="A25" s="16">
        <v>19</v>
      </c>
      <c r="B25" s="1" t="s">
        <v>16</v>
      </c>
      <c r="C25" s="5">
        <v>5</v>
      </c>
      <c r="D25" s="6">
        <v>5</v>
      </c>
      <c r="E25" s="6">
        <v>4</v>
      </c>
      <c r="F25" s="6">
        <v>4</v>
      </c>
      <c r="G25" s="6">
        <v>3</v>
      </c>
      <c r="H25" s="11">
        <f t="shared" si="0"/>
        <v>3</v>
      </c>
      <c r="I25" s="12" t="str">
        <f>INDEX($C$6:G$6,1,MATCH(H25,$C25:G25,0))</f>
        <v>Almeidas</v>
      </c>
    </row>
    <row r="26" spans="1:9" ht="18" x14ac:dyDescent="0.3">
      <c r="A26" s="16">
        <v>20</v>
      </c>
      <c r="B26" s="1" t="s">
        <v>18</v>
      </c>
      <c r="C26" s="5">
        <v>12</v>
      </c>
      <c r="D26" s="6">
        <v>13</v>
      </c>
      <c r="E26" s="6">
        <v>10</v>
      </c>
      <c r="F26" s="6">
        <v>11</v>
      </c>
      <c r="G26" s="6">
        <v>12</v>
      </c>
      <c r="H26" s="11">
        <f t="shared" si="0"/>
        <v>10</v>
      </c>
      <c r="I26" s="12" t="str">
        <f>INDEX($C$6:G$6,1,MATCH(H26,$C26:G26,0))</f>
        <v>Gomez</v>
      </c>
    </row>
    <row r="27" spans="1:9" ht="18" x14ac:dyDescent="0.3">
      <c r="A27" s="16">
        <v>21</v>
      </c>
      <c r="B27" s="1" t="s">
        <v>19</v>
      </c>
      <c r="C27" s="5">
        <v>8</v>
      </c>
      <c r="D27" s="6">
        <v>9</v>
      </c>
      <c r="E27" s="6">
        <v>10</v>
      </c>
      <c r="F27" s="6">
        <v>11</v>
      </c>
      <c r="G27" s="6">
        <v>11</v>
      </c>
      <c r="H27" s="11">
        <f t="shared" si="0"/>
        <v>8</v>
      </c>
      <c r="I27" s="12" t="str">
        <f>INDEX($C$6:G$6,1,MATCH(H27,$C27:G27,0))</f>
        <v>Sume</v>
      </c>
    </row>
    <row r="28" spans="1:9" ht="18" x14ac:dyDescent="0.3">
      <c r="A28" s="16">
        <v>22</v>
      </c>
      <c r="B28" s="1" t="s">
        <v>2</v>
      </c>
      <c r="C28" s="5">
        <v>4</v>
      </c>
      <c r="D28" s="6">
        <v>4</v>
      </c>
      <c r="E28" s="6">
        <v>4</v>
      </c>
      <c r="F28" s="6">
        <v>4</v>
      </c>
      <c r="G28" s="6">
        <v>3</v>
      </c>
      <c r="H28" s="11">
        <f t="shared" si="0"/>
        <v>3</v>
      </c>
      <c r="I28" s="12" t="str">
        <f>INDEX($C$6:G$6,1,MATCH(H28,$C28:G28,0))</f>
        <v>Almeidas</v>
      </c>
    </row>
    <row r="29" spans="1:9" ht="18" x14ac:dyDescent="0.3">
      <c r="A29" s="16">
        <v>23</v>
      </c>
      <c r="B29" s="1" t="s">
        <v>17</v>
      </c>
      <c r="C29" s="5">
        <v>7</v>
      </c>
      <c r="D29" s="6">
        <v>6</v>
      </c>
      <c r="E29" s="6">
        <v>7</v>
      </c>
      <c r="F29" s="6">
        <v>7</v>
      </c>
      <c r="G29" s="6">
        <v>7</v>
      </c>
      <c r="H29" s="11">
        <f t="shared" si="0"/>
        <v>6</v>
      </c>
      <c r="I29" s="12" t="str">
        <f>INDEX($C$6:G$6,1,MATCH(H29,$C29:G29,0))</f>
        <v>Araujos</v>
      </c>
    </row>
    <row r="30" spans="1:9" ht="18" x14ac:dyDescent="0.3">
      <c r="A30" s="16">
        <v>24</v>
      </c>
      <c r="B30" s="1" t="s">
        <v>15</v>
      </c>
      <c r="C30" s="5">
        <v>65</v>
      </c>
      <c r="D30" s="6">
        <v>65</v>
      </c>
      <c r="E30" s="6">
        <v>64</v>
      </c>
      <c r="F30" s="6">
        <v>66</v>
      </c>
      <c r="G30" s="6">
        <v>67</v>
      </c>
      <c r="H30" s="11">
        <f t="shared" si="0"/>
        <v>64</v>
      </c>
      <c r="I30" s="12" t="str">
        <f>INDEX($C$6:G$6,1,MATCH(H30,$C30:G30,0))</f>
        <v>Gomez</v>
      </c>
    </row>
    <row r="31" spans="1:9" ht="18" x14ac:dyDescent="0.3">
      <c r="A31" s="16">
        <v>25</v>
      </c>
      <c r="B31" s="1" t="s">
        <v>24</v>
      </c>
      <c r="C31" s="5">
        <v>12</v>
      </c>
      <c r="D31" s="6">
        <v>12</v>
      </c>
      <c r="E31" s="6">
        <v>11</v>
      </c>
      <c r="F31" s="6">
        <v>12</v>
      </c>
      <c r="G31" s="6">
        <v>13</v>
      </c>
      <c r="H31" s="11">
        <f t="shared" si="0"/>
        <v>11</v>
      </c>
      <c r="I31" s="12" t="str">
        <f>INDEX($C$6:G$6,1,MATCH(H31,$C31:G31,0))</f>
        <v>Gomez</v>
      </c>
    </row>
    <row r="32" spans="1:9" ht="18" x14ac:dyDescent="0.3">
      <c r="A32" s="16">
        <v>26</v>
      </c>
      <c r="B32" s="1" t="s">
        <v>28</v>
      </c>
      <c r="C32" s="5">
        <v>15</v>
      </c>
      <c r="D32" s="6">
        <v>14</v>
      </c>
      <c r="E32" s="6">
        <v>15</v>
      </c>
      <c r="F32" s="6">
        <v>16</v>
      </c>
      <c r="G32" s="6">
        <v>15</v>
      </c>
      <c r="H32" s="11">
        <f t="shared" si="0"/>
        <v>14</v>
      </c>
      <c r="I32" s="12" t="str">
        <f>INDEX($C$6:G$6,1,MATCH(H32,$C32:G32,0))</f>
        <v>Araujos</v>
      </c>
    </row>
    <row r="33" spans="1:9" ht="18" x14ac:dyDescent="0.3">
      <c r="A33" s="16">
        <v>27</v>
      </c>
      <c r="B33" s="1" t="s">
        <v>12</v>
      </c>
      <c r="C33" s="5">
        <v>14</v>
      </c>
      <c r="D33" s="6">
        <v>15</v>
      </c>
      <c r="E33" s="6">
        <v>13</v>
      </c>
      <c r="F33" s="6">
        <v>14</v>
      </c>
      <c r="G33" s="6">
        <v>14</v>
      </c>
      <c r="H33" s="11">
        <f t="shared" si="0"/>
        <v>13</v>
      </c>
      <c r="I33" s="12" t="str">
        <f>INDEX($C$6:G$6,1,MATCH(H33,$C33:G33,0))</f>
        <v>Gomez</v>
      </c>
    </row>
    <row r="34" spans="1:9" ht="18" x14ac:dyDescent="0.3">
      <c r="A34" s="16">
        <v>28</v>
      </c>
      <c r="B34" s="1" t="s">
        <v>20</v>
      </c>
      <c r="C34" s="5">
        <v>6</v>
      </c>
      <c r="D34" s="6">
        <v>6</v>
      </c>
      <c r="E34" s="6">
        <v>6</v>
      </c>
      <c r="F34" s="6">
        <v>6</v>
      </c>
      <c r="G34" s="6">
        <v>5</v>
      </c>
      <c r="H34" s="11">
        <f t="shared" si="0"/>
        <v>5</v>
      </c>
      <c r="I34" s="12" t="str">
        <f>INDEX($C$6:G$6,1,MATCH(H34,$C34:G34,0))</f>
        <v>Almeidas</v>
      </c>
    </row>
    <row r="35" spans="1:9" ht="18" x14ac:dyDescent="0.3">
      <c r="A35" s="16">
        <v>29</v>
      </c>
      <c r="B35" s="1" t="s">
        <v>23</v>
      </c>
      <c r="C35" s="5">
        <v>2</v>
      </c>
      <c r="D35" s="6">
        <v>3</v>
      </c>
      <c r="E35" s="6">
        <v>3</v>
      </c>
      <c r="F35" s="6">
        <v>3</v>
      </c>
      <c r="G35" s="6">
        <v>3</v>
      </c>
      <c r="H35" s="11">
        <f t="shared" si="0"/>
        <v>2</v>
      </c>
      <c r="I35" s="12" t="str">
        <f>INDEX($C$6:G$6,1,MATCH(H35,$C35:G35,0))</f>
        <v>Sume</v>
      </c>
    </row>
    <row r="36" spans="1:9" ht="18" x14ac:dyDescent="0.3">
      <c r="A36" s="16">
        <v>30</v>
      </c>
      <c r="B36" s="1" t="s">
        <v>14</v>
      </c>
      <c r="C36" s="5">
        <v>19</v>
      </c>
      <c r="D36" s="6">
        <v>18</v>
      </c>
      <c r="E36" s="6">
        <v>20</v>
      </c>
      <c r="F36" s="6">
        <v>20</v>
      </c>
      <c r="G36" s="6">
        <v>19</v>
      </c>
      <c r="H36" s="11">
        <f t="shared" si="0"/>
        <v>18</v>
      </c>
      <c r="I36" s="12" t="str">
        <f>INDEX($C$6:G$6,1,MATCH(H36,$C36:G36,0))</f>
        <v>Araujos</v>
      </c>
    </row>
    <row r="44" spans="1:9" x14ac:dyDescent="0.3">
      <c r="B44" s="8"/>
    </row>
  </sheetData>
  <mergeCells count="1">
    <mergeCell ref="B3:G3"/>
  </mergeCells>
  <conditionalFormatting sqref="C7:G36">
    <cfRule type="expression" dxfId="1" priority="1">
      <formula>C7=MIN($C7:$G7)</formula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F01C-7AE0-4E76-88EF-4ED616E9D6F2}">
  <dimension ref="A1:M39"/>
  <sheetViews>
    <sheetView topLeftCell="E1" zoomScaleNormal="100" workbookViewId="0">
      <selection activeCell="K10" sqref="K10"/>
    </sheetView>
  </sheetViews>
  <sheetFormatPr defaultRowHeight="15.6" x14ac:dyDescent="0.3"/>
  <cols>
    <col min="1" max="1" width="8.33203125" bestFit="1" customWidth="1"/>
    <col min="2" max="2" width="37.21875" style="2" bestFit="1" customWidth="1"/>
    <col min="3" max="3" width="11.5546875" style="7" bestFit="1" customWidth="1"/>
    <col min="4" max="7" width="14.5546875" style="7" customWidth="1"/>
    <col min="8" max="8" width="18.88671875" bestFit="1" customWidth="1"/>
    <col min="9" max="9" width="16.6640625" style="10" bestFit="1" customWidth="1"/>
    <col min="11" max="11" width="11.88671875" bestFit="1" customWidth="1"/>
    <col min="12" max="12" width="38.77734375" customWidth="1"/>
  </cols>
  <sheetData>
    <row r="1" spans="1:13" ht="18" x14ac:dyDescent="0.35">
      <c r="A1" s="14" t="s">
        <v>40</v>
      </c>
      <c r="B1" s="3" t="s">
        <v>35</v>
      </c>
      <c r="C1" s="4" t="s">
        <v>31</v>
      </c>
      <c r="D1" s="4" t="s">
        <v>30</v>
      </c>
      <c r="E1" s="4" t="s">
        <v>32</v>
      </c>
      <c r="F1" s="4" t="s">
        <v>33</v>
      </c>
      <c r="G1" s="4" t="s">
        <v>34</v>
      </c>
      <c r="H1" s="4" t="s">
        <v>37</v>
      </c>
      <c r="I1" s="4" t="s">
        <v>38</v>
      </c>
      <c r="K1" s="25" t="s">
        <v>48</v>
      </c>
    </row>
    <row r="2" spans="1:13" ht="18.600000000000001" thickBot="1" x14ac:dyDescent="0.35">
      <c r="A2" s="16">
        <v>1</v>
      </c>
      <c r="B2" s="1" t="s">
        <v>7</v>
      </c>
      <c r="C2" s="5">
        <v>12</v>
      </c>
      <c r="D2" s="6">
        <v>11.99</v>
      </c>
      <c r="E2" s="5">
        <v>12.01</v>
      </c>
      <c r="F2" s="5">
        <v>11.89</v>
      </c>
      <c r="G2" s="5">
        <v>12.05</v>
      </c>
      <c r="H2" s="11">
        <f>SMALL(C2:G2,1)</f>
        <v>11.89</v>
      </c>
      <c r="I2" s="12" t="str">
        <f>INDEX($C$1:G$1,1,MATCH(H2,$C2:G2,0))</f>
        <v>Santos</v>
      </c>
      <c r="K2" s="27">
        <v>2</v>
      </c>
    </row>
    <row r="3" spans="1:13" ht="18" x14ac:dyDescent="0.3">
      <c r="A3" s="16">
        <v>2</v>
      </c>
      <c r="B3" s="1" t="s">
        <v>4</v>
      </c>
      <c r="C3" s="5">
        <v>4</v>
      </c>
      <c r="D3" s="6">
        <v>4.0999999999999996</v>
      </c>
      <c r="E3" s="6">
        <v>4.05</v>
      </c>
      <c r="F3" s="6">
        <v>4.08</v>
      </c>
      <c r="G3" s="6">
        <v>4.01</v>
      </c>
      <c r="H3" s="11">
        <f t="shared" ref="H3:H31" si="0">SMALL(C3:G3,1)</f>
        <v>4</v>
      </c>
      <c r="I3" s="12" t="str">
        <f>INDEX($C$1:G$1,1,MATCH(H3,$C3:G3,0))</f>
        <v>Sume</v>
      </c>
    </row>
    <row r="4" spans="1:13" ht="18" x14ac:dyDescent="0.3">
      <c r="A4" s="16">
        <v>3</v>
      </c>
      <c r="B4" s="1" t="s">
        <v>27</v>
      </c>
      <c r="C4" s="5">
        <v>3.5</v>
      </c>
      <c r="D4" s="6">
        <v>3.55</v>
      </c>
      <c r="E4" s="6">
        <v>3.4</v>
      </c>
      <c r="F4" s="6">
        <v>3.9</v>
      </c>
      <c r="G4" s="6">
        <v>3.6</v>
      </c>
      <c r="H4" s="11">
        <f t="shared" si="0"/>
        <v>3.4</v>
      </c>
      <c r="I4" s="12" t="str">
        <f>INDEX($C$1:G$1,1,MATCH(H4,$C4:G4,0))</f>
        <v>Gomez</v>
      </c>
    </row>
    <row r="5" spans="1:13" ht="18" x14ac:dyDescent="0.3">
      <c r="A5" s="16">
        <v>4</v>
      </c>
      <c r="B5" s="1" t="s">
        <v>26</v>
      </c>
      <c r="C5" s="5">
        <v>11</v>
      </c>
      <c r="D5" s="6">
        <v>12</v>
      </c>
      <c r="E5" s="6">
        <v>10.5</v>
      </c>
      <c r="F5" s="6">
        <v>10.52</v>
      </c>
      <c r="G5" s="6">
        <v>10.45</v>
      </c>
      <c r="H5" s="11">
        <f t="shared" si="0"/>
        <v>10.45</v>
      </c>
      <c r="I5" s="12" t="str">
        <f>INDEX($C$1:G$1,1,MATCH(H5,$C5:G5,0))</f>
        <v>Almeidas</v>
      </c>
      <c r="K5" s="26" t="s">
        <v>49</v>
      </c>
      <c r="L5" s="12" t="e">
        <f ca="1">PROCX(K2,A2:A31,B2:B31,"não encontrado",0)</f>
        <v>#NAME?</v>
      </c>
    </row>
    <row r="6" spans="1:13" ht="18" x14ac:dyDescent="0.3">
      <c r="A6" s="16">
        <v>5</v>
      </c>
      <c r="B6" s="1" t="s">
        <v>1</v>
      </c>
      <c r="C6" s="5">
        <v>4.5999999999999996</v>
      </c>
      <c r="D6" s="6">
        <v>4.3</v>
      </c>
      <c r="E6" s="6">
        <v>4.34</v>
      </c>
      <c r="F6" s="6">
        <v>4.25</v>
      </c>
      <c r="G6" s="6">
        <v>5</v>
      </c>
      <c r="H6" s="11">
        <f t="shared" si="0"/>
        <v>4.25</v>
      </c>
      <c r="I6" s="12" t="str">
        <f>INDEX($C$1:G$1,1,MATCH(H6,$C6:G6,0))</f>
        <v>Santos</v>
      </c>
      <c r="K6" s="26" t="s">
        <v>50</v>
      </c>
      <c r="L6" s="12" t="e">
        <f ca="1">PROCX(K2,A2:A31,H2:H31,"não encontrado",0)</f>
        <v>#NAME?</v>
      </c>
    </row>
    <row r="7" spans="1:13" ht="18" x14ac:dyDescent="0.3">
      <c r="A7" s="16">
        <v>6</v>
      </c>
      <c r="B7" s="1" t="s">
        <v>22</v>
      </c>
      <c r="C7" s="5">
        <v>5.6</v>
      </c>
      <c r="D7" s="6">
        <v>5.55</v>
      </c>
      <c r="E7" s="6">
        <v>5.47</v>
      </c>
      <c r="F7" s="6">
        <v>5.49</v>
      </c>
      <c r="G7" s="6">
        <v>5.38</v>
      </c>
      <c r="H7" s="11">
        <f t="shared" si="0"/>
        <v>5.38</v>
      </c>
      <c r="I7" s="12" t="str">
        <f>INDEX($C$1:G$1,1,MATCH(H7,$C7:G7,0))</f>
        <v>Almeidas</v>
      </c>
      <c r="K7" s="26" t="s">
        <v>44</v>
      </c>
      <c r="L7" s="12" t="e">
        <f ca="1">PROCX(K2,A2:A31,I2:I31,"não encontrado",0)</f>
        <v>#NAME?</v>
      </c>
    </row>
    <row r="8" spans="1:13" ht="18" x14ac:dyDescent="0.3">
      <c r="A8" s="16">
        <v>7</v>
      </c>
      <c r="B8" s="1" t="s">
        <v>10</v>
      </c>
      <c r="C8" s="5">
        <v>6.3</v>
      </c>
      <c r="D8" s="6">
        <v>6.1</v>
      </c>
      <c r="E8" s="6">
        <v>6.5</v>
      </c>
      <c r="F8" s="6">
        <v>6.4</v>
      </c>
      <c r="G8" s="6">
        <v>6.3</v>
      </c>
      <c r="H8" s="11">
        <f t="shared" si="0"/>
        <v>6.1</v>
      </c>
      <c r="I8" s="12" t="str">
        <f>INDEX($C$1:G$1,1,MATCH(H8,$C8:G8,0))</f>
        <v>Araujos</v>
      </c>
    </row>
    <row r="9" spans="1:13" ht="18" x14ac:dyDescent="0.3">
      <c r="A9" s="16">
        <v>8</v>
      </c>
      <c r="B9" s="1" t="s">
        <v>11</v>
      </c>
      <c r="C9" s="5">
        <v>6.1</v>
      </c>
      <c r="D9" s="6">
        <v>6.4</v>
      </c>
      <c r="E9" s="6">
        <v>6.11</v>
      </c>
      <c r="F9" s="6">
        <v>6.09</v>
      </c>
      <c r="G9" s="6">
        <v>6.1</v>
      </c>
      <c r="H9" s="11">
        <f t="shared" si="0"/>
        <v>6.09</v>
      </c>
      <c r="I9" s="12" t="str">
        <f>INDEX($C$1:G$1,1,MATCH(H9,$C9:G9,0))</f>
        <v>Santos</v>
      </c>
    </row>
    <row r="10" spans="1:13" ht="18" x14ac:dyDescent="0.3">
      <c r="A10" s="16">
        <v>9</v>
      </c>
      <c r="B10" s="1" t="s">
        <v>5</v>
      </c>
      <c r="C10" s="5">
        <v>10</v>
      </c>
      <c r="D10" s="6">
        <v>9.99</v>
      </c>
      <c r="E10" s="6">
        <v>10.01</v>
      </c>
      <c r="F10" s="6">
        <v>10.02</v>
      </c>
      <c r="G10" s="6">
        <v>10.039999999999999</v>
      </c>
      <c r="H10" s="11">
        <f t="shared" si="0"/>
        <v>9.99</v>
      </c>
      <c r="I10" s="12" t="str">
        <f>INDEX($C$1:G$1,1,MATCH(H10,$C10:G10,0))</f>
        <v>Araujos</v>
      </c>
    </row>
    <row r="11" spans="1:13" ht="18" x14ac:dyDescent="0.3">
      <c r="A11" s="16">
        <v>10</v>
      </c>
      <c r="B11" s="1" t="s">
        <v>13</v>
      </c>
      <c r="C11" s="5">
        <v>20</v>
      </c>
      <c r="D11" s="6">
        <v>20.09</v>
      </c>
      <c r="E11" s="6">
        <v>19.989999999999998</v>
      </c>
      <c r="F11" s="6">
        <v>20.149999999999999</v>
      </c>
      <c r="G11" s="6">
        <v>20.23</v>
      </c>
      <c r="H11" s="11">
        <f t="shared" si="0"/>
        <v>19.989999999999998</v>
      </c>
      <c r="I11" s="12" t="str">
        <f>INDEX($C$1:G$1,1,MATCH(H11,$C11:G11,0))</f>
        <v>Gomez</v>
      </c>
      <c r="J11" s="28"/>
      <c r="K11" s="28"/>
      <c r="L11" s="28"/>
      <c r="M11" s="28"/>
    </row>
    <row r="12" spans="1:13" ht="18" x14ac:dyDescent="0.3">
      <c r="A12" s="16">
        <v>11</v>
      </c>
      <c r="B12" s="1" t="s">
        <v>29</v>
      </c>
      <c r="C12" s="5">
        <v>5</v>
      </c>
      <c r="D12" s="6">
        <v>5.01</v>
      </c>
      <c r="E12" s="6">
        <v>5.05</v>
      </c>
      <c r="F12" s="6">
        <v>4.99</v>
      </c>
      <c r="G12" s="6">
        <v>5.08</v>
      </c>
      <c r="H12" s="11">
        <f t="shared" si="0"/>
        <v>4.99</v>
      </c>
      <c r="I12" s="12" t="str">
        <f>INDEX($C$1:G$1,1,MATCH(H12,$C12:G12,0))</f>
        <v>Santos</v>
      </c>
      <c r="J12" s="28" t="s">
        <v>51</v>
      </c>
      <c r="K12" s="17"/>
      <c r="L12" s="17"/>
      <c r="M12" s="17"/>
    </row>
    <row r="13" spans="1:13" ht="18" x14ac:dyDescent="0.3">
      <c r="A13" s="16">
        <v>12</v>
      </c>
      <c r="B13" s="1" t="s">
        <v>25</v>
      </c>
      <c r="C13" s="5">
        <v>3</v>
      </c>
      <c r="D13" s="6">
        <v>3.1</v>
      </c>
      <c r="E13" s="6">
        <v>3.05</v>
      </c>
      <c r="F13" s="6">
        <v>3.06</v>
      </c>
      <c r="G13" s="6">
        <v>3.08</v>
      </c>
      <c r="H13" s="11">
        <f t="shared" si="0"/>
        <v>3</v>
      </c>
      <c r="I13" s="12" t="str">
        <f>INDEX($C$1:G$1,1,MATCH(H13,$C13:G13,0))</f>
        <v>Sume</v>
      </c>
    </row>
    <row r="14" spans="1:13" ht="18" x14ac:dyDescent="0.3">
      <c r="A14" s="16">
        <v>13</v>
      </c>
      <c r="B14" s="1" t="s">
        <v>9</v>
      </c>
      <c r="C14" s="5">
        <v>7</v>
      </c>
      <c r="D14" s="6">
        <v>7.01</v>
      </c>
      <c r="E14" s="6">
        <v>7.04</v>
      </c>
      <c r="F14" s="6">
        <v>7.25</v>
      </c>
      <c r="G14" s="6">
        <v>7.01</v>
      </c>
      <c r="H14" s="11">
        <f t="shared" si="0"/>
        <v>7</v>
      </c>
      <c r="I14" s="12" t="str">
        <f>INDEX($C$1:G$1,1,MATCH(H14,$C14:G14,0))</f>
        <v>Sume</v>
      </c>
    </row>
    <row r="15" spans="1:13" ht="18" x14ac:dyDescent="0.3">
      <c r="A15" s="16">
        <v>14</v>
      </c>
      <c r="B15" s="1" t="s">
        <v>3</v>
      </c>
      <c r="C15" s="5">
        <v>6</v>
      </c>
      <c r="D15" s="6">
        <v>5.99</v>
      </c>
      <c r="E15" s="6">
        <v>5.98</v>
      </c>
      <c r="F15" s="6">
        <v>5.99</v>
      </c>
      <c r="G15" s="6">
        <v>5.99</v>
      </c>
      <c r="H15" s="11">
        <f t="shared" si="0"/>
        <v>5.98</v>
      </c>
      <c r="I15" s="12" t="str">
        <f>INDEX($C$1:G$1,1,MATCH(H15,$C15:G15,0))</f>
        <v>Gomez</v>
      </c>
    </row>
    <row r="16" spans="1:13" ht="18" x14ac:dyDescent="0.3">
      <c r="A16" s="16">
        <v>15</v>
      </c>
      <c r="B16" s="1" t="s">
        <v>8</v>
      </c>
      <c r="C16" s="5">
        <v>5.6</v>
      </c>
      <c r="D16" s="6">
        <v>5.65</v>
      </c>
      <c r="E16" s="6">
        <v>5.76</v>
      </c>
      <c r="F16" s="6">
        <v>5.76</v>
      </c>
      <c r="G16" s="6">
        <v>5.65</v>
      </c>
      <c r="H16" s="11">
        <f t="shared" si="0"/>
        <v>5.6</v>
      </c>
      <c r="I16" s="12" t="str">
        <f>INDEX($C$1:G$1,1,MATCH(H16,$C16:G16,0))</f>
        <v>Sume</v>
      </c>
    </row>
    <row r="17" spans="1:9" ht="18" x14ac:dyDescent="0.3">
      <c r="A17" s="16">
        <v>16</v>
      </c>
      <c r="B17" s="1" t="s">
        <v>0</v>
      </c>
      <c r="C17" s="5">
        <v>8</v>
      </c>
      <c r="D17" s="6">
        <v>8</v>
      </c>
      <c r="E17" s="6">
        <v>8</v>
      </c>
      <c r="F17" s="6">
        <v>8</v>
      </c>
      <c r="G17" s="6">
        <v>7.99</v>
      </c>
      <c r="H17" s="11">
        <f t="shared" si="0"/>
        <v>7.99</v>
      </c>
      <c r="I17" s="12" t="str">
        <f>INDEX($C$1:G$1,1,MATCH(H17,$C17:G17,0))</f>
        <v>Almeidas</v>
      </c>
    </row>
    <row r="18" spans="1:9" ht="18" x14ac:dyDescent="0.3">
      <c r="A18" s="16">
        <v>17</v>
      </c>
      <c r="B18" s="1" t="s">
        <v>21</v>
      </c>
      <c r="C18" s="5">
        <v>8</v>
      </c>
      <c r="D18" s="6">
        <v>8.01</v>
      </c>
      <c r="E18" s="6">
        <v>8.02</v>
      </c>
      <c r="F18" s="6">
        <v>8.06</v>
      </c>
      <c r="G18" s="6">
        <v>8.09</v>
      </c>
      <c r="H18" s="11">
        <f t="shared" si="0"/>
        <v>8</v>
      </c>
      <c r="I18" s="12" t="str">
        <f>INDEX($C$1:G$1,1,MATCH(H18,$C18:G18,0))</f>
        <v>Sume</v>
      </c>
    </row>
    <row r="19" spans="1:9" ht="18" x14ac:dyDescent="0.3">
      <c r="A19" s="16">
        <v>18</v>
      </c>
      <c r="B19" s="1" t="s">
        <v>6</v>
      </c>
      <c r="C19" s="5">
        <v>4</v>
      </c>
      <c r="D19" s="6">
        <v>3.98</v>
      </c>
      <c r="E19" s="6">
        <v>3.97</v>
      </c>
      <c r="F19" s="6">
        <v>4</v>
      </c>
      <c r="G19" s="6">
        <v>4</v>
      </c>
      <c r="H19" s="11">
        <f t="shared" si="0"/>
        <v>3.97</v>
      </c>
      <c r="I19" s="12" t="str">
        <f>INDEX($C$1:G$1,1,MATCH(H19,$C19:G19,0))</f>
        <v>Gomez</v>
      </c>
    </row>
    <row r="20" spans="1:9" ht="18" x14ac:dyDescent="0.3">
      <c r="A20" s="16">
        <v>19</v>
      </c>
      <c r="B20" s="1" t="s">
        <v>16</v>
      </c>
      <c r="C20" s="5">
        <v>5</v>
      </c>
      <c r="D20" s="6">
        <v>5</v>
      </c>
      <c r="E20" s="6">
        <v>4</v>
      </c>
      <c r="F20" s="6">
        <v>4</v>
      </c>
      <c r="G20" s="6">
        <v>3</v>
      </c>
      <c r="H20" s="11">
        <f t="shared" si="0"/>
        <v>3</v>
      </c>
      <c r="I20" s="12" t="str">
        <f>INDEX($C$1:G$1,1,MATCH(H20,$C20:G20,0))</f>
        <v>Almeidas</v>
      </c>
    </row>
    <row r="21" spans="1:9" ht="18" x14ac:dyDescent="0.3">
      <c r="A21" s="16">
        <v>20</v>
      </c>
      <c r="B21" s="1" t="s">
        <v>18</v>
      </c>
      <c r="C21" s="5">
        <v>12</v>
      </c>
      <c r="D21" s="6">
        <v>13</v>
      </c>
      <c r="E21" s="6">
        <v>10</v>
      </c>
      <c r="F21" s="6">
        <v>11</v>
      </c>
      <c r="G21" s="6">
        <v>12</v>
      </c>
      <c r="H21" s="11">
        <f t="shared" si="0"/>
        <v>10</v>
      </c>
      <c r="I21" s="12" t="str">
        <f>INDEX($C$1:G$1,1,MATCH(H21,$C21:G21,0))</f>
        <v>Gomez</v>
      </c>
    </row>
    <row r="22" spans="1:9" ht="18" x14ac:dyDescent="0.3">
      <c r="A22" s="16">
        <v>21</v>
      </c>
      <c r="B22" s="1" t="s">
        <v>19</v>
      </c>
      <c r="C22" s="5">
        <v>8</v>
      </c>
      <c r="D22" s="6">
        <v>9</v>
      </c>
      <c r="E22" s="6">
        <v>10</v>
      </c>
      <c r="F22" s="6">
        <v>11</v>
      </c>
      <c r="G22" s="6">
        <v>11</v>
      </c>
      <c r="H22" s="11">
        <f t="shared" si="0"/>
        <v>8</v>
      </c>
      <c r="I22" s="12" t="str">
        <f>INDEX($C$1:G$1,1,MATCH(H22,$C22:G22,0))</f>
        <v>Sume</v>
      </c>
    </row>
    <row r="23" spans="1:9" ht="18" x14ac:dyDescent="0.3">
      <c r="A23" s="16">
        <v>22</v>
      </c>
      <c r="B23" s="1" t="s">
        <v>2</v>
      </c>
      <c r="C23" s="5">
        <v>4</v>
      </c>
      <c r="D23" s="6">
        <v>4</v>
      </c>
      <c r="E23" s="6">
        <v>4</v>
      </c>
      <c r="F23" s="6">
        <v>4</v>
      </c>
      <c r="G23" s="6">
        <v>3</v>
      </c>
      <c r="H23" s="11">
        <f t="shared" si="0"/>
        <v>3</v>
      </c>
      <c r="I23" s="12" t="str">
        <f>INDEX($C$1:G$1,1,MATCH(H23,$C23:G23,0))</f>
        <v>Almeidas</v>
      </c>
    </row>
    <row r="24" spans="1:9" ht="18" x14ac:dyDescent="0.3">
      <c r="A24" s="16">
        <v>23</v>
      </c>
      <c r="B24" s="1" t="s">
        <v>17</v>
      </c>
      <c r="C24" s="5">
        <v>7</v>
      </c>
      <c r="D24" s="6">
        <v>6</v>
      </c>
      <c r="E24" s="6">
        <v>7</v>
      </c>
      <c r="F24" s="6">
        <v>7</v>
      </c>
      <c r="G24" s="6">
        <v>7</v>
      </c>
      <c r="H24" s="11">
        <f t="shared" si="0"/>
        <v>6</v>
      </c>
      <c r="I24" s="12" t="str">
        <f>INDEX($C$1:G$1,1,MATCH(H24,$C24:G24,0))</f>
        <v>Araujos</v>
      </c>
    </row>
    <row r="25" spans="1:9" ht="18" x14ac:dyDescent="0.3">
      <c r="A25" s="16">
        <v>24</v>
      </c>
      <c r="B25" s="1" t="s">
        <v>15</v>
      </c>
      <c r="C25" s="5">
        <v>65</v>
      </c>
      <c r="D25" s="6">
        <v>65</v>
      </c>
      <c r="E25" s="6">
        <v>64</v>
      </c>
      <c r="F25" s="6">
        <v>66</v>
      </c>
      <c r="G25" s="6">
        <v>67</v>
      </c>
      <c r="H25" s="11">
        <f t="shared" si="0"/>
        <v>64</v>
      </c>
      <c r="I25" s="12" t="str">
        <f>INDEX($C$1:G$1,1,MATCH(H25,$C25:G25,0))</f>
        <v>Gomez</v>
      </c>
    </row>
    <row r="26" spans="1:9" ht="18" x14ac:dyDescent="0.3">
      <c r="A26" s="16">
        <v>25</v>
      </c>
      <c r="B26" s="1" t="s">
        <v>24</v>
      </c>
      <c r="C26" s="5">
        <v>12</v>
      </c>
      <c r="D26" s="6">
        <v>12</v>
      </c>
      <c r="E26" s="6">
        <v>11</v>
      </c>
      <c r="F26" s="6">
        <v>12</v>
      </c>
      <c r="G26" s="6">
        <v>13</v>
      </c>
      <c r="H26" s="11">
        <f t="shared" si="0"/>
        <v>11</v>
      </c>
      <c r="I26" s="12" t="str">
        <f>INDEX($C$1:G$1,1,MATCH(H26,$C26:G26,0))</f>
        <v>Gomez</v>
      </c>
    </row>
    <row r="27" spans="1:9" ht="18" x14ac:dyDescent="0.3">
      <c r="A27" s="16">
        <v>26</v>
      </c>
      <c r="B27" s="1" t="s">
        <v>28</v>
      </c>
      <c r="C27" s="5">
        <v>15</v>
      </c>
      <c r="D27" s="6">
        <v>14</v>
      </c>
      <c r="E27" s="6">
        <v>15</v>
      </c>
      <c r="F27" s="6">
        <v>16</v>
      </c>
      <c r="G27" s="6">
        <v>15</v>
      </c>
      <c r="H27" s="11">
        <f t="shared" si="0"/>
        <v>14</v>
      </c>
      <c r="I27" s="12" t="str">
        <f>INDEX($C$1:G$1,1,MATCH(H27,$C27:G27,0))</f>
        <v>Araujos</v>
      </c>
    </row>
    <row r="28" spans="1:9" ht="18" x14ac:dyDescent="0.3">
      <c r="A28" s="16">
        <v>27</v>
      </c>
      <c r="B28" s="1" t="s">
        <v>12</v>
      </c>
      <c r="C28" s="5">
        <v>14</v>
      </c>
      <c r="D28" s="6">
        <v>15</v>
      </c>
      <c r="E28" s="6">
        <v>13</v>
      </c>
      <c r="F28" s="6">
        <v>14</v>
      </c>
      <c r="G28" s="6">
        <v>14</v>
      </c>
      <c r="H28" s="11">
        <f t="shared" si="0"/>
        <v>13</v>
      </c>
      <c r="I28" s="12" t="str">
        <f>INDEX($C$1:G$1,1,MATCH(H28,$C28:G28,0))</f>
        <v>Gomez</v>
      </c>
    </row>
    <row r="29" spans="1:9" ht="18" x14ac:dyDescent="0.3">
      <c r="A29" s="16">
        <v>28</v>
      </c>
      <c r="B29" s="1" t="s">
        <v>20</v>
      </c>
      <c r="C29" s="5">
        <v>6</v>
      </c>
      <c r="D29" s="6">
        <v>6</v>
      </c>
      <c r="E29" s="6">
        <v>6</v>
      </c>
      <c r="F29" s="6">
        <v>6</v>
      </c>
      <c r="G29" s="6">
        <v>5</v>
      </c>
      <c r="H29" s="11">
        <f t="shared" si="0"/>
        <v>5</v>
      </c>
      <c r="I29" s="12" t="str">
        <f>INDEX($C$1:G$1,1,MATCH(H29,$C29:G29,0))</f>
        <v>Almeidas</v>
      </c>
    </row>
    <row r="30" spans="1:9" ht="18" x14ac:dyDescent="0.3">
      <c r="A30" s="16">
        <v>29</v>
      </c>
      <c r="B30" s="1" t="s">
        <v>23</v>
      </c>
      <c r="C30" s="5">
        <v>2</v>
      </c>
      <c r="D30" s="6">
        <v>3</v>
      </c>
      <c r="E30" s="6">
        <v>3</v>
      </c>
      <c r="F30" s="6">
        <v>3</v>
      </c>
      <c r="G30" s="6">
        <v>3</v>
      </c>
      <c r="H30" s="11">
        <f t="shared" si="0"/>
        <v>2</v>
      </c>
      <c r="I30" s="12" t="str">
        <f>INDEX($C$1:G$1,1,MATCH(H30,$C30:G30,0))</f>
        <v>Sume</v>
      </c>
    </row>
    <row r="31" spans="1:9" ht="18" x14ac:dyDescent="0.3">
      <c r="A31" s="16">
        <v>30</v>
      </c>
      <c r="B31" s="1" t="s">
        <v>14</v>
      </c>
      <c r="C31" s="5">
        <v>19</v>
      </c>
      <c r="D31" s="6">
        <v>18</v>
      </c>
      <c r="E31" s="6">
        <v>20</v>
      </c>
      <c r="F31" s="6">
        <v>20</v>
      </c>
      <c r="G31" s="6">
        <v>19</v>
      </c>
      <c r="H31" s="11">
        <f t="shared" si="0"/>
        <v>18</v>
      </c>
      <c r="I31" s="12" t="str">
        <f>INDEX($C$1:G$1,1,MATCH(H31,$C31:G31,0))</f>
        <v>Araujos</v>
      </c>
    </row>
    <row r="39" spans="2:2" x14ac:dyDescent="0.3">
      <c r="B39" s="8"/>
    </row>
  </sheetData>
  <conditionalFormatting sqref="C2:G31">
    <cfRule type="expression" dxfId="0" priority="1">
      <formula>C2=MIN($C2:$G2)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DC94-B3B6-42D1-9EFF-D80B01DFC2B5}">
  <sheetPr filterMode="1"/>
  <dimension ref="A3:I44"/>
  <sheetViews>
    <sheetView zoomScale="80" zoomScaleNormal="80" workbookViewId="0">
      <selection activeCell="A6" sqref="A6"/>
    </sheetView>
  </sheetViews>
  <sheetFormatPr defaultRowHeight="15.6" x14ac:dyDescent="0.3"/>
  <cols>
    <col min="1" max="1" width="8.33203125" bestFit="1" customWidth="1"/>
    <col min="2" max="2" width="37.21875" style="2" bestFit="1" customWidth="1"/>
    <col min="3" max="3" width="11.5546875" style="7" bestFit="1" customWidth="1"/>
    <col min="4" max="7" width="14.5546875" style="7" customWidth="1"/>
    <col min="8" max="8" width="18.88671875" bestFit="1" customWidth="1"/>
    <col min="9" max="9" width="16.6640625" style="10" bestFit="1" customWidth="1"/>
  </cols>
  <sheetData>
    <row r="3" spans="1:9" ht="22.8" x14ac:dyDescent="0.4">
      <c r="B3" s="32" t="s">
        <v>36</v>
      </c>
      <c r="C3" s="32"/>
      <c r="D3" s="32"/>
      <c r="E3" s="32"/>
      <c r="F3" s="32"/>
      <c r="G3" s="32"/>
    </row>
    <row r="6" spans="1:9" ht="18" x14ac:dyDescent="0.35">
      <c r="A6" s="14" t="s">
        <v>40</v>
      </c>
      <c r="B6" s="3" t="s">
        <v>35</v>
      </c>
      <c r="C6" s="4" t="s">
        <v>31</v>
      </c>
      <c r="D6" s="4" t="s">
        <v>30</v>
      </c>
      <c r="E6" s="4" t="s">
        <v>32</v>
      </c>
      <c r="F6" s="4" t="s">
        <v>33</v>
      </c>
      <c r="G6" s="4" t="s">
        <v>34</v>
      </c>
      <c r="H6" s="4" t="s">
        <v>37</v>
      </c>
      <c r="I6" s="4" t="s">
        <v>38</v>
      </c>
    </row>
    <row r="7" spans="1:9" ht="18" x14ac:dyDescent="0.3">
      <c r="A7" s="16">
        <v>1</v>
      </c>
      <c r="B7" s="1" t="s">
        <v>7</v>
      </c>
      <c r="C7" s="5">
        <v>12</v>
      </c>
      <c r="D7" s="6">
        <v>11.99</v>
      </c>
      <c r="E7" s="5">
        <v>12.01</v>
      </c>
      <c r="F7" s="5">
        <v>11.89</v>
      </c>
      <c r="G7" s="5">
        <v>12.05</v>
      </c>
      <c r="H7" s="11">
        <f>SMALL(C7:G7,1)</f>
        <v>11.89</v>
      </c>
      <c r="I7" s="12" t="str">
        <f>INDEX($C$6:G$6,1,MATCH(H7,$C7:G7,0))</f>
        <v>Santos</v>
      </c>
    </row>
    <row r="8" spans="1:9" ht="18" hidden="1" x14ac:dyDescent="0.3">
      <c r="A8" s="16">
        <v>2</v>
      </c>
      <c r="B8" s="1" t="s">
        <v>4</v>
      </c>
      <c r="C8" s="5">
        <v>4</v>
      </c>
      <c r="D8" s="6">
        <v>4.0999999999999996</v>
      </c>
      <c r="E8" s="6">
        <v>4.05</v>
      </c>
      <c r="F8" s="6">
        <v>4.08</v>
      </c>
      <c r="G8" s="6">
        <v>4.01</v>
      </c>
      <c r="H8" s="11">
        <f t="shared" ref="H8:H36" si="0">SMALL(C8:G8,1)</f>
        <v>4</v>
      </c>
      <c r="I8" s="12" t="str">
        <f>INDEX($C$6:G$6,1,MATCH(H8,$C8:G8,0))</f>
        <v>Sume</v>
      </c>
    </row>
    <row r="9" spans="1:9" ht="18" x14ac:dyDescent="0.3">
      <c r="A9" s="16">
        <v>3</v>
      </c>
      <c r="B9" s="1" t="s">
        <v>27</v>
      </c>
      <c r="C9" s="5">
        <v>3.5</v>
      </c>
      <c r="D9" s="6">
        <v>3.55</v>
      </c>
      <c r="E9" s="6">
        <v>3.4</v>
      </c>
      <c r="F9" s="6">
        <v>3.9</v>
      </c>
      <c r="G9" s="6">
        <v>3.6</v>
      </c>
      <c r="H9" s="11">
        <f t="shared" si="0"/>
        <v>3.4</v>
      </c>
      <c r="I9" s="12" t="str">
        <f>INDEX($C$6:G$6,1,MATCH(H9,$C9:G9,0))</f>
        <v>Gomez</v>
      </c>
    </row>
    <row r="10" spans="1:9" ht="18" hidden="1" x14ac:dyDescent="0.3">
      <c r="A10" s="16">
        <v>4</v>
      </c>
      <c r="B10" s="1" t="s">
        <v>26</v>
      </c>
      <c r="C10" s="5">
        <v>11</v>
      </c>
      <c r="D10" s="6">
        <v>12</v>
      </c>
      <c r="E10" s="6">
        <v>10.5</v>
      </c>
      <c r="F10" s="6">
        <v>10.52</v>
      </c>
      <c r="G10" s="6">
        <v>10.45</v>
      </c>
      <c r="H10" s="11">
        <f t="shared" si="0"/>
        <v>10.45</v>
      </c>
      <c r="I10" s="12" t="str">
        <f>INDEX($C$6:G$6,1,MATCH(H10,$C10:G10,0))</f>
        <v>Almeidas</v>
      </c>
    </row>
    <row r="11" spans="1:9" ht="18" hidden="1" x14ac:dyDescent="0.3">
      <c r="A11" s="16">
        <v>5</v>
      </c>
      <c r="B11" s="1" t="s">
        <v>1</v>
      </c>
      <c r="C11" s="5">
        <v>4.5999999999999996</v>
      </c>
      <c r="D11" s="6">
        <v>4.3</v>
      </c>
      <c r="E11" s="6">
        <v>4.34</v>
      </c>
      <c r="F11" s="6">
        <v>4.25</v>
      </c>
      <c r="G11" s="6">
        <v>5</v>
      </c>
      <c r="H11" s="11">
        <f t="shared" si="0"/>
        <v>4.25</v>
      </c>
      <c r="I11" s="12" t="str">
        <f>INDEX($C$6:G$6,1,MATCH(H11,$C11:G11,0))</f>
        <v>Santos</v>
      </c>
    </row>
    <row r="12" spans="1:9" ht="18" hidden="1" x14ac:dyDescent="0.3">
      <c r="A12" s="16">
        <v>6</v>
      </c>
      <c r="B12" s="1" t="s">
        <v>22</v>
      </c>
      <c r="C12" s="5">
        <v>5.6</v>
      </c>
      <c r="D12" s="6">
        <v>5.55</v>
      </c>
      <c r="E12" s="6">
        <v>5.47</v>
      </c>
      <c r="F12" s="6">
        <v>5.49</v>
      </c>
      <c r="G12" s="6">
        <v>5.38</v>
      </c>
      <c r="H12" s="11">
        <f t="shared" si="0"/>
        <v>5.38</v>
      </c>
      <c r="I12" s="12" t="str">
        <f>INDEX($C$6:G$6,1,MATCH(H12,$C12:G12,0))</f>
        <v>Almeidas</v>
      </c>
    </row>
    <row r="13" spans="1:9" ht="18" hidden="1" x14ac:dyDescent="0.3">
      <c r="A13" s="16">
        <v>7</v>
      </c>
      <c r="B13" s="1" t="s">
        <v>10</v>
      </c>
      <c r="C13" s="5">
        <v>6.3</v>
      </c>
      <c r="D13" s="6">
        <v>6.1</v>
      </c>
      <c r="E13" s="6">
        <v>6.5</v>
      </c>
      <c r="F13" s="6">
        <v>6.4</v>
      </c>
      <c r="G13" s="6">
        <v>6.3</v>
      </c>
      <c r="H13" s="11">
        <f t="shared" si="0"/>
        <v>6.1</v>
      </c>
      <c r="I13" s="12" t="str">
        <f>INDEX($C$6:G$6,1,MATCH(H13,$C13:G13,0))</f>
        <v>Araujos</v>
      </c>
    </row>
    <row r="14" spans="1:9" ht="18" hidden="1" x14ac:dyDescent="0.3">
      <c r="A14" s="16">
        <v>8</v>
      </c>
      <c r="B14" s="1" t="s">
        <v>11</v>
      </c>
      <c r="C14" s="5">
        <v>6.1</v>
      </c>
      <c r="D14" s="6">
        <v>6.4</v>
      </c>
      <c r="E14" s="6">
        <v>6.11</v>
      </c>
      <c r="F14" s="6">
        <v>6.09</v>
      </c>
      <c r="G14" s="6">
        <v>6.1</v>
      </c>
      <c r="H14" s="11">
        <f t="shared" si="0"/>
        <v>6.09</v>
      </c>
      <c r="I14" s="12" t="str">
        <f>INDEX($C$6:G$6,1,MATCH(H14,$C14:G14,0))</f>
        <v>Santos</v>
      </c>
    </row>
    <row r="15" spans="1:9" ht="18" hidden="1" x14ac:dyDescent="0.3">
      <c r="A15" s="16">
        <v>9</v>
      </c>
      <c r="B15" s="1" t="s">
        <v>5</v>
      </c>
      <c r="C15" s="5">
        <v>10</v>
      </c>
      <c r="D15" s="6">
        <v>9.99</v>
      </c>
      <c r="E15" s="6">
        <v>10.01</v>
      </c>
      <c r="F15" s="6">
        <v>10.02</v>
      </c>
      <c r="G15" s="6">
        <v>10.039999999999999</v>
      </c>
      <c r="H15" s="11">
        <f t="shared" si="0"/>
        <v>9.99</v>
      </c>
      <c r="I15" s="12" t="str">
        <f>INDEX($C$6:G$6,1,MATCH(H15,$C15:G15,0))</f>
        <v>Araujos</v>
      </c>
    </row>
    <row r="16" spans="1:9" ht="18" hidden="1" x14ac:dyDescent="0.3">
      <c r="A16" s="16">
        <v>10</v>
      </c>
      <c r="B16" s="1" t="s">
        <v>13</v>
      </c>
      <c r="C16" s="5">
        <v>20</v>
      </c>
      <c r="D16" s="6">
        <v>20.09</v>
      </c>
      <c r="E16" s="6">
        <v>19.989999999999998</v>
      </c>
      <c r="F16" s="6">
        <v>20.149999999999999</v>
      </c>
      <c r="G16" s="6">
        <v>20.23</v>
      </c>
      <c r="H16" s="11">
        <f t="shared" si="0"/>
        <v>19.989999999999998</v>
      </c>
      <c r="I16" s="12" t="str">
        <f>INDEX($C$6:G$6,1,MATCH(H16,$C16:G16,0))</f>
        <v>Gomez</v>
      </c>
    </row>
    <row r="17" spans="1:9" ht="18" x14ac:dyDescent="0.3">
      <c r="A17" s="16">
        <v>11</v>
      </c>
      <c r="B17" s="1" t="s">
        <v>29</v>
      </c>
      <c r="C17" s="5">
        <v>5</v>
      </c>
      <c r="D17" s="6">
        <v>5.01</v>
      </c>
      <c r="E17" s="6">
        <v>5.05</v>
      </c>
      <c r="F17" s="6">
        <v>4.99</v>
      </c>
      <c r="G17" s="6">
        <v>5.08</v>
      </c>
      <c r="H17" s="11">
        <f t="shared" si="0"/>
        <v>4.99</v>
      </c>
      <c r="I17" s="12" t="str">
        <f>INDEX($C$6:G$6,1,MATCH(H17,$C17:G17,0))</f>
        <v>Santos</v>
      </c>
    </row>
    <row r="18" spans="1:9" ht="18" x14ac:dyDescent="0.3">
      <c r="A18" s="16">
        <v>12</v>
      </c>
      <c r="B18" s="1" t="s">
        <v>25</v>
      </c>
      <c r="C18" s="5">
        <v>3</v>
      </c>
      <c r="D18" s="6">
        <v>3.1</v>
      </c>
      <c r="E18" s="6">
        <v>3.05</v>
      </c>
      <c r="F18" s="6">
        <v>3.06</v>
      </c>
      <c r="G18" s="6">
        <v>3.08</v>
      </c>
      <c r="H18" s="11">
        <f t="shared" si="0"/>
        <v>3</v>
      </c>
      <c r="I18" s="12" t="str">
        <f>INDEX($C$6:G$6,1,MATCH(H18,$C18:G18,0))</f>
        <v>Sume</v>
      </c>
    </row>
    <row r="19" spans="1:9" ht="18" hidden="1" x14ac:dyDescent="0.3">
      <c r="A19" s="16">
        <v>13</v>
      </c>
      <c r="B19" s="1" t="s">
        <v>9</v>
      </c>
      <c r="C19" s="5">
        <v>7</v>
      </c>
      <c r="D19" s="6">
        <v>7.01</v>
      </c>
      <c r="E19" s="6">
        <v>7.04</v>
      </c>
      <c r="F19" s="6">
        <v>7.25</v>
      </c>
      <c r="G19" s="6">
        <v>7.01</v>
      </c>
      <c r="H19" s="11">
        <f t="shared" si="0"/>
        <v>7</v>
      </c>
      <c r="I19" s="12" t="str">
        <f>INDEX($C$6:G$6,1,MATCH(H19,$C19:G19,0))</f>
        <v>Sume</v>
      </c>
    </row>
    <row r="20" spans="1:9" ht="18" hidden="1" x14ac:dyDescent="0.3">
      <c r="A20" s="16">
        <v>14</v>
      </c>
      <c r="B20" s="1" t="s">
        <v>3</v>
      </c>
      <c r="C20" s="5">
        <v>6</v>
      </c>
      <c r="D20" s="6">
        <v>5.99</v>
      </c>
      <c r="E20" s="6">
        <v>5.98</v>
      </c>
      <c r="F20" s="6">
        <v>5.99</v>
      </c>
      <c r="G20" s="6">
        <v>5.99</v>
      </c>
      <c r="H20" s="11">
        <f t="shared" si="0"/>
        <v>5.98</v>
      </c>
      <c r="I20" s="12" t="str">
        <f>INDEX($C$6:G$6,1,MATCH(H20,$C20:G20,0))</f>
        <v>Gomez</v>
      </c>
    </row>
    <row r="21" spans="1:9" ht="18" hidden="1" x14ac:dyDescent="0.3">
      <c r="A21" s="16">
        <v>15</v>
      </c>
      <c r="B21" s="1" t="s">
        <v>8</v>
      </c>
      <c r="C21" s="5">
        <v>5.6</v>
      </c>
      <c r="D21" s="6">
        <v>5.65</v>
      </c>
      <c r="E21" s="6">
        <v>5.76</v>
      </c>
      <c r="F21" s="6">
        <v>5.76</v>
      </c>
      <c r="G21" s="6">
        <v>5.65</v>
      </c>
      <c r="H21" s="11">
        <f t="shared" si="0"/>
        <v>5.6</v>
      </c>
      <c r="I21" s="12" t="str">
        <f>INDEX($C$6:G$6,1,MATCH(H21,$C21:G21,0))</f>
        <v>Sume</v>
      </c>
    </row>
    <row r="22" spans="1:9" ht="18" hidden="1" x14ac:dyDescent="0.3">
      <c r="A22" s="16">
        <v>16</v>
      </c>
      <c r="B22" s="1" t="s">
        <v>0</v>
      </c>
      <c r="C22" s="5">
        <v>8</v>
      </c>
      <c r="D22" s="6">
        <v>8</v>
      </c>
      <c r="E22" s="6">
        <v>8</v>
      </c>
      <c r="F22" s="6">
        <v>8</v>
      </c>
      <c r="G22" s="6">
        <v>7.99</v>
      </c>
      <c r="H22" s="11">
        <f t="shared" si="0"/>
        <v>7.99</v>
      </c>
      <c r="I22" s="12" t="str">
        <f>INDEX($C$6:G$6,1,MATCH(H22,$C22:G22,0))</f>
        <v>Almeidas</v>
      </c>
    </row>
    <row r="23" spans="1:9" ht="18" hidden="1" x14ac:dyDescent="0.3">
      <c r="A23" s="16">
        <v>17</v>
      </c>
      <c r="B23" s="1" t="s">
        <v>21</v>
      </c>
      <c r="C23" s="5">
        <v>8</v>
      </c>
      <c r="D23" s="6">
        <v>8.01</v>
      </c>
      <c r="E23" s="6">
        <v>8.02</v>
      </c>
      <c r="F23" s="6">
        <v>8.06</v>
      </c>
      <c r="G23" s="6">
        <v>8.09</v>
      </c>
      <c r="H23" s="11">
        <f t="shared" si="0"/>
        <v>8</v>
      </c>
      <c r="I23" s="12" t="str">
        <f>INDEX($C$6:G$6,1,MATCH(H23,$C23:G23,0))</f>
        <v>Sume</v>
      </c>
    </row>
    <row r="24" spans="1:9" ht="18" hidden="1" x14ac:dyDescent="0.3">
      <c r="A24" s="16">
        <v>18</v>
      </c>
      <c r="B24" s="1" t="s">
        <v>6</v>
      </c>
      <c r="C24" s="5">
        <v>4</v>
      </c>
      <c r="D24" s="6">
        <v>3.98</v>
      </c>
      <c r="E24" s="6">
        <v>3.97</v>
      </c>
      <c r="F24" s="6">
        <v>4</v>
      </c>
      <c r="G24" s="6">
        <v>4</v>
      </c>
      <c r="H24" s="11">
        <f t="shared" si="0"/>
        <v>3.97</v>
      </c>
      <c r="I24" s="12" t="str">
        <f>INDEX($C$6:G$6,1,MATCH(H24,$C24:G24,0))</f>
        <v>Gomez</v>
      </c>
    </row>
    <row r="25" spans="1:9" ht="18" hidden="1" x14ac:dyDescent="0.3">
      <c r="A25" s="16">
        <v>19</v>
      </c>
      <c r="B25" s="1" t="s">
        <v>16</v>
      </c>
      <c r="C25" s="5">
        <v>5</v>
      </c>
      <c r="D25" s="6">
        <v>5</v>
      </c>
      <c r="E25" s="6">
        <v>4</v>
      </c>
      <c r="F25" s="6">
        <v>4</v>
      </c>
      <c r="G25" s="6">
        <v>3</v>
      </c>
      <c r="H25" s="11">
        <f t="shared" si="0"/>
        <v>3</v>
      </c>
      <c r="I25" s="12" t="str">
        <f>INDEX($C$6:G$6,1,MATCH(H25,$C25:G25,0))</f>
        <v>Almeidas</v>
      </c>
    </row>
    <row r="26" spans="1:9" ht="18" hidden="1" x14ac:dyDescent="0.3">
      <c r="A26" s="16">
        <v>20</v>
      </c>
      <c r="B26" s="1" t="s">
        <v>18</v>
      </c>
      <c r="C26" s="5">
        <v>12</v>
      </c>
      <c r="D26" s="6">
        <v>13</v>
      </c>
      <c r="E26" s="6">
        <v>10</v>
      </c>
      <c r="F26" s="6">
        <v>11</v>
      </c>
      <c r="G26" s="6">
        <v>12</v>
      </c>
      <c r="H26" s="11">
        <f t="shared" si="0"/>
        <v>10</v>
      </c>
      <c r="I26" s="12" t="str">
        <f>INDEX($C$6:G$6,1,MATCH(H26,$C26:G26,0))</f>
        <v>Gomez</v>
      </c>
    </row>
    <row r="27" spans="1:9" ht="18" hidden="1" x14ac:dyDescent="0.3">
      <c r="A27" s="16">
        <v>21</v>
      </c>
      <c r="B27" s="1" t="s">
        <v>19</v>
      </c>
      <c r="C27" s="5">
        <v>8</v>
      </c>
      <c r="D27" s="6">
        <v>9</v>
      </c>
      <c r="E27" s="6">
        <v>10</v>
      </c>
      <c r="F27" s="6">
        <v>11</v>
      </c>
      <c r="G27" s="6">
        <v>11</v>
      </c>
      <c r="H27" s="11">
        <f t="shared" si="0"/>
        <v>8</v>
      </c>
      <c r="I27" s="12" t="str">
        <f>INDEX($C$6:G$6,1,MATCH(H27,$C27:G27,0))</f>
        <v>Sume</v>
      </c>
    </row>
    <row r="28" spans="1:9" ht="18" hidden="1" x14ac:dyDescent="0.3">
      <c r="A28" s="16">
        <v>22</v>
      </c>
      <c r="B28" s="1" t="s">
        <v>2</v>
      </c>
      <c r="C28" s="5">
        <v>4</v>
      </c>
      <c r="D28" s="6">
        <v>4</v>
      </c>
      <c r="E28" s="6">
        <v>4</v>
      </c>
      <c r="F28" s="6">
        <v>4</v>
      </c>
      <c r="G28" s="6">
        <v>3</v>
      </c>
      <c r="H28" s="11">
        <f t="shared" si="0"/>
        <v>3</v>
      </c>
      <c r="I28" s="12" t="str">
        <f>INDEX($C$6:G$6,1,MATCH(H28,$C28:G28,0))</f>
        <v>Almeidas</v>
      </c>
    </row>
    <row r="29" spans="1:9" ht="18" hidden="1" x14ac:dyDescent="0.3">
      <c r="A29" s="16">
        <v>23</v>
      </c>
      <c r="B29" s="1" t="s">
        <v>17</v>
      </c>
      <c r="C29" s="5">
        <v>7</v>
      </c>
      <c r="D29" s="6">
        <v>6</v>
      </c>
      <c r="E29" s="6">
        <v>7</v>
      </c>
      <c r="F29" s="6">
        <v>7</v>
      </c>
      <c r="G29" s="6">
        <v>7</v>
      </c>
      <c r="H29" s="11">
        <f t="shared" si="0"/>
        <v>6</v>
      </c>
      <c r="I29" s="12" t="str">
        <f>INDEX($C$6:G$6,1,MATCH(H29,$C29:G29,0))</f>
        <v>Araujos</v>
      </c>
    </row>
    <row r="30" spans="1:9" ht="18" hidden="1" x14ac:dyDescent="0.3">
      <c r="A30" s="16">
        <v>24</v>
      </c>
      <c r="B30" s="1" t="s">
        <v>15</v>
      </c>
      <c r="C30" s="5">
        <v>65</v>
      </c>
      <c r="D30" s="6">
        <v>65</v>
      </c>
      <c r="E30" s="6">
        <v>64</v>
      </c>
      <c r="F30" s="6">
        <v>66</v>
      </c>
      <c r="G30" s="6">
        <v>67</v>
      </c>
      <c r="H30" s="11">
        <f t="shared" si="0"/>
        <v>64</v>
      </c>
      <c r="I30" s="12" t="str">
        <f>INDEX($C$6:G$6,1,MATCH(H30,$C30:G30,0))</f>
        <v>Gomez</v>
      </c>
    </row>
    <row r="31" spans="1:9" ht="18" hidden="1" x14ac:dyDescent="0.3">
      <c r="A31" s="16">
        <v>25</v>
      </c>
      <c r="B31" s="1" t="s">
        <v>24</v>
      </c>
      <c r="C31" s="5">
        <v>12</v>
      </c>
      <c r="D31" s="6">
        <v>12</v>
      </c>
      <c r="E31" s="6">
        <v>11</v>
      </c>
      <c r="F31" s="6">
        <v>12</v>
      </c>
      <c r="G31" s="6">
        <v>13</v>
      </c>
      <c r="H31" s="11">
        <f t="shared" si="0"/>
        <v>11</v>
      </c>
      <c r="I31" s="12" t="str">
        <f>INDEX($C$6:G$6,1,MATCH(H31,$C31:G31,0))</f>
        <v>Gomez</v>
      </c>
    </row>
    <row r="32" spans="1:9" ht="18" x14ac:dyDescent="0.3">
      <c r="A32" s="16">
        <v>26</v>
      </c>
      <c r="B32" s="1" t="s">
        <v>28</v>
      </c>
      <c r="C32" s="5">
        <v>15</v>
      </c>
      <c r="D32" s="6">
        <v>14</v>
      </c>
      <c r="E32" s="6">
        <v>15</v>
      </c>
      <c r="F32" s="6">
        <v>16</v>
      </c>
      <c r="G32" s="6">
        <v>15</v>
      </c>
      <c r="H32" s="11">
        <f t="shared" si="0"/>
        <v>14</v>
      </c>
      <c r="I32" s="12" t="str">
        <f>INDEX($C$6:G$6,1,MATCH(H32,$C32:G32,0))</f>
        <v>Araujos</v>
      </c>
    </row>
    <row r="33" spans="1:9" ht="18" hidden="1" x14ac:dyDescent="0.3">
      <c r="A33" s="16">
        <v>27</v>
      </c>
      <c r="B33" s="1" t="s">
        <v>12</v>
      </c>
      <c r="C33" s="5">
        <v>14</v>
      </c>
      <c r="D33" s="6">
        <v>15</v>
      </c>
      <c r="E33" s="6">
        <v>13</v>
      </c>
      <c r="F33" s="6">
        <v>14</v>
      </c>
      <c r="G33" s="6">
        <v>14</v>
      </c>
      <c r="H33" s="11">
        <f t="shared" si="0"/>
        <v>13</v>
      </c>
      <c r="I33" s="12" t="str">
        <f>INDEX($C$6:G$6,1,MATCH(H33,$C33:G33,0))</f>
        <v>Gomez</v>
      </c>
    </row>
    <row r="34" spans="1:9" ht="18" hidden="1" x14ac:dyDescent="0.3">
      <c r="A34" s="16">
        <v>28</v>
      </c>
      <c r="B34" s="1" t="s">
        <v>20</v>
      </c>
      <c r="C34" s="5">
        <v>6</v>
      </c>
      <c r="D34" s="6">
        <v>6</v>
      </c>
      <c r="E34" s="6">
        <v>6</v>
      </c>
      <c r="F34" s="6">
        <v>6</v>
      </c>
      <c r="G34" s="6">
        <v>5</v>
      </c>
      <c r="H34" s="11">
        <f t="shared" si="0"/>
        <v>5</v>
      </c>
      <c r="I34" s="12" t="str">
        <f>INDEX($C$6:G$6,1,MATCH(H34,$C34:G34,0))</f>
        <v>Almeidas</v>
      </c>
    </row>
    <row r="35" spans="1:9" ht="18" hidden="1" x14ac:dyDescent="0.3">
      <c r="A35" s="16">
        <v>29</v>
      </c>
      <c r="B35" s="1" t="s">
        <v>23</v>
      </c>
      <c r="C35" s="5">
        <v>2</v>
      </c>
      <c r="D35" s="6">
        <v>3</v>
      </c>
      <c r="E35" s="6">
        <v>3</v>
      </c>
      <c r="F35" s="6">
        <v>3</v>
      </c>
      <c r="G35" s="6">
        <v>3</v>
      </c>
      <c r="H35" s="11">
        <f t="shared" si="0"/>
        <v>2</v>
      </c>
      <c r="I35" s="12" t="str">
        <f>INDEX($C$6:G$6,1,MATCH(H35,$C35:G35,0))</f>
        <v>Sume</v>
      </c>
    </row>
    <row r="36" spans="1:9" ht="18" hidden="1" x14ac:dyDescent="0.3">
      <c r="A36" s="16">
        <v>30</v>
      </c>
      <c r="B36" s="1" t="s">
        <v>14</v>
      </c>
      <c r="C36" s="5">
        <v>19</v>
      </c>
      <c r="D36" s="6">
        <v>18</v>
      </c>
      <c r="E36" s="6">
        <v>20</v>
      </c>
      <c r="F36" s="6">
        <v>20</v>
      </c>
      <c r="G36" s="6">
        <v>19</v>
      </c>
      <c r="H36" s="11">
        <f t="shared" si="0"/>
        <v>18</v>
      </c>
      <c r="I36" s="12" t="str">
        <f>INDEX($C$6:G$6,1,MATCH(H36,$C36:G36,0))</f>
        <v>Araujos</v>
      </c>
    </row>
    <row r="44" spans="1:9" x14ac:dyDescent="0.3">
      <c r="B44" s="8"/>
    </row>
  </sheetData>
  <autoFilter ref="A6:I36" xr:uid="{AE0BDC94-B3B6-42D1-9EFF-D80B01DFC2B5}">
    <filterColumn colId="1">
      <filters>
        <filter val="Achocolatado zero-to-hero"/>
        <filter val="Água sanitária zero-to-hero"/>
        <filter val="Desinfetante zero-to-hero"/>
        <filter val="Detergente zero-to-hero"/>
        <filter val="Sabão liquido zero-to-hero"/>
      </filters>
    </filterColumn>
  </autoFilter>
  <mergeCells count="1">
    <mergeCell ref="B3:G3"/>
  </mergeCells>
  <conditionalFormatting sqref="C7:G36">
    <cfRule type="expression" dxfId="10" priority="2">
      <formula>C7=MIN($C7:$G7)</formula>
    </cfRule>
  </conditionalFormatting>
  <conditionalFormatting sqref="A6:I6">
    <cfRule type="duplicateValues" dxfId="9" priority="1"/>
  </conditionalFormatting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8C48-CBB9-4CBD-B336-D0503DF77F8A}">
  <dimension ref="A3:I44"/>
  <sheetViews>
    <sheetView topLeftCell="C1" zoomScale="107" zoomScaleNormal="107" workbookViewId="0">
      <selection activeCell="I4" sqref="I4"/>
    </sheetView>
  </sheetViews>
  <sheetFormatPr defaultRowHeight="15.6" x14ac:dyDescent="0.3"/>
  <cols>
    <col min="1" max="1" width="8.33203125" bestFit="1" customWidth="1"/>
    <col min="2" max="2" width="37.21875" style="2" bestFit="1" customWidth="1"/>
    <col min="3" max="3" width="11.5546875" style="7" bestFit="1" customWidth="1"/>
    <col min="4" max="7" width="14.5546875" style="7" customWidth="1"/>
    <col min="8" max="8" width="18.88671875" bestFit="1" customWidth="1"/>
    <col min="9" max="9" width="16.6640625" style="10" bestFit="1" customWidth="1"/>
  </cols>
  <sheetData>
    <row r="3" spans="1:9" ht="22.8" x14ac:dyDescent="0.4">
      <c r="B3" s="32" t="s">
        <v>36</v>
      </c>
      <c r="C3" s="32"/>
      <c r="D3" s="32"/>
      <c r="E3" s="32"/>
      <c r="F3" s="32"/>
      <c r="G3" s="32"/>
    </row>
    <row r="6" spans="1:9" ht="18" x14ac:dyDescent="0.35">
      <c r="A6" s="14" t="s">
        <v>40</v>
      </c>
      <c r="B6" s="3" t="s">
        <v>35</v>
      </c>
      <c r="C6" s="4" t="s">
        <v>31</v>
      </c>
      <c r="D6" s="4" t="s">
        <v>30</v>
      </c>
      <c r="E6" s="4" t="s">
        <v>32</v>
      </c>
      <c r="F6" s="4" t="s">
        <v>33</v>
      </c>
      <c r="G6" s="4" t="s">
        <v>34</v>
      </c>
      <c r="H6" s="4" t="s">
        <v>37</v>
      </c>
      <c r="I6" s="4" t="s">
        <v>38</v>
      </c>
    </row>
    <row r="7" spans="1:9" ht="18" x14ac:dyDescent="0.3">
      <c r="A7" s="16">
        <v>30</v>
      </c>
      <c r="B7" s="1" t="s">
        <v>14</v>
      </c>
      <c r="C7" s="5">
        <v>19</v>
      </c>
      <c r="D7" s="6">
        <v>18</v>
      </c>
      <c r="E7" s="6">
        <v>20</v>
      </c>
      <c r="F7" s="6">
        <v>20</v>
      </c>
      <c r="G7" s="6">
        <v>19</v>
      </c>
      <c r="H7" s="11">
        <f t="shared" ref="H7:H36" si="0">SMALL(C7:G7,1)</f>
        <v>18</v>
      </c>
      <c r="I7" s="12" t="str">
        <f>INDEX($C$6:G$6,1,MATCH(H7,$C7:G7,0))</f>
        <v>Araujos</v>
      </c>
    </row>
    <row r="8" spans="1:9" ht="18" x14ac:dyDescent="0.3">
      <c r="A8" s="16">
        <v>29</v>
      </c>
      <c r="B8" s="1" t="s">
        <v>23</v>
      </c>
      <c r="C8" s="5">
        <v>2</v>
      </c>
      <c r="D8" s="6">
        <v>3</v>
      </c>
      <c r="E8" s="6">
        <v>3</v>
      </c>
      <c r="F8" s="6">
        <v>3</v>
      </c>
      <c r="G8" s="6">
        <v>3</v>
      </c>
      <c r="H8" s="11">
        <f t="shared" si="0"/>
        <v>2</v>
      </c>
      <c r="I8" s="12" t="str">
        <f>INDEX($C$6:G$6,1,MATCH(H8,$C8:G8,0))</f>
        <v>Sume</v>
      </c>
    </row>
    <row r="9" spans="1:9" ht="18" x14ac:dyDescent="0.3">
      <c r="A9" s="16">
        <v>28</v>
      </c>
      <c r="B9" s="1" t="s">
        <v>20</v>
      </c>
      <c r="C9" s="5">
        <v>6</v>
      </c>
      <c r="D9" s="6">
        <v>6</v>
      </c>
      <c r="E9" s="6">
        <v>6</v>
      </c>
      <c r="F9" s="6">
        <v>6</v>
      </c>
      <c r="G9" s="6">
        <v>5</v>
      </c>
      <c r="H9" s="11">
        <f t="shared" si="0"/>
        <v>5</v>
      </c>
      <c r="I9" s="12" t="str">
        <f>INDEX($C$6:G$6,1,MATCH(H9,$C9:G9,0))</f>
        <v>Almeidas</v>
      </c>
    </row>
    <row r="10" spans="1:9" ht="18" x14ac:dyDescent="0.3">
      <c r="A10" s="16">
        <v>27</v>
      </c>
      <c r="B10" s="1" t="s">
        <v>12</v>
      </c>
      <c r="C10" s="5">
        <v>14</v>
      </c>
      <c r="D10" s="6">
        <v>15</v>
      </c>
      <c r="E10" s="6">
        <v>13</v>
      </c>
      <c r="F10" s="6">
        <v>14</v>
      </c>
      <c r="G10" s="6">
        <v>14</v>
      </c>
      <c r="H10" s="11">
        <f t="shared" si="0"/>
        <v>13</v>
      </c>
      <c r="I10" s="12" t="str">
        <f>INDEX($C$6:G$6,1,MATCH(H10,$C10:G10,0))</f>
        <v>Gomez</v>
      </c>
    </row>
    <row r="11" spans="1:9" ht="18" x14ac:dyDescent="0.3">
      <c r="A11" s="16">
        <v>26</v>
      </c>
      <c r="B11" s="1" t="s">
        <v>28</v>
      </c>
      <c r="C11" s="5">
        <v>15</v>
      </c>
      <c r="D11" s="6">
        <v>14</v>
      </c>
      <c r="E11" s="6">
        <v>15</v>
      </c>
      <c r="F11" s="6">
        <v>16</v>
      </c>
      <c r="G11" s="6">
        <v>15</v>
      </c>
      <c r="H11" s="11">
        <f t="shared" si="0"/>
        <v>14</v>
      </c>
      <c r="I11" s="12" t="str">
        <f>INDEX($C$6:G$6,1,MATCH(H11,$C11:G11,0))</f>
        <v>Araujos</v>
      </c>
    </row>
    <row r="12" spans="1:9" ht="18" x14ac:dyDescent="0.3">
      <c r="A12" s="16">
        <v>25</v>
      </c>
      <c r="B12" s="1" t="s">
        <v>24</v>
      </c>
      <c r="C12" s="5">
        <v>12</v>
      </c>
      <c r="D12" s="6">
        <v>12</v>
      </c>
      <c r="E12" s="6">
        <v>11</v>
      </c>
      <c r="F12" s="6">
        <v>12</v>
      </c>
      <c r="G12" s="6">
        <v>13</v>
      </c>
      <c r="H12" s="11">
        <f t="shared" si="0"/>
        <v>11</v>
      </c>
      <c r="I12" s="12" t="str">
        <f>INDEX($C$6:G$6,1,MATCH(H12,$C12:G12,0))</f>
        <v>Gomez</v>
      </c>
    </row>
    <row r="13" spans="1:9" ht="18" x14ac:dyDescent="0.3">
      <c r="A13" s="16">
        <v>24</v>
      </c>
      <c r="B13" s="1" t="s">
        <v>15</v>
      </c>
      <c r="C13" s="5">
        <v>65</v>
      </c>
      <c r="D13" s="6">
        <v>65</v>
      </c>
      <c r="E13" s="6">
        <v>64</v>
      </c>
      <c r="F13" s="6">
        <v>66</v>
      </c>
      <c r="G13" s="6">
        <v>67</v>
      </c>
      <c r="H13" s="11">
        <f t="shared" si="0"/>
        <v>64</v>
      </c>
      <c r="I13" s="12" t="str">
        <f>INDEX($C$6:G$6,1,MATCH(H13,$C13:G13,0))</f>
        <v>Gomez</v>
      </c>
    </row>
    <row r="14" spans="1:9" ht="18" x14ac:dyDescent="0.3">
      <c r="A14" s="16">
        <v>23</v>
      </c>
      <c r="B14" s="1" t="s">
        <v>17</v>
      </c>
      <c r="C14" s="5">
        <v>7</v>
      </c>
      <c r="D14" s="6">
        <v>6</v>
      </c>
      <c r="E14" s="6">
        <v>7</v>
      </c>
      <c r="F14" s="6">
        <v>7</v>
      </c>
      <c r="G14" s="6">
        <v>7</v>
      </c>
      <c r="H14" s="11">
        <f t="shared" si="0"/>
        <v>6</v>
      </c>
      <c r="I14" s="12" t="str">
        <f>INDEX($C$6:G$6,1,MATCH(H14,$C14:G14,0))</f>
        <v>Araujos</v>
      </c>
    </row>
    <row r="15" spans="1:9" ht="18" x14ac:dyDescent="0.3">
      <c r="A15" s="16">
        <v>22</v>
      </c>
      <c r="B15" s="1" t="s">
        <v>2</v>
      </c>
      <c r="C15" s="5">
        <v>4</v>
      </c>
      <c r="D15" s="6">
        <v>4</v>
      </c>
      <c r="E15" s="6">
        <v>4</v>
      </c>
      <c r="F15" s="6">
        <v>4</v>
      </c>
      <c r="G15" s="6">
        <v>3</v>
      </c>
      <c r="H15" s="11">
        <f t="shared" si="0"/>
        <v>3</v>
      </c>
      <c r="I15" s="12" t="str">
        <f>INDEX($C$6:G$6,1,MATCH(H15,$C15:G15,0))</f>
        <v>Almeidas</v>
      </c>
    </row>
    <row r="16" spans="1:9" ht="18" x14ac:dyDescent="0.3">
      <c r="A16" s="16">
        <v>21</v>
      </c>
      <c r="B16" s="1" t="s">
        <v>19</v>
      </c>
      <c r="C16" s="5">
        <v>8</v>
      </c>
      <c r="D16" s="6">
        <v>9</v>
      </c>
      <c r="E16" s="6">
        <v>10</v>
      </c>
      <c r="F16" s="6">
        <v>11</v>
      </c>
      <c r="G16" s="6">
        <v>11</v>
      </c>
      <c r="H16" s="11">
        <f t="shared" si="0"/>
        <v>8</v>
      </c>
      <c r="I16" s="12" t="str">
        <f>INDEX($C$6:G$6,1,MATCH(H16,$C16:G16,0))</f>
        <v>Sume</v>
      </c>
    </row>
    <row r="17" spans="1:9" ht="18" x14ac:dyDescent="0.3">
      <c r="A17" s="16">
        <v>20</v>
      </c>
      <c r="B17" s="1" t="s">
        <v>18</v>
      </c>
      <c r="C17" s="5">
        <v>12</v>
      </c>
      <c r="D17" s="6">
        <v>13</v>
      </c>
      <c r="E17" s="6">
        <v>10</v>
      </c>
      <c r="F17" s="6">
        <v>11</v>
      </c>
      <c r="G17" s="6">
        <v>12</v>
      </c>
      <c r="H17" s="11">
        <f t="shared" si="0"/>
        <v>10</v>
      </c>
      <c r="I17" s="12" t="str">
        <f>INDEX($C$6:G$6,1,MATCH(H17,$C17:G17,0))</f>
        <v>Gomez</v>
      </c>
    </row>
    <row r="18" spans="1:9" ht="18" x14ac:dyDescent="0.3">
      <c r="A18" s="16">
        <v>19</v>
      </c>
      <c r="B18" s="1" t="s">
        <v>16</v>
      </c>
      <c r="C18" s="5">
        <v>5</v>
      </c>
      <c r="D18" s="6">
        <v>5</v>
      </c>
      <c r="E18" s="6">
        <v>4</v>
      </c>
      <c r="F18" s="6">
        <v>4</v>
      </c>
      <c r="G18" s="6">
        <v>3</v>
      </c>
      <c r="H18" s="11">
        <f t="shared" si="0"/>
        <v>3</v>
      </c>
      <c r="I18" s="12" t="str">
        <f>INDEX($C$6:G$6,1,MATCH(H18,$C18:G18,0))</f>
        <v>Almeidas</v>
      </c>
    </row>
    <row r="19" spans="1:9" ht="18" x14ac:dyDescent="0.3">
      <c r="A19" s="16">
        <v>18</v>
      </c>
      <c r="B19" s="1" t="s">
        <v>6</v>
      </c>
      <c r="C19" s="5">
        <v>4</v>
      </c>
      <c r="D19" s="6">
        <v>3.98</v>
      </c>
      <c r="E19" s="6">
        <v>3.97</v>
      </c>
      <c r="F19" s="6">
        <v>4</v>
      </c>
      <c r="G19" s="6">
        <v>4</v>
      </c>
      <c r="H19" s="11">
        <f t="shared" si="0"/>
        <v>3.97</v>
      </c>
      <c r="I19" s="12" t="str">
        <f>INDEX($C$6:G$6,1,MATCH(H19,$C19:G19,0))</f>
        <v>Gomez</v>
      </c>
    </row>
    <row r="20" spans="1:9" ht="18" x14ac:dyDescent="0.3">
      <c r="A20" s="16">
        <v>17</v>
      </c>
      <c r="B20" s="1" t="s">
        <v>21</v>
      </c>
      <c r="C20" s="5">
        <v>8</v>
      </c>
      <c r="D20" s="6">
        <v>8.01</v>
      </c>
      <c r="E20" s="6">
        <v>8.02</v>
      </c>
      <c r="F20" s="6">
        <v>8.06</v>
      </c>
      <c r="G20" s="6">
        <v>8.09</v>
      </c>
      <c r="H20" s="11">
        <f t="shared" si="0"/>
        <v>8</v>
      </c>
      <c r="I20" s="12" t="str">
        <f>INDEX($C$6:G$6,1,MATCH(H20,$C20:G20,0))</f>
        <v>Sume</v>
      </c>
    </row>
    <row r="21" spans="1:9" ht="18" x14ac:dyDescent="0.3">
      <c r="A21" s="16">
        <v>16</v>
      </c>
      <c r="B21" s="1" t="s">
        <v>0</v>
      </c>
      <c r="C21" s="5">
        <v>8</v>
      </c>
      <c r="D21" s="6">
        <v>8</v>
      </c>
      <c r="E21" s="6">
        <v>8</v>
      </c>
      <c r="F21" s="6">
        <v>8</v>
      </c>
      <c r="G21" s="6">
        <v>7.99</v>
      </c>
      <c r="H21" s="11">
        <f t="shared" si="0"/>
        <v>7.99</v>
      </c>
      <c r="I21" s="12" t="str">
        <f>INDEX($C$6:G$6,1,MATCH(H21,$C21:G21,0))</f>
        <v>Almeidas</v>
      </c>
    </row>
    <row r="22" spans="1:9" ht="18" x14ac:dyDescent="0.3">
      <c r="A22" s="16">
        <v>15</v>
      </c>
      <c r="B22" s="1" t="s">
        <v>8</v>
      </c>
      <c r="C22" s="5">
        <v>5.6</v>
      </c>
      <c r="D22" s="6">
        <v>5.65</v>
      </c>
      <c r="E22" s="6">
        <v>5.76</v>
      </c>
      <c r="F22" s="6">
        <v>5.76</v>
      </c>
      <c r="G22" s="6">
        <v>5.65</v>
      </c>
      <c r="H22" s="11">
        <f t="shared" si="0"/>
        <v>5.6</v>
      </c>
      <c r="I22" s="12" t="str">
        <f>INDEX($C$6:G$6,1,MATCH(H22,$C22:G22,0))</f>
        <v>Sume</v>
      </c>
    </row>
    <row r="23" spans="1:9" ht="18" x14ac:dyDescent="0.3">
      <c r="A23" s="16">
        <v>14</v>
      </c>
      <c r="B23" s="1" t="s">
        <v>3</v>
      </c>
      <c r="C23" s="5">
        <v>6</v>
      </c>
      <c r="D23" s="6">
        <v>5.99</v>
      </c>
      <c r="E23" s="6">
        <v>5.98</v>
      </c>
      <c r="F23" s="6">
        <v>5.99</v>
      </c>
      <c r="G23" s="6">
        <v>5.99</v>
      </c>
      <c r="H23" s="11">
        <f t="shared" si="0"/>
        <v>5.98</v>
      </c>
      <c r="I23" s="12" t="str">
        <f>INDEX($C$6:G$6,1,MATCH(H23,$C23:G23,0))</f>
        <v>Gomez</v>
      </c>
    </row>
    <row r="24" spans="1:9" ht="18" x14ac:dyDescent="0.3">
      <c r="A24" s="16">
        <v>13</v>
      </c>
      <c r="B24" s="1" t="s">
        <v>9</v>
      </c>
      <c r="C24" s="5">
        <v>7</v>
      </c>
      <c r="D24" s="6">
        <v>7.01</v>
      </c>
      <c r="E24" s="6">
        <v>7.04</v>
      </c>
      <c r="F24" s="6">
        <v>7.25</v>
      </c>
      <c r="G24" s="6">
        <v>7.01</v>
      </c>
      <c r="H24" s="11">
        <f t="shared" si="0"/>
        <v>7</v>
      </c>
      <c r="I24" s="12" t="str">
        <f>INDEX($C$6:G$6,1,MATCH(H24,$C24:G24,0))</f>
        <v>Sume</v>
      </c>
    </row>
    <row r="25" spans="1:9" ht="18" x14ac:dyDescent="0.3">
      <c r="A25" s="16">
        <v>12</v>
      </c>
      <c r="B25" s="1" t="s">
        <v>25</v>
      </c>
      <c r="C25" s="5">
        <v>3</v>
      </c>
      <c r="D25" s="6">
        <v>3.1</v>
      </c>
      <c r="E25" s="6">
        <v>3.05</v>
      </c>
      <c r="F25" s="6">
        <v>3.06</v>
      </c>
      <c r="G25" s="6">
        <v>3.08</v>
      </c>
      <c r="H25" s="11">
        <f t="shared" si="0"/>
        <v>3</v>
      </c>
      <c r="I25" s="12" t="str">
        <f>INDEX($C$6:G$6,1,MATCH(H25,$C25:G25,0))</f>
        <v>Sume</v>
      </c>
    </row>
    <row r="26" spans="1:9" ht="18" x14ac:dyDescent="0.3">
      <c r="A26" s="16">
        <v>11</v>
      </c>
      <c r="B26" s="1" t="s">
        <v>29</v>
      </c>
      <c r="C26" s="5">
        <v>5</v>
      </c>
      <c r="D26" s="6">
        <v>5.01</v>
      </c>
      <c r="E26" s="6">
        <v>5.05</v>
      </c>
      <c r="F26" s="6">
        <v>4.99</v>
      </c>
      <c r="G26" s="6">
        <v>5.08</v>
      </c>
      <c r="H26" s="11">
        <f t="shared" si="0"/>
        <v>4.99</v>
      </c>
      <c r="I26" s="12" t="str">
        <f>INDEX($C$6:G$6,1,MATCH(H26,$C26:G26,0))</f>
        <v>Santos</v>
      </c>
    </row>
    <row r="27" spans="1:9" ht="18" x14ac:dyDescent="0.3">
      <c r="A27" s="16">
        <v>10</v>
      </c>
      <c r="B27" s="1" t="s">
        <v>13</v>
      </c>
      <c r="C27" s="5">
        <v>20</v>
      </c>
      <c r="D27" s="6">
        <v>20.09</v>
      </c>
      <c r="E27" s="6">
        <v>19.989999999999998</v>
      </c>
      <c r="F27" s="6">
        <v>20.149999999999999</v>
      </c>
      <c r="G27" s="6">
        <v>20.23</v>
      </c>
      <c r="H27" s="11">
        <f t="shared" si="0"/>
        <v>19.989999999999998</v>
      </c>
      <c r="I27" s="12" t="str">
        <f>INDEX($C$6:G$6,1,MATCH(H27,$C27:G27,0))</f>
        <v>Gomez</v>
      </c>
    </row>
    <row r="28" spans="1:9" ht="18" x14ac:dyDescent="0.3">
      <c r="A28" s="16">
        <v>9</v>
      </c>
      <c r="B28" s="1" t="s">
        <v>5</v>
      </c>
      <c r="C28" s="5">
        <v>10</v>
      </c>
      <c r="D28" s="6">
        <v>9.99</v>
      </c>
      <c r="E28" s="6">
        <v>10.01</v>
      </c>
      <c r="F28" s="6">
        <v>10.02</v>
      </c>
      <c r="G28" s="6">
        <v>10.039999999999999</v>
      </c>
      <c r="H28" s="11">
        <f t="shared" si="0"/>
        <v>9.99</v>
      </c>
      <c r="I28" s="12" t="str">
        <f>INDEX($C$6:G$6,1,MATCH(H28,$C28:G28,0))</f>
        <v>Araujos</v>
      </c>
    </row>
    <row r="29" spans="1:9" ht="18" x14ac:dyDescent="0.3">
      <c r="A29" s="16">
        <v>8</v>
      </c>
      <c r="B29" s="1" t="s">
        <v>11</v>
      </c>
      <c r="C29" s="5">
        <v>6.1</v>
      </c>
      <c r="D29" s="6">
        <v>6.4</v>
      </c>
      <c r="E29" s="6">
        <v>6.11</v>
      </c>
      <c r="F29" s="6">
        <v>6.09</v>
      </c>
      <c r="G29" s="6">
        <v>6.1</v>
      </c>
      <c r="H29" s="11">
        <f t="shared" si="0"/>
        <v>6.09</v>
      </c>
      <c r="I29" s="12" t="str">
        <f>INDEX($C$6:G$6,1,MATCH(H29,$C29:G29,0))</f>
        <v>Santos</v>
      </c>
    </row>
    <row r="30" spans="1:9" ht="18" x14ac:dyDescent="0.3">
      <c r="A30" s="16">
        <v>7</v>
      </c>
      <c r="B30" s="1" t="s">
        <v>10</v>
      </c>
      <c r="C30" s="5">
        <v>6.3</v>
      </c>
      <c r="D30" s="6">
        <v>6.1</v>
      </c>
      <c r="E30" s="6">
        <v>6.5</v>
      </c>
      <c r="F30" s="6">
        <v>6.4</v>
      </c>
      <c r="G30" s="6">
        <v>6.3</v>
      </c>
      <c r="H30" s="11">
        <f t="shared" si="0"/>
        <v>6.1</v>
      </c>
      <c r="I30" s="12" t="str">
        <f>INDEX($C$6:G$6,1,MATCH(H30,$C30:G30,0))</f>
        <v>Araujos</v>
      </c>
    </row>
    <row r="31" spans="1:9" ht="18" x14ac:dyDescent="0.3">
      <c r="A31" s="16">
        <v>6</v>
      </c>
      <c r="B31" s="1" t="s">
        <v>22</v>
      </c>
      <c r="C31" s="5">
        <v>5.6</v>
      </c>
      <c r="D31" s="6">
        <v>5.55</v>
      </c>
      <c r="E31" s="6">
        <v>5.47</v>
      </c>
      <c r="F31" s="6">
        <v>5.49</v>
      </c>
      <c r="G31" s="6">
        <v>5.38</v>
      </c>
      <c r="H31" s="11">
        <f t="shared" si="0"/>
        <v>5.38</v>
      </c>
      <c r="I31" s="12" t="str">
        <f>INDEX($C$6:G$6,1,MATCH(H31,$C31:G31,0))</f>
        <v>Almeidas</v>
      </c>
    </row>
    <row r="32" spans="1:9" ht="18" x14ac:dyDescent="0.3">
      <c r="A32" s="16">
        <v>5</v>
      </c>
      <c r="B32" s="1" t="s">
        <v>1</v>
      </c>
      <c r="C32" s="5">
        <v>4.5999999999999996</v>
      </c>
      <c r="D32" s="6">
        <v>4.3</v>
      </c>
      <c r="E32" s="6">
        <v>4.34</v>
      </c>
      <c r="F32" s="6">
        <v>4.25</v>
      </c>
      <c r="G32" s="6">
        <v>5</v>
      </c>
      <c r="H32" s="11">
        <f t="shared" si="0"/>
        <v>4.25</v>
      </c>
      <c r="I32" s="12" t="str">
        <f>INDEX($C$6:G$6,1,MATCH(H32,$C32:G32,0))</f>
        <v>Santos</v>
      </c>
    </row>
    <row r="33" spans="1:9" ht="18" x14ac:dyDescent="0.3">
      <c r="A33" s="16">
        <v>4</v>
      </c>
      <c r="B33" s="1" t="s">
        <v>26</v>
      </c>
      <c r="C33" s="5">
        <v>11</v>
      </c>
      <c r="D33" s="6">
        <v>12</v>
      </c>
      <c r="E33" s="6">
        <v>10.5</v>
      </c>
      <c r="F33" s="6">
        <v>10.52</v>
      </c>
      <c r="G33" s="6">
        <v>10.45</v>
      </c>
      <c r="H33" s="11">
        <f t="shared" si="0"/>
        <v>10.45</v>
      </c>
      <c r="I33" s="12" t="str">
        <f>INDEX($C$6:G$6,1,MATCH(H33,$C33:G33,0))</f>
        <v>Almeidas</v>
      </c>
    </row>
    <row r="34" spans="1:9" ht="18" x14ac:dyDescent="0.3">
      <c r="A34" s="16">
        <v>3</v>
      </c>
      <c r="B34" s="1" t="s">
        <v>27</v>
      </c>
      <c r="C34" s="5">
        <v>3.5</v>
      </c>
      <c r="D34" s="6">
        <v>3.55</v>
      </c>
      <c r="E34" s="6">
        <v>3.4</v>
      </c>
      <c r="F34" s="6">
        <v>3.9</v>
      </c>
      <c r="G34" s="6">
        <v>3.6</v>
      </c>
      <c r="H34" s="11">
        <f t="shared" si="0"/>
        <v>3.4</v>
      </c>
      <c r="I34" s="12" t="str">
        <f>INDEX($C$6:G$6,1,MATCH(H34,$C34:G34,0))</f>
        <v>Gomez</v>
      </c>
    </row>
    <row r="35" spans="1:9" ht="18" x14ac:dyDescent="0.3">
      <c r="A35" s="16">
        <v>2</v>
      </c>
      <c r="B35" s="1" t="s">
        <v>4</v>
      </c>
      <c r="C35" s="5">
        <v>4</v>
      </c>
      <c r="D35" s="6">
        <v>4.0999999999999996</v>
      </c>
      <c r="E35" s="6">
        <v>4.05</v>
      </c>
      <c r="F35" s="6">
        <v>4.08</v>
      </c>
      <c r="G35" s="6">
        <v>4.01</v>
      </c>
      <c r="H35" s="11">
        <f t="shared" si="0"/>
        <v>4</v>
      </c>
      <c r="I35" s="12" t="str">
        <f>INDEX($C$6:G$6,1,MATCH(H35,$C35:G35,0))</f>
        <v>Sume</v>
      </c>
    </row>
    <row r="36" spans="1:9" ht="18" x14ac:dyDescent="0.3">
      <c r="A36" s="16">
        <v>1</v>
      </c>
      <c r="B36" s="1" t="s">
        <v>7</v>
      </c>
      <c r="C36" s="5">
        <v>12</v>
      </c>
      <c r="D36" s="6">
        <v>11.99</v>
      </c>
      <c r="E36" s="5">
        <v>12.01</v>
      </c>
      <c r="F36" s="5">
        <v>11.89</v>
      </c>
      <c r="G36" s="5">
        <v>12.05</v>
      </c>
      <c r="H36" s="11">
        <f t="shared" si="0"/>
        <v>11.89</v>
      </c>
      <c r="I36" s="12" t="str">
        <f>INDEX($C$6:G$6,1,MATCH(H36,$C36:G36,0))</f>
        <v>Santos</v>
      </c>
    </row>
    <row r="44" spans="1:9" x14ac:dyDescent="0.3">
      <c r="B44" s="8"/>
    </row>
  </sheetData>
  <autoFilter ref="A6:I6" xr:uid="{42A88C48-CBB9-4CBD-B336-D0503DF77F8A}">
    <sortState xmlns:xlrd2="http://schemas.microsoft.com/office/spreadsheetml/2017/richdata2" ref="A7:I36">
      <sortCondition descending="1" ref="A6"/>
    </sortState>
  </autoFilter>
  <sortState xmlns:xlrd2="http://schemas.microsoft.com/office/spreadsheetml/2017/richdata2" ref="A7:I36">
    <sortCondition descending="1" ref="A7:A36"/>
  </sortState>
  <mergeCells count="1">
    <mergeCell ref="B3:G3"/>
  </mergeCells>
  <conditionalFormatting sqref="C7:G36">
    <cfRule type="expression" dxfId="8" priority="1">
      <formula>C7=MIN($C7:$G7)</formula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6E15-F02A-4EDD-A640-0FFB91B4DA5F}">
  <sheetPr filterMode="1"/>
  <dimension ref="A2:I44"/>
  <sheetViews>
    <sheetView zoomScale="107" zoomScaleNormal="107" workbookViewId="0">
      <selection activeCell="B12" sqref="B12"/>
    </sheetView>
  </sheetViews>
  <sheetFormatPr defaultRowHeight="15.6" x14ac:dyDescent="0.3"/>
  <cols>
    <col min="1" max="1" width="8.33203125" bestFit="1" customWidth="1"/>
    <col min="2" max="2" width="37.21875" style="2" bestFit="1" customWidth="1"/>
    <col min="3" max="3" width="11.5546875" style="7" bestFit="1" customWidth="1"/>
    <col min="4" max="7" width="14.5546875" style="7" customWidth="1"/>
    <col min="8" max="8" width="18.88671875" bestFit="1" customWidth="1"/>
    <col min="9" max="9" width="16.6640625" style="10" bestFit="1" customWidth="1"/>
  </cols>
  <sheetData>
    <row r="2" spans="1:9" ht="23.4" x14ac:dyDescent="0.3">
      <c r="A2" s="20" t="s">
        <v>41</v>
      </c>
      <c r="B2" s="18"/>
      <c r="C2" s="19"/>
      <c r="D2" s="19"/>
      <c r="E2" s="19"/>
      <c r="F2" s="19"/>
      <c r="G2" s="19"/>
      <c r="H2" s="17"/>
      <c r="I2" s="17"/>
    </row>
    <row r="3" spans="1:9" x14ac:dyDescent="0.3">
      <c r="A3" s="17"/>
      <c r="B3" s="18"/>
      <c r="C3" s="19"/>
      <c r="D3" s="19"/>
      <c r="E3" s="19"/>
      <c r="F3" s="19"/>
      <c r="G3" s="19"/>
      <c r="H3" s="17"/>
      <c r="I3" s="17"/>
    </row>
    <row r="4" spans="1:9" ht="22.8" x14ac:dyDescent="0.4">
      <c r="A4" s="10"/>
      <c r="B4" s="9"/>
      <c r="C4" s="9"/>
      <c r="D4" s="9"/>
      <c r="E4" s="9"/>
      <c r="F4" s="9"/>
      <c r="G4" s="9"/>
    </row>
    <row r="6" spans="1:9" ht="18" x14ac:dyDescent="0.35">
      <c r="A6" s="14" t="s">
        <v>40</v>
      </c>
      <c r="B6" s="3" t="s">
        <v>35</v>
      </c>
      <c r="C6" s="4" t="s">
        <v>31</v>
      </c>
      <c r="D6" s="4" t="s">
        <v>30</v>
      </c>
      <c r="E6" s="4" t="s">
        <v>32</v>
      </c>
      <c r="F6" s="4" t="s">
        <v>33</v>
      </c>
      <c r="G6" s="4" t="s">
        <v>34</v>
      </c>
      <c r="H6" s="4" t="s">
        <v>37</v>
      </c>
      <c r="I6" s="4" t="s">
        <v>38</v>
      </c>
    </row>
    <row r="7" spans="1:9" ht="18" hidden="1" x14ac:dyDescent="0.3">
      <c r="A7" s="16">
        <v>1</v>
      </c>
      <c r="B7" s="1" t="s">
        <v>7</v>
      </c>
      <c r="C7" s="5">
        <v>12</v>
      </c>
      <c r="D7" s="6">
        <v>11.99</v>
      </c>
      <c r="E7" s="5">
        <v>12.01</v>
      </c>
      <c r="F7" s="5">
        <v>11.89</v>
      </c>
      <c r="G7" s="5">
        <v>12.05</v>
      </c>
      <c r="H7" s="11">
        <f>SMALL(C7:G7,1)</f>
        <v>11.89</v>
      </c>
      <c r="I7" s="12" t="str">
        <f>INDEX($C$6:G$6,1,MATCH(H7,$C7:G7,0))</f>
        <v>Santos</v>
      </c>
    </row>
    <row r="8" spans="1:9" ht="18" hidden="1" x14ac:dyDescent="0.3">
      <c r="A8" s="16">
        <v>2</v>
      </c>
      <c r="B8" s="1" t="s">
        <v>4</v>
      </c>
      <c r="C8" s="5">
        <v>4</v>
      </c>
      <c r="D8" s="6">
        <v>4.0999999999999996</v>
      </c>
      <c r="E8" s="6">
        <v>4.05</v>
      </c>
      <c r="F8" s="6">
        <v>4.08</v>
      </c>
      <c r="G8" s="6">
        <v>4.01</v>
      </c>
      <c r="H8" s="11">
        <f t="shared" ref="H8:H36" si="0">SMALL(C8:G8,1)</f>
        <v>4</v>
      </c>
      <c r="I8" s="12" t="str">
        <f>INDEX($C$6:G$6,1,MATCH(H8,$C8:G8,0))</f>
        <v>Sume</v>
      </c>
    </row>
    <row r="9" spans="1:9" ht="18" hidden="1" x14ac:dyDescent="0.3">
      <c r="A9" s="16">
        <v>3</v>
      </c>
      <c r="B9" s="1" t="s">
        <v>27</v>
      </c>
      <c r="C9" s="5">
        <v>3.5</v>
      </c>
      <c r="D9" s="6">
        <v>3.55</v>
      </c>
      <c r="E9" s="6">
        <v>3.4</v>
      </c>
      <c r="F9" s="6">
        <v>3.9</v>
      </c>
      <c r="G9" s="6">
        <v>3.6</v>
      </c>
      <c r="H9" s="11">
        <f t="shared" si="0"/>
        <v>3.4</v>
      </c>
      <c r="I9" s="12" t="str">
        <f>INDEX($C$6:G$6,1,MATCH(H9,$C9:G9,0))</f>
        <v>Gomez</v>
      </c>
    </row>
    <row r="10" spans="1:9" ht="18" hidden="1" x14ac:dyDescent="0.3">
      <c r="A10" s="16">
        <v>4</v>
      </c>
      <c r="B10" s="1" t="s">
        <v>26</v>
      </c>
      <c r="C10" s="5">
        <v>11</v>
      </c>
      <c r="D10" s="6">
        <v>12</v>
      </c>
      <c r="E10" s="6">
        <v>10.5</v>
      </c>
      <c r="F10" s="6">
        <v>10.52</v>
      </c>
      <c r="G10" s="6">
        <v>10.45</v>
      </c>
      <c r="H10" s="11">
        <f t="shared" si="0"/>
        <v>10.45</v>
      </c>
      <c r="I10" s="12" t="str">
        <f>INDEX($C$6:G$6,1,MATCH(H10,$C10:G10,0))</f>
        <v>Almeidas</v>
      </c>
    </row>
    <row r="11" spans="1:9" ht="18" hidden="1" x14ac:dyDescent="0.3">
      <c r="A11" s="16">
        <v>5</v>
      </c>
      <c r="B11" s="1" t="s">
        <v>1</v>
      </c>
      <c r="C11" s="5">
        <v>4.5999999999999996</v>
      </c>
      <c r="D11" s="6">
        <v>4.3</v>
      </c>
      <c r="E11" s="6">
        <v>4.34</v>
      </c>
      <c r="F11" s="6">
        <v>4.25</v>
      </c>
      <c r="G11" s="6">
        <v>5</v>
      </c>
      <c r="H11" s="11">
        <f t="shared" si="0"/>
        <v>4.25</v>
      </c>
      <c r="I11" s="12" t="str">
        <f>INDEX($C$6:G$6,1,MATCH(H11,$C11:G11,0))</f>
        <v>Santos</v>
      </c>
    </row>
    <row r="12" spans="1:9" ht="18" hidden="1" x14ac:dyDescent="0.3">
      <c r="A12" s="16">
        <v>6</v>
      </c>
      <c r="B12" s="1" t="s">
        <v>22</v>
      </c>
      <c r="C12" s="5">
        <v>5.6</v>
      </c>
      <c r="D12" s="6">
        <v>5.55</v>
      </c>
      <c r="E12" s="6">
        <v>5.47</v>
      </c>
      <c r="F12" s="6">
        <v>5.49</v>
      </c>
      <c r="G12" s="6">
        <v>5.38</v>
      </c>
      <c r="H12" s="11">
        <f t="shared" si="0"/>
        <v>5.38</v>
      </c>
      <c r="I12" s="12" t="str">
        <f>INDEX($C$6:G$6,1,MATCH(H12,$C12:G12,0))</f>
        <v>Almeidas</v>
      </c>
    </row>
    <row r="13" spans="1:9" ht="18" hidden="1" x14ac:dyDescent="0.3">
      <c r="A13" s="16">
        <v>7</v>
      </c>
      <c r="B13" s="1" t="s">
        <v>10</v>
      </c>
      <c r="C13" s="5">
        <v>6.3</v>
      </c>
      <c r="D13" s="6">
        <v>6.1</v>
      </c>
      <c r="E13" s="6">
        <v>6.5</v>
      </c>
      <c r="F13" s="6">
        <v>6.4</v>
      </c>
      <c r="G13" s="6">
        <v>6.3</v>
      </c>
      <c r="H13" s="11">
        <f t="shared" si="0"/>
        <v>6.1</v>
      </c>
      <c r="I13" s="12" t="str">
        <f>INDEX($C$6:G$6,1,MATCH(H13,$C13:G13,0))</f>
        <v>Araujos</v>
      </c>
    </row>
    <row r="14" spans="1:9" ht="18" hidden="1" x14ac:dyDescent="0.3">
      <c r="A14" s="16">
        <v>8</v>
      </c>
      <c r="B14" s="1" t="s">
        <v>11</v>
      </c>
      <c r="C14" s="5">
        <v>6.1</v>
      </c>
      <c r="D14" s="6">
        <v>6.4</v>
      </c>
      <c r="E14" s="6">
        <v>6.11</v>
      </c>
      <c r="F14" s="6">
        <v>6.09</v>
      </c>
      <c r="G14" s="6">
        <v>6.1</v>
      </c>
      <c r="H14" s="11">
        <f t="shared" si="0"/>
        <v>6.09</v>
      </c>
      <c r="I14" s="12" t="str">
        <f>INDEX($C$6:G$6,1,MATCH(H14,$C14:G14,0))</f>
        <v>Santos</v>
      </c>
    </row>
    <row r="15" spans="1:9" ht="18" hidden="1" x14ac:dyDescent="0.3">
      <c r="A15" s="16">
        <v>9</v>
      </c>
      <c r="B15" s="1" t="s">
        <v>5</v>
      </c>
      <c r="C15" s="5">
        <v>10</v>
      </c>
      <c r="D15" s="6">
        <v>9.99</v>
      </c>
      <c r="E15" s="6">
        <v>10.01</v>
      </c>
      <c r="F15" s="6">
        <v>10.02</v>
      </c>
      <c r="G15" s="6">
        <v>10.039999999999999</v>
      </c>
      <c r="H15" s="11">
        <f t="shared" si="0"/>
        <v>9.99</v>
      </c>
      <c r="I15" s="12" t="str">
        <f>INDEX($C$6:G$6,1,MATCH(H15,$C15:G15,0))</f>
        <v>Araujos</v>
      </c>
    </row>
    <row r="16" spans="1:9" ht="18" x14ac:dyDescent="0.3">
      <c r="A16" s="16">
        <v>10</v>
      </c>
      <c r="B16" s="1" t="s">
        <v>13</v>
      </c>
      <c r="C16" s="5">
        <v>20</v>
      </c>
      <c r="D16" s="6">
        <v>20.09</v>
      </c>
      <c r="E16" s="6">
        <v>19.989999999999998</v>
      </c>
      <c r="F16" s="6">
        <v>20.149999999999999</v>
      </c>
      <c r="G16" s="6">
        <v>20.23</v>
      </c>
      <c r="H16" s="11">
        <f t="shared" si="0"/>
        <v>19.989999999999998</v>
      </c>
      <c r="I16" s="12" t="str">
        <f>INDEX($C$6:G$6,1,MATCH(H16,$C16:G16,0))</f>
        <v>Gomez</v>
      </c>
    </row>
    <row r="17" spans="1:9" ht="18" hidden="1" x14ac:dyDescent="0.3">
      <c r="A17" s="16">
        <v>11</v>
      </c>
      <c r="B17" s="1" t="s">
        <v>29</v>
      </c>
      <c r="C17" s="5">
        <v>5</v>
      </c>
      <c r="D17" s="6">
        <v>5.01</v>
      </c>
      <c r="E17" s="6">
        <v>5.05</v>
      </c>
      <c r="F17" s="6">
        <v>4.99</v>
      </c>
      <c r="G17" s="6">
        <v>5.08</v>
      </c>
      <c r="H17" s="11">
        <f t="shared" si="0"/>
        <v>4.99</v>
      </c>
      <c r="I17" s="12" t="str">
        <f>INDEX($C$6:G$6,1,MATCH(H17,$C17:G17,0))</f>
        <v>Santos</v>
      </c>
    </row>
    <row r="18" spans="1:9" ht="18" hidden="1" x14ac:dyDescent="0.3">
      <c r="A18" s="16">
        <v>12</v>
      </c>
      <c r="B18" s="1" t="s">
        <v>25</v>
      </c>
      <c r="C18" s="5">
        <v>3</v>
      </c>
      <c r="D18" s="6">
        <v>3.1</v>
      </c>
      <c r="E18" s="6">
        <v>3.05</v>
      </c>
      <c r="F18" s="6">
        <v>3.06</v>
      </c>
      <c r="G18" s="6">
        <v>3.08</v>
      </c>
      <c r="H18" s="11">
        <f t="shared" si="0"/>
        <v>3</v>
      </c>
      <c r="I18" s="12" t="str">
        <f>INDEX($C$6:G$6,1,MATCH(H18,$C18:G18,0))</f>
        <v>Sume</v>
      </c>
    </row>
    <row r="19" spans="1:9" hidden="1" x14ac:dyDescent="0.3">
      <c r="A19" s="16">
        <v>13</v>
      </c>
      <c r="B19" s="1" t="s">
        <v>9</v>
      </c>
      <c r="C19" s="5">
        <v>7</v>
      </c>
      <c r="D19" s="6">
        <v>7.01</v>
      </c>
      <c r="E19" s="6">
        <v>7.04</v>
      </c>
      <c r="F19" s="6">
        <v>7.25</v>
      </c>
      <c r="G19" s="6">
        <v>7.01</v>
      </c>
      <c r="H19" s="11">
        <f t="shared" si="0"/>
        <v>7</v>
      </c>
      <c r="I19" s="12" t="str">
        <f>INDEX($C$6:G$6,1,MATCH(H19,$C19:G19,0))</f>
        <v>Sume</v>
      </c>
    </row>
    <row r="20" spans="1:9" hidden="1" x14ac:dyDescent="0.3">
      <c r="A20" s="16">
        <v>14</v>
      </c>
      <c r="B20" s="1" t="s">
        <v>3</v>
      </c>
      <c r="C20" s="5">
        <v>6</v>
      </c>
      <c r="D20" s="6">
        <v>5.99</v>
      </c>
      <c r="E20" s="6">
        <v>5.98</v>
      </c>
      <c r="F20" s="6">
        <v>5.99</v>
      </c>
      <c r="G20" s="6">
        <v>5.99</v>
      </c>
      <c r="H20" s="11">
        <f t="shared" si="0"/>
        <v>5.98</v>
      </c>
      <c r="I20" s="12" t="str">
        <f>INDEX($C$6:G$6,1,MATCH(H20,$C20:G20,0))</f>
        <v>Gomez</v>
      </c>
    </row>
    <row r="21" spans="1:9" ht="18" hidden="1" x14ac:dyDescent="0.3">
      <c r="A21" s="16">
        <v>15</v>
      </c>
      <c r="B21" s="1" t="s">
        <v>8</v>
      </c>
      <c r="C21" s="5">
        <v>5.6</v>
      </c>
      <c r="D21" s="6">
        <v>5.65</v>
      </c>
      <c r="E21" s="6">
        <v>5.76</v>
      </c>
      <c r="F21" s="6">
        <v>5.76</v>
      </c>
      <c r="G21" s="6">
        <v>5.65</v>
      </c>
      <c r="H21" s="11">
        <f t="shared" si="0"/>
        <v>5.6</v>
      </c>
      <c r="I21" s="12" t="str">
        <f>INDEX($C$6:G$6,1,MATCH(H21,$C21:G21,0))</f>
        <v>Sume</v>
      </c>
    </row>
    <row r="22" spans="1:9" ht="18" hidden="1" x14ac:dyDescent="0.3">
      <c r="A22" s="16">
        <v>16</v>
      </c>
      <c r="B22" s="1" t="s">
        <v>0</v>
      </c>
      <c r="C22" s="5">
        <v>8</v>
      </c>
      <c r="D22" s="6">
        <v>8</v>
      </c>
      <c r="E22" s="6">
        <v>8</v>
      </c>
      <c r="F22" s="6">
        <v>8</v>
      </c>
      <c r="G22" s="6">
        <v>7.99</v>
      </c>
      <c r="H22" s="11">
        <f t="shared" si="0"/>
        <v>7.99</v>
      </c>
      <c r="I22" s="12" t="str">
        <f>INDEX($C$6:G$6,1,MATCH(H22,$C22:G22,0))</f>
        <v>Almeidas</v>
      </c>
    </row>
    <row r="23" spans="1:9" ht="18" x14ac:dyDescent="0.3">
      <c r="A23" s="16">
        <v>17</v>
      </c>
      <c r="B23" s="1" t="s">
        <v>21</v>
      </c>
      <c r="C23" s="5">
        <v>8</v>
      </c>
      <c r="D23" s="6">
        <v>8.01</v>
      </c>
      <c r="E23" s="6">
        <v>8.02</v>
      </c>
      <c r="F23" s="6">
        <v>8.06</v>
      </c>
      <c r="G23" s="6">
        <v>8.09</v>
      </c>
      <c r="H23" s="11">
        <f t="shared" si="0"/>
        <v>8</v>
      </c>
      <c r="I23" s="12" t="str">
        <f>INDEX($C$6:G$6,1,MATCH(H23,$C23:G23,0))</f>
        <v>Sume</v>
      </c>
    </row>
    <row r="24" spans="1:9" ht="18" hidden="1" x14ac:dyDescent="0.3">
      <c r="A24" s="16">
        <v>18</v>
      </c>
      <c r="B24" s="1" t="s">
        <v>6</v>
      </c>
      <c r="C24" s="5">
        <v>4</v>
      </c>
      <c r="D24" s="6">
        <v>3.98</v>
      </c>
      <c r="E24" s="6">
        <v>3.97</v>
      </c>
      <c r="F24" s="6">
        <v>4</v>
      </c>
      <c r="G24" s="6">
        <v>4</v>
      </c>
      <c r="H24" s="11">
        <f t="shared" si="0"/>
        <v>3.97</v>
      </c>
      <c r="I24" s="12" t="str">
        <f>INDEX($C$6:G$6,1,MATCH(H24,$C24:G24,0))</f>
        <v>Gomez</v>
      </c>
    </row>
    <row r="25" spans="1:9" ht="18" hidden="1" x14ac:dyDescent="0.3">
      <c r="A25" s="16">
        <v>19</v>
      </c>
      <c r="B25" s="1" t="s">
        <v>16</v>
      </c>
      <c r="C25" s="5">
        <v>5</v>
      </c>
      <c r="D25" s="6">
        <v>5</v>
      </c>
      <c r="E25" s="6">
        <v>4</v>
      </c>
      <c r="F25" s="6">
        <v>4</v>
      </c>
      <c r="G25" s="6">
        <v>3</v>
      </c>
      <c r="H25" s="11">
        <f t="shared" si="0"/>
        <v>3</v>
      </c>
      <c r="I25" s="12" t="str">
        <f>INDEX($C$6:G$6,1,MATCH(H25,$C25:G25,0))</f>
        <v>Almeidas</v>
      </c>
    </row>
    <row r="26" spans="1:9" ht="18" hidden="1" x14ac:dyDescent="0.3">
      <c r="A26" s="16">
        <v>20</v>
      </c>
      <c r="B26" s="1" t="s">
        <v>18</v>
      </c>
      <c r="C26" s="5">
        <v>12</v>
      </c>
      <c r="D26" s="6">
        <v>13</v>
      </c>
      <c r="E26" s="6">
        <v>10</v>
      </c>
      <c r="F26" s="6">
        <v>11</v>
      </c>
      <c r="G26" s="6">
        <v>12</v>
      </c>
      <c r="H26" s="11">
        <f t="shared" si="0"/>
        <v>10</v>
      </c>
      <c r="I26" s="12" t="str">
        <f>INDEX($C$6:G$6,1,MATCH(H26,$C26:G26,0))</f>
        <v>Gomez</v>
      </c>
    </row>
    <row r="27" spans="1:9" ht="18" hidden="1" x14ac:dyDescent="0.3">
      <c r="A27" s="16">
        <v>21</v>
      </c>
      <c r="B27" s="1" t="s">
        <v>19</v>
      </c>
      <c r="C27" s="5">
        <v>8</v>
      </c>
      <c r="D27" s="6">
        <v>9</v>
      </c>
      <c r="E27" s="6">
        <v>10</v>
      </c>
      <c r="F27" s="6">
        <v>11</v>
      </c>
      <c r="G27" s="6">
        <v>11</v>
      </c>
      <c r="H27" s="11">
        <f t="shared" si="0"/>
        <v>8</v>
      </c>
      <c r="I27" s="12" t="str">
        <f>INDEX($C$6:G$6,1,MATCH(H27,$C27:G27,0))</f>
        <v>Sume</v>
      </c>
    </row>
    <row r="28" spans="1:9" ht="18" hidden="1" x14ac:dyDescent="0.3">
      <c r="A28" s="16">
        <v>22</v>
      </c>
      <c r="B28" s="1" t="s">
        <v>2</v>
      </c>
      <c r="C28" s="5">
        <v>4</v>
      </c>
      <c r="D28" s="6">
        <v>4</v>
      </c>
      <c r="E28" s="6">
        <v>4</v>
      </c>
      <c r="F28" s="6">
        <v>4</v>
      </c>
      <c r="G28" s="6">
        <v>3</v>
      </c>
      <c r="H28" s="11">
        <f t="shared" si="0"/>
        <v>3</v>
      </c>
      <c r="I28" s="12" t="str">
        <f>INDEX($C$6:G$6,1,MATCH(H28,$C28:G28,0))</f>
        <v>Almeidas</v>
      </c>
    </row>
    <row r="29" spans="1:9" ht="18" hidden="1" x14ac:dyDescent="0.3">
      <c r="A29" s="16">
        <v>23</v>
      </c>
      <c r="B29" s="1" t="s">
        <v>17</v>
      </c>
      <c r="C29" s="5">
        <v>7</v>
      </c>
      <c r="D29" s="6">
        <v>6</v>
      </c>
      <c r="E29" s="6">
        <v>7</v>
      </c>
      <c r="F29" s="6">
        <v>7</v>
      </c>
      <c r="G29" s="6">
        <v>7</v>
      </c>
      <c r="H29" s="11">
        <f t="shared" si="0"/>
        <v>6</v>
      </c>
      <c r="I29" s="12" t="str">
        <f>INDEX($C$6:G$6,1,MATCH(H29,$C29:G29,0))</f>
        <v>Araujos</v>
      </c>
    </row>
    <row r="30" spans="1:9" ht="18" x14ac:dyDescent="0.3">
      <c r="A30" s="16">
        <v>24</v>
      </c>
      <c r="B30" s="1" t="s">
        <v>15</v>
      </c>
      <c r="C30" s="5">
        <v>65</v>
      </c>
      <c r="D30" s="6">
        <v>65</v>
      </c>
      <c r="E30" s="6">
        <v>64</v>
      </c>
      <c r="F30" s="6">
        <v>66</v>
      </c>
      <c r="G30" s="6">
        <v>67</v>
      </c>
      <c r="H30" s="11">
        <f t="shared" si="0"/>
        <v>64</v>
      </c>
      <c r="I30" s="12" t="str">
        <f>INDEX($C$6:G$6,1,MATCH(H30,$C30:G30,0))</f>
        <v>Gomez</v>
      </c>
    </row>
    <row r="31" spans="1:9" ht="18" hidden="1" x14ac:dyDescent="0.3">
      <c r="A31" s="16">
        <v>25</v>
      </c>
      <c r="B31" s="1" t="s">
        <v>24</v>
      </c>
      <c r="C31" s="5">
        <v>12</v>
      </c>
      <c r="D31" s="6">
        <v>12</v>
      </c>
      <c r="E31" s="6">
        <v>11</v>
      </c>
      <c r="F31" s="6">
        <v>12</v>
      </c>
      <c r="G31" s="6">
        <v>13</v>
      </c>
      <c r="H31" s="11">
        <f t="shared" si="0"/>
        <v>11</v>
      </c>
      <c r="I31" s="12" t="str">
        <f>INDEX($C$6:G$6,1,MATCH(H31,$C31:G31,0))</f>
        <v>Gomez</v>
      </c>
    </row>
    <row r="32" spans="1:9" ht="18" hidden="1" x14ac:dyDescent="0.3">
      <c r="A32" s="16">
        <v>26</v>
      </c>
      <c r="B32" s="1" t="s">
        <v>28</v>
      </c>
      <c r="C32" s="5">
        <v>15</v>
      </c>
      <c r="D32" s="6">
        <v>14</v>
      </c>
      <c r="E32" s="6">
        <v>15</v>
      </c>
      <c r="F32" s="6">
        <v>16</v>
      </c>
      <c r="G32" s="6">
        <v>15</v>
      </c>
      <c r="H32" s="11">
        <f t="shared" si="0"/>
        <v>14</v>
      </c>
      <c r="I32" s="12" t="str">
        <f>INDEX($C$6:G$6,1,MATCH(H32,$C32:G32,0))</f>
        <v>Araujos</v>
      </c>
    </row>
    <row r="33" spans="1:9" ht="18" x14ac:dyDescent="0.3">
      <c r="A33" s="16">
        <v>27</v>
      </c>
      <c r="B33" s="1" t="s">
        <v>12</v>
      </c>
      <c r="C33" s="5">
        <v>14</v>
      </c>
      <c r="D33" s="6">
        <v>15</v>
      </c>
      <c r="E33" s="6">
        <v>13</v>
      </c>
      <c r="F33" s="6">
        <v>14</v>
      </c>
      <c r="G33" s="6">
        <v>14</v>
      </c>
      <c r="H33" s="11">
        <f t="shared" si="0"/>
        <v>13</v>
      </c>
      <c r="I33" s="12" t="str">
        <f>INDEX($C$6:G$6,1,MATCH(H33,$C33:G33,0))</f>
        <v>Gomez</v>
      </c>
    </row>
    <row r="34" spans="1:9" ht="18" x14ac:dyDescent="0.3">
      <c r="A34" s="16">
        <v>28</v>
      </c>
      <c r="B34" s="1" t="s">
        <v>20</v>
      </c>
      <c r="C34" s="5">
        <v>6</v>
      </c>
      <c r="D34" s="6">
        <v>6</v>
      </c>
      <c r="E34" s="6">
        <v>6</v>
      </c>
      <c r="F34" s="6">
        <v>6</v>
      </c>
      <c r="G34" s="6">
        <v>5</v>
      </c>
      <c r="H34" s="11">
        <f t="shared" si="0"/>
        <v>5</v>
      </c>
      <c r="I34" s="12" t="str">
        <f>INDEX($C$6:G$6,1,MATCH(H34,$C34:G34,0))</f>
        <v>Almeidas</v>
      </c>
    </row>
    <row r="35" spans="1:9" ht="18" hidden="1" x14ac:dyDescent="0.3">
      <c r="A35" s="16">
        <v>29</v>
      </c>
      <c r="B35" s="1" t="s">
        <v>23</v>
      </c>
      <c r="C35" s="5">
        <v>2</v>
      </c>
      <c r="D35" s="6">
        <v>3</v>
      </c>
      <c r="E35" s="6">
        <v>3</v>
      </c>
      <c r="F35" s="6">
        <v>3</v>
      </c>
      <c r="G35" s="6">
        <v>3</v>
      </c>
      <c r="H35" s="11">
        <f t="shared" si="0"/>
        <v>2</v>
      </c>
      <c r="I35" s="12" t="str">
        <f>INDEX($C$6:G$6,1,MATCH(H35,$C35:G35,0))</f>
        <v>Sume</v>
      </c>
    </row>
    <row r="36" spans="1:9" ht="18" x14ac:dyDescent="0.3">
      <c r="A36" s="16">
        <v>30</v>
      </c>
      <c r="B36" s="1" t="s">
        <v>14</v>
      </c>
      <c r="C36" s="5">
        <v>19</v>
      </c>
      <c r="D36" s="6">
        <v>18</v>
      </c>
      <c r="E36" s="6">
        <v>20</v>
      </c>
      <c r="F36" s="6">
        <v>20</v>
      </c>
      <c r="G36" s="6">
        <v>19</v>
      </c>
      <c r="H36" s="11">
        <f t="shared" si="0"/>
        <v>18</v>
      </c>
      <c r="I36" s="12" t="str">
        <f>INDEX($C$6:G$6,1,MATCH(H36,$C36:G36,0))</f>
        <v>Araujos</v>
      </c>
    </row>
    <row r="44" spans="1:9" x14ac:dyDescent="0.3">
      <c r="B44" s="8"/>
    </row>
  </sheetData>
  <autoFilter ref="A6:I36" xr:uid="{0C5F6E15-F02A-4EDD-A640-0FFB91B4DA5F}">
    <filterColumn colId="1">
      <filters>
        <filter val="Calabresa zero-to-hero"/>
        <filter val="Fiambre zero-to-hero"/>
        <filter val="Picanha zero-to-hero"/>
        <filter val="Salsicha zero-to-hero"/>
        <filter val="Sardinha Zero-to-hero"/>
        <filter val="Toscana zero-to-hero"/>
      </filters>
    </filterColumn>
  </autoFilter>
  <conditionalFormatting sqref="C7:G36">
    <cfRule type="expression" dxfId="7" priority="1">
      <formula>C7=MIN($C7:$G7)</formula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AD82-6DCE-456A-9B8F-E79723CEE852}">
  <sheetPr filterMode="1"/>
  <dimension ref="A3:I44"/>
  <sheetViews>
    <sheetView topLeftCell="A14" zoomScale="107" zoomScaleNormal="107" workbookViewId="0">
      <selection activeCell="C4" sqref="C4"/>
    </sheetView>
  </sheetViews>
  <sheetFormatPr defaultRowHeight="15.6" x14ac:dyDescent="0.3"/>
  <cols>
    <col min="1" max="1" width="8.33203125" bestFit="1" customWidth="1"/>
    <col min="2" max="2" width="37.21875" style="2" bestFit="1" customWidth="1"/>
    <col min="3" max="3" width="11.5546875" style="7" bestFit="1" customWidth="1"/>
    <col min="4" max="7" width="14.5546875" style="7" customWidth="1"/>
    <col min="8" max="8" width="18.88671875" bestFit="1" customWidth="1"/>
    <col min="9" max="9" width="16.6640625" style="10" bestFit="1" customWidth="1"/>
  </cols>
  <sheetData>
    <row r="3" spans="1:9" ht="22.8" x14ac:dyDescent="0.4">
      <c r="B3" s="32" t="s">
        <v>36</v>
      </c>
      <c r="C3" s="32"/>
      <c r="D3" s="32"/>
      <c r="E3" s="32"/>
      <c r="F3" s="32"/>
      <c r="G3" s="32"/>
    </row>
    <row r="6" spans="1:9" ht="18" x14ac:dyDescent="0.35">
      <c r="A6" s="14" t="s">
        <v>40</v>
      </c>
      <c r="B6" s="3" t="s">
        <v>35</v>
      </c>
      <c r="C6" s="4" t="s">
        <v>31</v>
      </c>
      <c r="D6" s="4" t="s">
        <v>30</v>
      </c>
      <c r="E6" s="4" t="s">
        <v>32</v>
      </c>
      <c r="F6" s="4" t="s">
        <v>33</v>
      </c>
      <c r="G6" s="4" t="s">
        <v>34</v>
      </c>
      <c r="H6" s="4" t="s">
        <v>37</v>
      </c>
      <c r="I6" s="4" t="s">
        <v>38</v>
      </c>
    </row>
    <row r="7" spans="1:9" ht="18" hidden="1" x14ac:dyDescent="0.3">
      <c r="A7" s="16">
        <v>1</v>
      </c>
      <c r="B7" s="1" t="s">
        <v>7</v>
      </c>
      <c r="C7" s="5">
        <v>12</v>
      </c>
      <c r="D7" s="6">
        <v>11.99</v>
      </c>
      <c r="E7" s="5">
        <v>12.01</v>
      </c>
      <c r="F7" s="5">
        <v>11.89</v>
      </c>
      <c r="G7" s="5">
        <v>12.05</v>
      </c>
      <c r="H7" s="11">
        <f>SMALL(C7:G7,1)</f>
        <v>11.89</v>
      </c>
      <c r="I7" s="12" t="str">
        <f>INDEX($C$6:G$6,1,MATCH(H7,$C7:G7,0))</f>
        <v>Santos</v>
      </c>
    </row>
    <row r="8" spans="1:9" ht="18" x14ac:dyDescent="0.3">
      <c r="A8" s="16">
        <v>2</v>
      </c>
      <c r="B8" s="1" t="s">
        <v>4</v>
      </c>
      <c r="C8" s="5">
        <v>4</v>
      </c>
      <c r="D8" s="6">
        <v>4.0999999999999996</v>
      </c>
      <c r="E8" s="6">
        <v>4.05</v>
      </c>
      <c r="F8" s="6">
        <v>4.08</v>
      </c>
      <c r="G8" s="6">
        <v>4.01</v>
      </c>
      <c r="H8" s="11">
        <f t="shared" ref="H8:H36" si="0">SMALL(C8:G8,1)</f>
        <v>4</v>
      </c>
      <c r="I8" s="12" t="str">
        <f>INDEX($C$6:G$6,1,MATCH(H8,$C8:G8,0))</f>
        <v>Sume</v>
      </c>
    </row>
    <row r="9" spans="1:9" ht="18" x14ac:dyDescent="0.3">
      <c r="A9" s="16">
        <v>3</v>
      </c>
      <c r="B9" s="1" t="s">
        <v>27</v>
      </c>
      <c r="C9" s="5">
        <v>3.5</v>
      </c>
      <c r="D9" s="6">
        <v>3.55</v>
      </c>
      <c r="E9" s="6">
        <v>3.4</v>
      </c>
      <c r="F9" s="6">
        <v>3.9</v>
      </c>
      <c r="G9" s="6">
        <v>3.6</v>
      </c>
      <c r="H9" s="11">
        <f t="shared" si="0"/>
        <v>3.4</v>
      </c>
      <c r="I9" s="12" t="str">
        <f>INDEX($C$6:G$6,1,MATCH(H9,$C9:G9,0))</f>
        <v>Gomez</v>
      </c>
    </row>
    <row r="10" spans="1:9" ht="18" hidden="1" x14ac:dyDescent="0.3">
      <c r="A10" s="16">
        <v>4</v>
      </c>
      <c r="B10" s="1" t="s">
        <v>26</v>
      </c>
      <c r="C10" s="5">
        <v>11</v>
      </c>
      <c r="D10" s="6">
        <v>12</v>
      </c>
      <c r="E10" s="6">
        <v>10.5</v>
      </c>
      <c r="F10" s="6">
        <v>10.52</v>
      </c>
      <c r="G10" s="6">
        <v>10.45</v>
      </c>
      <c r="H10" s="11">
        <f t="shared" si="0"/>
        <v>10.45</v>
      </c>
      <c r="I10" s="12" t="str">
        <f>INDEX($C$6:G$6,1,MATCH(H10,$C10:G10,0))</f>
        <v>Almeidas</v>
      </c>
    </row>
    <row r="11" spans="1:9" ht="18" x14ac:dyDescent="0.3">
      <c r="A11" s="16">
        <v>5</v>
      </c>
      <c r="B11" s="1" t="s">
        <v>1</v>
      </c>
      <c r="C11" s="5">
        <v>4.5999999999999996</v>
      </c>
      <c r="D11" s="6">
        <v>4.3</v>
      </c>
      <c r="E11" s="6">
        <v>4.34</v>
      </c>
      <c r="F11" s="6">
        <v>4.25</v>
      </c>
      <c r="G11" s="6">
        <v>5</v>
      </c>
      <c r="H11" s="11">
        <f t="shared" si="0"/>
        <v>4.25</v>
      </c>
      <c r="I11" s="12" t="str">
        <f>INDEX($C$6:G$6,1,MATCH(H11,$C11:G11,0))</f>
        <v>Santos</v>
      </c>
    </row>
    <row r="12" spans="1:9" ht="18" x14ac:dyDescent="0.3">
      <c r="A12" s="16">
        <v>6</v>
      </c>
      <c r="B12" s="1" t="s">
        <v>22</v>
      </c>
      <c r="C12" s="5">
        <v>5.6</v>
      </c>
      <c r="D12" s="6">
        <v>5.55</v>
      </c>
      <c r="E12" s="6">
        <v>5.47</v>
      </c>
      <c r="F12" s="6">
        <v>5.49</v>
      </c>
      <c r="G12" s="6">
        <v>5.38</v>
      </c>
      <c r="H12" s="11">
        <f t="shared" si="0"/>
        <v>5.38</v>
      </c>
      <c r="I12" s="12" t="str">
        <f>INDEX($C$6:G$6,1,MATCH(H12,$C12:G12,0))</f>
        <v>Almeidas</v>
      </c>
    </row>
    <row r="13" spans="1:9" ht="18" x14ac:dyDescent="0.3">
      <c r="A13" s="16">
        <v>7</v>
      </c>
      <c r="B13" s="1" t="s">
        <v>10</v>
      </c>
      <c r="C13" s="5">
        <v>6.3</v>
      </c>
      <c r="D13" s="6">
        <v>6.1</v>
      </c>
      <c r="E13" s="6">
        <v>6.5</v>
      </c>
      <c r="F13" s="6">
        <v>6.4</v>
      </c>
      <c r="G13" s="6">
        <v>6.3</v>
      </c>
      <c r="H13" s="11">
        <f t="shared" si="0"/>
        <v>6.1</v>
      </c>
      <c r="I13" s="12" t="str">
        <f>INDEX($C$6:G$6,1,MATCH(H13,$C13:G13,0))</f>
        <v>Araujos</v>
      </c>
    </row>
    <row r="14" spans="1:9" ht="18" x14ac:dyDescent="0.3">
      <c r="A14" s="16">
        <v>8</v>
      </c>
      <c r="B14" s="1" t="s">
        <v>11</v>
      </c>
      <c r="C14" s="5">
        <v>6.1</v>
      </c>
      <c r="D14" s="6">
        <v>6.4</v>
      </c>
      <c r="E14" s="6">
        <v>6.11</v>
      </c>
      <c r="F14" s="6">
        <v>6.09</v>
      </c>
      <c r="G14" s="6">
        <v>6.1</v>
      </c>
      <c r="H14" s="11">
        <f t="shared" si="0"/>
        <v>6.09</v>
      </c>
      <c r="I14" s="12" t="str">
        <f>INDEX($C$6:G$6,1,MATCH(H14,$C14:G14,0))</f>
        <v>Santos</v>
      </c>
    </row>
    <row r="15" spans="1:9" ht="18" x14ac:dyDescent="0.3">
      <c r="A15" s="16">
        <v>9</v>
      </c>
      <c r="B15" s="1" t="s">
        <v>5</v>
      </c>
      <c r="C15" s="5">
        <v>10</v>
      </c>
      <c r="D15" s="6">
        <v>9.99</v>
      </c>
      <c r="E15" s="6">
        <v>10.01</v>
      </c>
      <c r="F15" s="6">
        <v>10.02</v>
      </c>
      <c r="G15" s="6">
        <v>10.039999999999999</v>
      </c>
      <c r="H15" s="11">
        <f t="shared" si="0"/>
        <v>9.99</v>
      </c>
      <c r="I15" s="12" t="str">
        <f>INDEX($C$6:G$6,1,MATCH(H15,$C15:G15,0))</f>
        <v>Araujos</v>
      </c>
    </row>
    <row r="16" spans="1:9" ht="18" hidden="1" x14ac:dyDescent="0.3">
      <c r="A16" s="16">
        <v>10</v>
      </c>
      <c r="B16" s="1" t="s">
        <v>13</v>
      </c>
      <c r="C16" s="5">
        <v>20</v>
      </c>
      <c r="D16" s="6">
        <v>20.09</v>
      </c>
      <c r="E16" s="6">
        <v>19.989999999999998</v>
      </c>
      <c r="F16" s="6">
        <v>20.149999999999999</v>
      </c>
      <c r="G16" s="6">
        <v>20.23</v>
      </c>
      <c r="H16" s="11">
        <f t="shared" si="0"/>
        <v>19.989999999999998</v>
      </c>
      <c r="I16" s="12" t="str">
        <f>INDEX($C$6:G$6,1,MATCH(H16,$C16:G16,0))</f>
        <v>Gomez</v>
      </c>
    </row>
    <row r="17" spans="1:9" ht="18" x14ac:dyDescent="0.3">
      <c r="A17" s="16">
        <v>11</v>
      </c>
      <c r="B17" s="1" t="s">
        <v>29</v>
      </c>
      <c r="C17" s="5">
        <v>5</v>
      </c>
      <c r="D17" s="6">
        <v>5.01</v>
      </c>
      <c r="E17" s="6">
        <v>5.05</v>
      </c>
      <c r="F17" s="6">
        <v>4.99</v>
      </c>
      <c r="G17" s="6">
        <v>5.08</v>
      </c>
      <c r="H17" s="11">
        <f t="shared" si="0"/>
        <v>4.99</v>
      </c>
      <c r="I17" s="12" t="str">
        <f>INDEX($C$6:G$6,1,MATCH(H17,$C17:G17,0))</f>
        <v>Santos</v>
      </c>
    </row>
    <row r="18" spans="1:9" ht="18" x14ac:dyDescent="0.3">
      <c r="A18" s="16">
        <v>12</v>
      </c>
      <c r="B18" s="1" t="s">
        <v>25</v>
      </c>
      <c r="C18" s="5">
        <v>3</v>
      </c>
      <c r="D18" s="6">
        <v>3.1</v>
      </c>
      <c r="E18" s="6">
        <v>3.05</v>
      </c>
      <c r="F18" s="6">
        <v>3.06</v>
      </c>
      <c r="G18" s="6">
        <v>3.08</v>
      </c>
      <c r="H18" s="11">
        <f t="shared" si="0"/>
        <v>3</v>
      </c>
      <c r="I18" s="12" t="str">
        <f>INDEX($C$6:G$6,1,MATCH(H18,$C18:G18,0))</f>
        <v>Sume</v>
      </c>
    </row>
    <row r="19" spans="1:9" ht="18" x14ac:dyDescent="0.3">
      <c r="A19" s="16">
        <v>13</v>
      </c>
      <c r="B19" s="1" t="s">
        <v>9</v>
      </c>
      <c r="C19" s="5">
        <v>7</v>
      </c>
      <c r="D19" s="6">
        <v>7.01</v>
      </c>
      <c r="E19" s="6">
        <v>7.04</v>
      </c>
      <c r="F19" s="6">
        <v>7.25</v>
      </c>
      <c r="G19" s="6">
        <v>7.01</v>
      </c>
      <c r="H19" s="11">
        <f t="shared" si="0"/>
        <v>7</v>
      </c>
      <c r="I19" s="12" t="str">
        <f>INDEX($C$6:G$6,1,MATCH(H19,$C19:G19,0))</f>
        <v>Sume</v>
      </c>
    </row>
    <row r="20" spans="1:9" ht="18" x14ac:dyDescent="0.3">
      <c r="A20" s="16">
        <v>14</v>
      </c>
      <c r="B20" s="1" t="s">
        <v>3</v>
      </c>
      <c r="C20" s="5">
        <v>6</v>
      </c>
      <c r="D20" s="6">
        <v>5.99</v>
      </c>
      <c r="E20" s="6">
        <v>5.98</v>
      </c>
      <c r="F20" s="6">
        <v>5.99</v>
      </c>
      <c r="G20" s="6">
        <v>5.99</v>
      </c>
      <c r="H20" s="11">
        <f t="shared" si="0"/>
        <v>5.98</v>
      </c>
      <c r="I20" s="12" t="str">
        <f>INDEX($C$6:G$6,1,MATCH(H20,$C20:G20,0))</f>
        <v>Gomez</v>
      </c>
    </row>
    <row r="21" spans="1:9" ht="18" x14ac:dyDescent="0.3">
      <c r="A21" s="16">
        <v>15</v>
      </c>
      <c r="B21" s="1" t="s">
        <v>8</v>
      </c>
      <c r="C21" s="5">
        <v>5.6</v>
      </c>
      <c r="D21" s="6">
        <v>5.65</v>
      </c>
      <c r="E21" s="6">
        <v>5.76</v>
      </c>
      <c r="F21" s="6">
        <v>5.76</v>
      </c>
      <c r="G21" s="6">
        <v>5.65</v>
      </c>
      <c r="H21" s="11">
        <f t="shared" si="0"/>
        <v>5.6</v>
      </c>
      <c r="I21" s="12" t="str">
        <f>INDEX($C$6:G$6,1,MATCH(H21,$C21:G21,0))</f>
        <v>Sume</v>
      </c>
    </row>
    <row r="22" spans="1:9" ht="18" x14ac:dyDescent="0.3">
      <c r="A22" s="16">
        <v>16</v>
      </c>
      <c r="B22" s="1" t="s">
        <v>0</v>
      </c>
      <c r="C22" s="5">
        <v>8</v>
      </c>
      <c r="D22" s="6">
        <v>8</v>
      </c>
      <c r="E22" s="6">
        <v>8</v>
      </c>
      <c r="F22" s="6">
        <v>8</v>
      </c>
      <c r="G22" s="6">
        <v>7.99</v>
      </c>
      <c r="H22" s="11">
        <f t="shared" si="0"/>
        <v>7.99</v>
      </c>
      <c r="I22" s="12" t="str">
        <f>INDEX($C$6:G$6,1,MATCH(H22,$C22:G22,0))</f>
        <v>Almeidas</v>
      </c>
    </row>
    <row r="23" spans="1:9" ht="18" x14ac:dyDescent="0.3">
      <c r="A23" s="16">
        <v>17</v>
      </c>
      <c r="B23" s="1" t="s">
        <v>21</v>
      </c>
      <c r="C23" s="5">
        <v>8</v>
      </c>
      <c r="D23" s="6">
        <v>8.01</v>
      </c>
      <c r="E23" s="6">
        <v>8.02</v>
      </c>
      <c r="F23" s="6">
        <v>8.06</v>
      </c>
      <c r="G23" s="6">
        <v>8.09</v>
      </c>
      <c r="H23" s="11">
        <f t="shared" si="0"/>
        <v>8</v>
      </c>
      <c r="I23" s="12" t="str">
        <f>INDEX($C$6:G$6,1,MATCH(H23,$C23:G23,0))</f>
        <v>Sume</v>
      </c>
    </row>
    <row r="24" spans="1:9" ht="18" x14ac:dyDescent="0.3">
      <c r="A24" s="16">
        <v>18</v>
      </c>
      <c r="B24" s="1" t="s">
        <v>6</v>
      </c>
      <c r="C24" s="5">
        <v>4</v>
      </c>
      <c r="D24" s="6">
        <v>3.98</v>
      </c>
      <c r="E24" s="6">
        <v>3.97</v>
      </c>
      <c r="F24" s="6">
        <v>4</v>
      </c>
      <c r="G24" s="6">
        <v>4</v>
      </c>
      <c r="H24" s="11">
        <f t="shared" si="0"/>
        <v>3.97</v>
      </c>
      <c r="I24" s="12" t="str">
        <f>INDEX($C$6:G$6,1,MATCH(H24,$C24:G24,0))</f>
        <v>Gomez</v>
      </c>
    </row>
    <row r="25" spans="1:9" ht="18" x14ac:dyDescent="0.3">
      <c r="A25" s="16">
        <v>19</v>
      </c>
      <c r="B25" s="1" t="s">
        <v>16</v>
      </c>
      <c r="C25" s="5">
        <v>5</v>
      </c>
      <c r="D25" s="6">
        <v>5</v>
      </c>
      <c r="E25" s="6">
        <v>4</v>
      </c>
      <c r="F25" s="6">
        <v>4</v>
      </c>
      <c r="G25" s="6">
        <v>3</v>
      </c>
      <c r="H25" s="11">
        <f t="shared" si="0"/>
        <v>3</v>
      </c>
      <c r="I25" s="12" t="str">
        <f>INDEX($C$6:G$6,1,MATCH(H25,$C25:G25,0))</f>
        <v>Almeidas</v>
      </c>
    </row>
    <row r="26" spans="1:9" ht="18" hidden="1" x14ac:dyDescent="0.3">
      <c r="A26" s="16">
        <v>20</v>
      </c>
      <c r="B26" s="1" t="s">
        <v>18</v>
      </c>
      <c r="C26" s="5">
        <v>12</v>
      </c>
      <c r="D26" s="6">
        <v>13</v>
      </c>
      <c r="E26" s="6">
        <v>10</v>
      </c>
      <c r="F26" s="6">
        <v>11</v>
      </c>
      <c r="G26" s="6">
        <v>12</v>
      </c>
      <c r="H26" s="11">
        <f t="shared" si="0"/>
        <v>10</v>
      </c>
      <c r="I26" s="12" t="str">
        <f>INDEX($C$6:G$6,1,MATCH(H26,$C26:G26,0))</f>
        <v>Gomez</v>
      </c>
    </row>
    <row r="27" spans="1:9" ht="18" x14ac:dyDescent="0.3">
      <c r="A27" s="16">
        <v>21</v>
      </c>
      <c r="B27" s="1" t="s">
        <v>19</v>
      </c>
      <c r="C27" s="5">
        <v>8</v>
      </c>
      <c r="D27" s="6">
        <v>9</v>
      </c>
      <c r="E27" s="6">
        <v>10</v>
      </c>
      <c r="F27" s="6">
        <v>11</v>
      </c>
      <c r="G27" s="6">
        <v>11</v>
      </c>
      <c r="H27" s="11">
        <f t="shared" si="0"/>
        <v>8</v>
      </c>
      <c r="I27" s="12" t="str">
        <f>INDEX($C$6:G$6,1,MATCH(H27,$C27:G27,0))</f>
        <v>Sume</v>
      </c>
    </row>
    <row r="28" spans="1:9" ht="18" x14ac:dyDescent="0.3">
      <c r="A28" s="16">
        <v>22</v>
      </c>
      <c r="B28" s="1" t="s">
        <v>2</v>
      </c>
      <c r="C28" s="5">
        <v>4</v>
      </c>
      <c r="D28" s="6">
        <v>4</v>
      </c>
      <c r="E28" s="6">
        <v>4</v>
      </c>
      <c r="F28" s="6">
        <v>4</v>
      </c>
      <c r="G28" s="6">
        <v>3</v>
      </c>
      <c r="H28" s="11">
        <f t="shared" si="0"/>
        <v>3</v>
      </c>
      <c r="I28" s="12" t="str">
        <f>INDEX($C$6:G$6,1,MATCH(H28,$C28:G28,0))</f>
        <v>Almeidas</v>
      </c>
    </row>
    <row r="29" spans="1:9" ht="18" x14ac:dyDescent="0.3">
      <c r="A29" s="16">
        <v>23</v>
      </c>
      <c r="B29" s="1" t="s">
        <v>17</v>
      </c>
      <c r="C29" s="5">
        <v>7</v>
      </c>
      <c r="D29" s="6">
        <v>6</v>
      </c>
      <c r="E29" s="6">
        <v>7</v>
      </c>
      <c r="F29" s="6">
        <v>7</v>
      </c>
      <c r="G29" s="6">
        <v>7</v>
      </c>
      <c r="H29" s="11">
        <f t="shared" si="0"/>
        <v>6</v>
      </c>
      <c r="I29" s="12" t="str">
        <f>INDEX($C$6:G$6,1,MATCH(H29,$C29:G29,0))</f>
        <v>Araujos</v>
      </c>
    </row>
    <row r="30" spans="1:9" ht="18" hidden="1" x14ac:dyDescent="0.3">
      <c r="A30" s="16">
        <v>24</v>
      </c>
      <c r="B30" s="1" t="s">
        <v>15</v>
      </c>
      <c r="C30" s="5">
        <v>65</v>
      </c>
      <c r="D30" s="6">
        <v>65</v>
      </c>
      <c r="E30" s="6">
        <v>64</v>
      </c>
      <c r="F30" s="6">
        <v>66</v>
      </c>
      <c r="G30" s="6">
        <v>67</v>
      </c>
      <c r="H30" s="11">
        <f t="shared" si="0"/>
        <v>64</v>
      </c>
      <c r="I30" s="12" t="str">
        <f>INDEX($C$6:G$6,1,MATCH(H30,$C30:G30,0))</f>
        <v>Gomez</v>
      </c>
    </row>
    <row r="31" spans="1:9" ht="18" hidden="1" x14ac:dyDescent="0.3">
      <c r="A31" s="16">
        <v>25</v>
      </c>
      <c r="B31" s="1" t="s">
        <v>24</v>
      </c>
      <c r="C31" s="5">
        <v>12</v>
      </c>
      <c r="D31" s="6">
        <v>12</v>
      </c>
      <c r="E31" s="6">
        <v>11</v>
      </c>
      <c r="F31" s="6">
        <v>12</v>
      </c>
      <c r="G31" s="6">
        <v>13</v>
      </c>
      <c r="H31" s="11">
        <f t="shared" si="0"/>
        <v>11</v>
      </c>
      <c r="I31" s="12" t="str">
        <f>INDEX($C$6:G$6,1,MATCH(H31,$C31:G31,0))</f>
        <v>Gomez</v>
      </c>
    </row>
    <row r="32" spans="1:9" ht="18" hidden="1" x14ac:dyDescent="0.3">
      <c r="A32" s="16">
        <v>26</v>
      </c>
      <c r="B32" s="1" t="s">
        <v>28</v>
      </c>
      <c r="C32" s="5">
        <v>15</v>
      </c>
      <c r="D32" s="6">
        <v>14</v>
      </c>
      <c r="E32" s="6">
        <v>15</v>
      </c>
      <c r="F32" s="6">
        <v>16</v>
      </c>
      <c r="G32" s="6">
        <v>15</v>
      </c>
      <c r="H32" s="11">
        <f t="shared" si="0"/>
        <v>14</v>
      </c>
      <c r="I32" s="12" t="str">
        <f>INDEX($C$6:G$6,1,MATCH(H32,$C32:G32,0))</f>
        <v>Araujos</v>
      </c>
    </row>
    <row r="33" spans="1:9" ht="18" hidden="1" x14ac:dyDescent="0.3">
      <c r="A33" s="16">
        <v>27</v>
      </c>
      <c r="B33" s="1" t="s">
        <v>12</v>
      </c>
      <c r="C33" s="5">
        <v>14</v>
      </c>
      <c r="D33" s="6">
        <v>15</v>
      </c>
      <c r="E33" s="6">
        <v>13</v>
      </c>
      <c r="F33" s="6">
        <v>14</v>
      </c>
      <c r="G33" s="6">
        <v>14</v>
      </c>
      <c r="H33" s="11">
        <f t="shared" si="0"/>
        <v>13</v>
      </c>
      <c r="I33" s="12" t="str">
        <f>INDEX($C$6:G$6,1,MATCH(H33,$C33:G33,0))</f>
        <v>Gomez</v>
      </c>
    </row>
    <row r="34" spans="1:9" ht="18" x14ac:dyDescent="0.3">
      <c r="A34" s="16">
        <v>28</v>
      </c>
      <c r="B34" s="1" t="s">
        <v>20</v>
      </c>
      <c r="C34" s="5">
        <v>6</v>
      </c>
      <c r="D34" s="6">
        <v>6</v>
      </c>
      <c r="E34" s="6">
        <v>6</v>
      </c>
      <c r="F34" s="6">
        <v>6</v>
      </c>
      <c r="G34" s="6">
        <v>5</v>
      </c>
      <c r="H34" s="11">
        <f t="shared" si="0"/>
        <v>5</v>
      </c>
      <c r="I34" s="12" t="str">
        <f>INDEX($C$6:G$6,1,MATCH(H34,$C34:G34,0))</f>
        <v>Almeidas</v>
      </c>
    </row>
    <row r="35" spans="1:9" ht="18" x14ac:dyDescent="0.3">
      <c r="A35" s="16">
        <v>29</v>
      </c>
      <c r="B35" s="1" t="s">
        <v>23</v>
      </c>
      <c r="C35" s="5">
        <v>2</v>
      </c>
      <c r="D35" s="6">
        <v>3</v>
      </c>
      <c r="E35" s="6">
        <v>3</v>
      </c>
      <c r="F35" s="6">
        <v>3</v>
      </c>
      <c r="G35" s="6">
        <v>3</v>
      </c>
      <c r="H35" s="11">
        <f t="shared" si="0"/>
        <v>2</v>
      </c>
      <c r="I35" s="12" t="str">
        <f>INDEX($C$6:G$6,1,MATCH(H35,$C35:G35,0))</f>
        <v>Sume</v>
      </c>
    </row>
    <row r="36" spans="1:9" ht="18" hidden="1" x14ac:dyDescent="0.3">
      <c r="A36" s="16">
        <v>30</v>
      </c>
      <c r="B36" s="1" t="s">
        <v>14</v>
      </c>
      <c r="C36" s="5">
        <v>19</v>
      </c>
      <c r="D36" s="6">
        <v>18</v>
      </c>
      <c r="E36" s="6">
        <v>20</v>
      </c>
      <c r="F36" s="6">
        <v>20</v>
      </c>
      <c r="G36" s="6">
        <v>19</v>
      </c>
      <c r="H36" s="11">
        <f t="shared" si="0"/>
        <v>18</v>
      </c>
      <c r="I36" s="12" t="str">
        <f>INDEX($C$6:G$6,1,MATCH(H36,$C36:G36,0))</f>
        <v>Araujos</v>
      </c>
    </row>
    <row r="44" spans="1:9" x14ac:dyDescent="0.3">
      <c r="B44" s="8"/>
    </row>
  </sheetData>
  <autoFilter ref="A6:I36" xr:uid="{5B05AD82-6DCE-456A-9B8F-E79723CEE852}">
    <filterColumn colId="7">
      <customFilters>
        <customFilter operator="lessThan" val="10"/>
      </customFilters>
    </filterColumn>
  </autoFilter>
  <mergeCells count="1">
    <mergeCell ref="B3:G3"/>
  </mergeCells>
  <conditionalFormatting sqref="C7:G36">
    <cfRule type="expression" dxfId="6" priority="1">
      <formula>C7=MIN($C7:$G7)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4A4E-E824-4822-8B6C-625F484F34D6}">
  <sheetPr filterMode="1"/>
  <dimension ref="A3:I44"/>
  <sheetViews>
    <sheetView topLeftCell="B5" zoomScale="107" zoomScaleNormal="107" workbookViewId="0">
      <selection activeCell="I6" sqref="A6:I6"/>
    </sheetView>
  </sheetViews>
  <sheetFormatPr defaultRowHeight="15.6" x14ac:dyDescent="0.3"/>
  <cols>
    <col min="1" max="1" width="8.33203125" bestFit="1" customWidth="1"/>
    <col min="2" max="2" width="37.21875" style="2" bestFit="1" customWidth="1"/>
    <col min="3" max="3" width="11.5546875" style="7" bestFit="1" customWidth="1"/>
    <col min="4" max="7" width="14.5546875" style="7" customWidth="1"/>
    <col min="8" max="8" width="18.88671875" bestFit="1" customWidth="1"/>
    <col min="9" max="9" width="16.6640625" style="10" bestFit="1" customWidth="1"/>
  </cols>
  <sheetData>
    <row r="3" spans="1:9" ht="22.8" x14ac:dyDescent="0.4">
      <c r="B3" s="32" t="s">
        <v>36</v>
      </c>
      <c r="C3" s="32"/>
      <c r="D3" s="32"/>
      <c r="E3" s="32"/>
      <c r="F3" s="32"/>
      <c r="G3" s="32"/>
    </row>
    <row r="6" spans="1:9" ht="18" x14ac:dyDescent="0.35">
      <c r="A6" s="14" t="s">
        <v>40</v>
      </c>
      <c r="B6" s="3" t="s">
        <v>35</v>
      </c>
      <c r="C6" s="4" t="s">
        <v>31</v>
      </c>
      <c r="D6" s="4" t="s">
        <v>30</v>
      </c>
      <c r="E6" s="4" t="s">
        <v>32</v>
      </c>
      <c r="F6" s="4" t="s">
        <v>33</v>
      </c>
      <c r="G6" s="4" t="s">
        <v>34</v>
      </c>
      <c r="H6" s="4" t="s">
        <v>37</v>
      </c>
      <c r="I6" s="4" t="s">
        <v>38</v>
      </c>
    </row>
    <row r="7" spans="1:9" ht="18" hidden="1" x14ac:dyDescent="0.3">
      <c r="A7" s="16">
        <v>1</v>
      </c>
      <c r="B7" s="1" t="s">
        <v>7</v>
      </c>
      <c r="C7" s="5">
        <v>12</v>
      </c>
      <c r="D7" s="6">
        <v>11.99</v>
      </c>
      <c r="E7" s="5">
        <v>12.01</v>
      </c>
      <c r="F7" s="5">
        <v>11.89</v>
      </c>
      <c r="G7" s="5">
        <v>12.05</v>
      </c>
      <c r="H7" s="11">
        <f>SMALL(C7:G7,1)</f>
        <v>11.89</v>
      </c>
      <c r="I7" s="12" t="str">
        <f>INDEX($C$6:G$6,1,MATCH(H7,$C7:G7,0))</f>
        <v>Santos</v>
      </c>
    </row>
    <row r="8" spans="1:9" ht="18" x14ac:dyDescent="0.3">
      <c r="A8" s="16">
        <v>2</v>
      </c>
      <c r="B8" s="1" t="s">
        <v>4</v>
      </c>
      <c r="C8" s="5">
        <v>4</v>
      </c>
      <c r="D8" s="6">
        <v>4.0999999999999996</v>
      </c>
      <c r="E8" s="6">
        <v>4.05</v>
      </c>
      <c r="F8" s="6">
        <v>4.08</v>
      </c>
      <c r="G8" s="6">
        <v>4.01</v>
      </c>
      <c r="H8" s="11">
        <f t="shared" ref="H8:H36" si="0">SMALL(C8:G8,1)</f>
        <v>4</v>
      </c>
      <c r="I8" s="12" t="str">
        <f>INDEX($C$6:G$6,1,MATCH(H8,$C8:G8,0))</f>
        <v>Sume</v>
      </c>
    </row>
    <row r="9" spans="1:9" ht="18" hidden="1" x14ac:dyDescent="0.3">
      <c r="A9" s="16">
        <v>3</v>
      </c>
      <c r="B9" s="1" t="s">
        <v>27</v>
      </c>
      <c r="C9" s="5">
        <v>3.5</v>
      </c>
      <c r="D9" s="6">
        <v>3.55</v>
      </c>
      <c r="E9" s="6">
        <v>3.4</v>
      </c>
      <c r="F9" s="6">
        <v>3.9</v>
      </c>
      <c r="G9" s="6">
        <v>3.6</v>
      </c>
      <c r="H9" s="11">
        <f t="shared" si="0"/>
        <v>3.4</v>
      </c>
      <c r="I9" s="12" t="str">
        <f>INDEX($C$6:G$6,1,MATCH(H9,$C9:G9,0))</f>
        <v>Gomez</v>
      </c>
    </row>
    <row r="10" spans="1:9" ht="18" hidden="1" x14ac:dyDescent="0.3">
      <c r="A10" s="16">
        <v>4</v>
      </c>
      <c r="B10" s="1" t="s">
        <v>26</v>
      </c>
      <c r="C10" s="5">
        <v>11</v>
      </c>
      <c r="D10" s="6">
        <v>12</v>
      </c>
      <c r="E10" s="6">
        <v>10.5</v>
      </c>
      <c r="F10" s="6">
        <v>10.52</v>
      </c>
      <c r="G10" s="6">
        <v>10.45</v>
      </c>
      <c r="H10" s="11">
        <f t="shared" si="0"/>
        <v>10.45</v>
      </c>
      <c r="I10" s="12" t="str">
        <f>INDEX($C$6:G$6,1,MATCH(H10,$C10:G10,0))</f>
        <v>Almeidas</v>
      </c>
    </row>
    <row r="11" spans="1:9" ht="18" hidden="1" x14ac:dyDescent="0.3">
      <c r="A11" s="16">
        <v>5</v>
      </c>
      <c r="B11" s="1" t="s">
        <v>1</v>
      </c>
      <c r="C11" s="5">
        <v>4.5999999999999996</v>
      </c>
      <c r="D11" s="6">
        <v>4.3</v>
      </c>
      <c r="E11" s="6">
        <v>4.34</v>
      </c>
      <c r="F11" s="6">
        <v>4.25</v>
      </c>
      <c r="G11" s="6">
        <v>5</v>
      </c>
      <c r="H11" s="11">
        <f t="shared" si="0"/>
        <v>4.25</v>
      </c>
      <c r="I11" s="12" t="str">
        <f>INDEX($C$6:G$6,1,MATCH(H11,$C11:G11,0))</f>
        <v>Santos</v>
      </c>
    </row>
    <row r="12" spans="1:9" ht="18" hidden="1" x14ac:dyDescent="0.3">
      <c r="A12" s="16">
        <v>6</v>
      </c>
      <c r="B12" s="1" t="s">
        <v>22</v>
      </c>
      <c r="C12" s="5">
        <v>5.6</v>
      </c>
      <c r="D12" s="6">
        <v>5.55</v>
      </c>
      <c r="E12" s="6">
        <v>5.47</v>
      </c>
      <c r="F12" s="6">
        <v>5.49</v>
      </c>
      <c r="G12" s="6">
        <v>5.38</v>
      </c>
      <c r="H12" s="11">
        <f t="shared" si="0"/>
        <v>5.38</v>
      </c>
      <c r="I12" s="12" t="str">
        <f>INDEX($C$6:G$6,1,MATCH(H12,$C12:G12,0))</f>
        <v>Almeidas</v>
      </c>
    </row>
    <row r="13" spans="1:9" ht="18" hidden="1" x14ac:dyDescent="0.3">
      <c r="A13" s="16">
        <v>7</v>
      </c>
      <c r="B13" s="1" t="s">
        <v>10</v>
      </c>
      <c r="C13" s="5">
        <v>6.3</v>
      </c>
      <c r="D13" s="6">
        <v>6.1</v>
      </c>
      <c r="E13" s="6">
        <v>6.5</v>
      </c>
      <c r="F13" s="6">
        <v>6.4</v>
      </c>
      <c r="G13" s="6">
        <v>6.3</v>
      </c>
      <c r="H13" s="11">
        <f t="shared" si="0"/>
        <v>6.1</v>
      </c>
      <c r="I13" s="12" t="str">
        <f>INDEX($C$6:G$6,1,MATCH(H13,$C13:G13,0))</f>
        <v>Araujos</v>
      </c>
    </row>
    <row r="14" spans="1:9" ht="18" hidden="1" x14ac:dyDescent="0.3">
      <c r="A14" s="16">
        <v>8</v>
      </c>
      <c r="B14" s="1" t="s">
        <v>11</v>
      </c>
      <c r="C14" s="5">
        <v>6.1</v>
      </c>
      <c r="D14" s="6">
        <v>6.4</v>
      </c>
      <c r="E14" s="6">
        <v>6.11</v>
      </c>
      <c r="F14" s="6">
        <v>6.09</v>
      </c>
      <c r="G14" s="6">
        <v>6.1</v>
      </c>
      <c r="H14" s="11">
        <f t="shared" si="0"/>
        <v>6.09</v>
      </c>
      <c r="I14" s="12" t="str">
        <f>INDEX($C$6:G$6,1,MATCH(H14,$C14:G14,0))</f>
        <v>Santos</v>
      </c>
    </row>
    <row r="15" spans="1:9" ht="18" hidden="1" x14ac:dyDescent="0.3">
      <c r="A15" s="16">
        <v>9</v>
      </c>
      <c r="B15" s="1" t="s">
        <v>5</v>
      </c>
      <c r="C15" s="5">
        <v>10</v>
      </c>
      <c r="D15" s="6">
        <v>9.99</v>
      </c>
      <c r="E15" s="6">
        <v>10.01</v>
      </c>
      <c r="F15" s="6">
        <v>10.02</v>
      </c>
      <c r="G15" s="6">
        <v>10.039999999999999</v>
      </c>
      <c r="H15" s="11">
        <f t="shared" si="0"/>
        <v>9.99</v>
      </c>
      <c r="I15" s="12" t="str">
        <f>INDEX($C$6:G$6,1,MATCH(H15,$C15:G15,0))</f>
        <v>Araujos</v>
      </c>
    </row>
    <row r="16" spans="1:9" ht="18" hidden="1" x14ac:dyDescent="0.3">
      <c r="A16" s="16">
        <v>10</v>
      </c>
      <c r="B16" s="1" t="s">
        <v>13</v>
      </c>
      <c r="C16" s="5">
        <v>20</v>
      </c>
      <c r="D16" s="6">
        <v>20.09</v>
      </c>
      <c r="E16" s="6">
        <v>19.989999999999998</v>
      </c>
      <c r="F16" s="6">
        <v>20.149999999999999</v>
      </c>
      <c r="G16" s="6">
        <v>20.23</v>
      </c>
      <c r="H16" s="11">
        <f t="shared" si="0"/>
        <v>19.989999999999998</v>
      </c>
      <c r="I16" s="12" t="str">
        <f>INDEX($C$6:G$6,1,MATCH(H16,$C16:G16,0))</f>
        <v>Gomez</v>
      </c>
    </row>
    <row r="17" spans="1:9" ht="18" hidden="1" x14ac:dyDescent="0.3">
      <c r="A17" s="16">
        <v>11</v>
      </c>
      <c r="B17" s="1" t="s">
        <v>29</v>
      </c>
      <c r="C17" s="5">
        <v>5</v>
      </c>
      <c r="D17" s="6">
        <v>5.01</v>
      </c>
      <c r="E17" s="6">
        <v>5.05</v>
      </c>
      <c r="F17" s="6">
        <v>4.99</v>
      </c>
      <c r="G17" s="6">
        <v>5.08</v>
      </c>
      <c r="H17" s="11">
        <f t="shared" si="0"/>
        <v>4.99</v>
      </c>
      <c r="I17" s="12" t="str">
        <f>INDEX($C$6:G$6,1,MATCH(H17,$C17:G17,0))</f>
        <v>Santos</v>
      </c>
    </row>
    <row r="18" spans="1:9" ht="18" x14ac:dyDescent="0.3">
      <c r="A18" s="16">
        <v>12</v>
      </c>
      <c r="B18" s="1" t="s">
        <v>25</v>
      </c>
      <c r="C18" s="5">
        <v>3</v>
      </c>
      <c r="D18" s="6">
        <v>3.1</v>
      </c>
      <c r="E18" s="6">
        <v>3.05</v>
      </c>
      <c r="F18" s="6">
        <v>3.06</v>
      </c>
      <c r="G18" s="6">
        <v>3.08</v>
      </c>
      <c r="H18" s="11">
        <f t="shared" si="0"/>
        <v>3</v>
      </c>
      <c r="I18" s="12" t="str">
        <f>INDEX($C$6:G$6,1,MATCH(H18,$C18:G18,0))</f>
        <v>Sume</v>
      </c>
    </row>
    <row r="19" spans="1:9" ht="18" x14ac:dyDescent="0.3">
      <c r="A19" s="16">
        <v>13</v>
      </c>
      <c r="B19" s="1" t="s">
        <v>9</v>
      </c>
      <c r="C19" s="5">
        <v>7</v>
      </c>
      <c r="D19" s="6">
        <v>7.01</v>
      </c>
      <c r="E19" s="6">
        <v>7.04</v>
      </c>
      <c r="F19" s="6">
        <v>7.25</v>
      </c>
      <c r="G19" s="6">
        <v>7.01</v>
      </c>
      <c r="H19" s="11">
        <f t="shared" si="0"/>
        <v>7</v>
      </c>
      <c r="I19" s="12" t="str">
        <f>INDEX($C$6:G$6,1,MATCH(H19,$C19:G19,0))</f>
        <v>Sume</v>
      </c>
    </row>
    <row r="20" spans="1:9" ht="18" hidden="1" x14ac:dyDescent="0.3">
      <c r="A20" s="16">
        <v>14</v>
      </c>
      <c r="B20" s="1" t="s">
        <v>3</v>
      </c>
      <c r="C20" s="5">
        <v>6</v>
      </c>
      <c r="D20" s="6">
        <v>5.99</v>
      </c>
      <c r="E20" s="6">
        <v>5.98</v>
      </c>
      <c r="F20" s="6">
        <v>5.99</v>
      </c>
      <c r="G20" s="6">
        <v>5.99</v>
      </c>
      <c r="H20" s="11">
        <f t="shared" si="0"/>
        <v>5.98</v>
      </c>
      <c r="I20" s="12" t="str">
        <f>INDEX($C$6:G$6,1,MATCH(H20,$C20:G20,0))</f>
        <v>Gomez</v>
      </c>
    </row>
    <row r="21" spans="1:9" ht="18" x14ac:dyDescent="0.3">
      <c r="A21" s="16">
        <v>15</v>
      </c>
      <c r="B21" s="1" t="s">
        <v>8</v>
      </c>
      <c r="C21" s="5">
        <v>5.6</v>
      </c>
      <c r="D21" s="6">
        <v>5.65</v>
      </c>
      <c r="E21" s="6">
        <v>5.76</v>
      </c>
      <c r="F21" s="6">
        <v>5.76</v>
      </c>
      <c r="G21" s="6">
        <v>5.65</v>
      </c>
      <c r="H21" s="11">
        <f t="shared" si="0"/>
        <v>5.6</v>
      </c>
      <c r="I21" s="12" t="str">
        <f>INDEX($C$6:G$6,1,MATCH(H21,$C21:G21,0))</f>
        <v>Sume</v>
      </c>
    </row>
    <row r="22" spans="1:9" ht="18" hidden="1" x14ac:dyDescent="0.3">
      <c r="A22" s="16">
        <v>16</v>
      </c>
      <c r="B22" s="1" t="s">
        <v>0</v>
      </c>
      <c r="C22" s="5">
        <v>8</v>
      </c>
      <c r="D22" s="6">
        <v>8</v>
      </c>
      <c r="E22" s="6">
        <v>8</v>
      </c>
      <c r="F22" s="6">
        <v>8</v>
      </c>
      <c r="G22" s="6">
        <v>7.99</v>
      </c>
      <c r="H22" s="11">
        <f t="shared" si="0"/>
        <v>7.99</v>
      </c>
      <c r="I22" s="12" t="str">
        <f>INDEX($C$6:G$6,1,MATCH(H22,$C22:G22,0))</f>
        <v>Almeidas</v>
      </c>
    </row>
    <row r="23" spans="1:9" ht="18" x14ac:dyDescent="0.3">
      <c r="A23" s="16">
        <v>17</v>
      </c>
      <c r="B23" s="1" t="s">
        <v>21</v>
      </c>
      <c r="C23" s="5">
        <v>8</v>
      </c>
      <c r="D23" s="6">
        <v>8.01</v>
      </c>
      <c r="E23" s="6">
        <v>8.02</v>
      </c>
      <c r="F23" s="6">
        <v>8.06</v>
      </c>
      <c r="G23" s="6">
        <v>8.09</v>
      </c>
      <c r="H23" s="11">
        <f t="shared" si="0"/>
        <v>8</v>
      </c>
      <c r="I23" s="12" t="str">
        <f>INDEX($C$6:G$6,1,MATCH(H23,$C23:G23,0))</f>
        <v>Sume</v>
      </c>
    </row>
    <row r="24" spans="1:9" ht="18" hidden="1" x14ac:dyDescent="0.3">
      <c r="A24" s="16">
        <v>18</v>
      </c>
      <c r="B24" s="1" t="s">
        <v>6</v>
      </c>
      <c r="C24" s="5">
        <v>4</v>
      </c>
      <c r="D24" s="6">
        <v>3.98</v>
      </c>
      <c r="E24" s="6">
        <v>3.97</v>
      </c>
      <c r="F24" s="6">
        <v>4</v>
      </c>
      <c r="G24" s="6">
        <v>4</v>
      </c>
      <c r="H24" s="11">
        <f t="shared" si="0"/>
        <v>3.97</v>
      </c>
      <c r="I24" s="12" t="str">
        <f>INDEX($C$6:G$6,1,MATCH(H24,$C24:G24,0))</f>
        <v>Gomez</v>
      </c>
    </row>
    <row r="25" spans="1:9" ht="18" hidden="1" x14ac:dyDescent="0.3">
      <c r="A25" s="16">
        <v>19</v>
      </c>
      <c r="B25" s="1" t="s">
        <v>16</v>
      </c>
      <c r="C25" s="5">
        <v>5</v>
      </c>
      <c r="D25" s="6">
        <v>5</v>
      </c>
      <c r="E25" s="6">
        <v>4</v>
      </c>
      <c r="F25" s="6">
        <v>4</v>
      </c>
      <c r="G25" s="6">
        <v>3</v>
      </c>
      <c r="H25" s="11">
        <f t="shared" si="0"/>
        <v>3</v>
      </c>
      <c r="I25" s="12" t="str">
        <f>INDEX($C$6:G$6,1,MATCH(H25,$C25:G25,0))</f>
        <v>Almeidas</v>
      </c>
    </row>
    <row r="26" spans="1:9" ht="18" hidden="1" x14ac:dyDescent="0.3">
      <c r="A26" s="16">
        <v>20</v>
      </c>
      <c r="B26" s="1" t="s">
        <v>18</v>
      </c>
      <c r="C26" s="5">
        <v>12</v>
      </c>
      <c r="D26" s="6">
        <v>13</v>
      </c>
      <c r="E26" s="6">
        <v>10</v>
      </c>
      <c r="F26" s="6">
        <v>11</v>
      </c>
      <c r="G26" s="6">
        <v>12</v>
      </c>
      <c r="H26" s="11">
        <f t="shared" si="0"/>
        <v>10</v>
      </c>
      <c r="I26" s="12" t="str">
        <f>INDEX($C$6:G$6,1,MATCH(H26,$C26:G26,0))</f>
        <v>Gomez</v>
      </c>
    </row>
    <row r="27" spans="1:9" ht="18" x14ac:dyDescent="0.3">
      <c r="A27" s="16">
        <v>21</v>
      </c>
      <c r="B27" s="1" t="s">
        <v>19</v>
      </c>
      <c r="C27" s="5">
        <v>8</v>
      </c>
      <c r="D27" s="6">
        <v>9</v>
      </c>
      <c r="E27" s="6">
        <v>10</v>
      </c>
      <c r="F27" s="6">
        <v>11</v>
      </c>
      <c r="G27" s="6">
        <v>11</v>
      </c>
      <c r="H27" s="11">
        <f t="shared" si="0"/>
        <v>8</v>
      </c>
      <c r="I27" s="12" t="str">
        <f>INDEX($C$6:G$6,1,MATCH(H27,$C27:G27,0))</f>
        <v>Sume</v>
      </c>
    </row>
    <row r="28" spans="1:9" ht="18" hidden="1" x14ac:dyDescent="0.3">
      <c r="A28" s="16">
        <v>22</v>
      </c>
      <c r="B28" s="1" t="s">
        <v>2</v>
      </c>
      <c r="C28" s="5">
        <v>4</v>
      </c>
      <c r="D28" s="6">
        <v>4</v>
      </c>
      <c r="E28" s="6">
        <v>4</v>
      </c>
      <c r="F28" s="6">
        <v>4</v>
      </c>
      <c r="G28" s="6">
        <v>3</v>
      </c>
      <c r="H28" s="11">
        <f t="shared" si="0"/>
        <v>3</v>
      </c>
      <c r="I28" s="12" t="str">
        <f>INDEX($C$6:G$6,1,MATCH(H28,$C28:G28,0))</f>
        <v>Almeidas</v>
      </c>
    </row>
    <row r="29" spans="1:9" ht="18" hidden="1" x14ac:dyDescent="0.3">
      <c r="A29" s="16">
        <v>23</v>
      </c>
      <c r="B29" s="1" t="s">
        <v>17</v>
      </c>
      <c r="C29" s="5">
        <v>7</v>
      </c>
      <c r="D29" s="6">
        <v>6</v>
      </c>
      <c r="E29" s="6">
        <v>7</v>
      </c>
      <c r="F29" s="6">
        <v>7</v>
      </c>
      <c r="G29" s="6">
        <v>7</v>
      </c>
      <c r="H29" s="11">
        <f t="shared" si="0"/>
        <v>6</v>
      </c>
      <c r="I29" s="12" t="str">
        <f>INDEX($C$6:G$6,1,MATCH(H29,$C29:G29,0))</f>
        <v>Araujos</v>
      </c>
    </row>
    <row r="30" spans="1:9" ht="18" hidden="1" x14ac:dyDescent="0.3">
      <c r="A30" s="16">
        <v>24</v>
      </c>
      <c r="B30" s="1" t="s">
        <v>15</v>
      </c>
      <c r="C30" s="5">
        <v>65</v>
      </c>
      <c r="D30" s="6">
        <v>65</v>
      </c>
      <c r="E30" s="6">
        <v>64</v>
      </c>
      <c r="F30" s="6">
        <v>66</v>
      </c>
      <c r="G30" s="6">
        <v>67</v>
      </c>
      <c r="H30" s="11">
        <f t="shared" si="0"/>
        <v>64</v>
      </c>
      <c r="I30" s="12" t="str">
        <f>INDEX($C$6:G$6,1,MATCH(H30,$C30:G30,0))</f>
        <v>Gomez</v>
      </c>
    </row>
    <row r="31" spans="1:9" ht="18" hidden="1" x14ac:dyDescent="0.3">
      <c r="A31" s="16">
        <v>25</v>
      </c>
      <c r="B31" s="1" t="s">
        <v>24</v>
      </c>
      <c r="C31" s="5">
        <v>12</v>
      </c>
      <c r="D31" s="6">
        <v>12</v>
      </c>
      <c r="E31" s="6">
        <v>11</v>
      </c>
      <c r="F31" s="6">
        <v>12</v>
      </c>
      <c r="G31" s="6">
        <v>13</v>
      </c>
      <c r="H31" s="11">
        <f t="shared" si="0"/>
        <v>11</v>
      </c>
      <c r="I31" s="12" t="str">
        <f>INDEX($C$6:G$6,1,MATCH(H31,$C31:G31,0))</f>
        <v>Gomez</v>
      </c>
    </row>
    <row r="32" spans="1:9" ht="18" hidden="1" x14ac:dyDescent="0.3">
      <c r="A32" s="16">
        <v>26</v>
      </c>
      <c r="B32" s="1" t="s">
        <v>28</v>
      </c>
      <c r="C32" s="5">
        <v>15</v>
      </c>
      <c r="D32" s="6">
        <v>14</v>
      </c>
      <c r="E32" s="6">
        <v>15</v>
      </c>
      <c r="F32" s="6">
        <v>16</v>
      </c>
      <c r="G32" s="6">
        <v>15</v>
      </c>
      <c r="H32" s="11">
        <f t="shared" si="0"/>
        <v>14</v>
      </c>
      <c r="I32" s="12" t="str">
        <f>INDEX($C$6:G$6,1,MATCH(H32,$C32:G32,0))</f>
        <v>Araujos</v>
      </c>
    </row>
    <row r="33" spans="1:9" ht="18" hidden="1" x14ac:dyDescent="0.3">
      <c r="A33" s="16">
        <v>27</v>
      </c>
      <c r="B33" s="1" t="s">
        <v>12</v>
      </c>
      <c r="C33" s="5">
        <v>14</v>
      </c>
      <c r="D33" s="6">
        <v>15</v>
      </c>
      <c r="E33" s="6">
        <v>13</v>
      </c>
      <c r="F33" s="6">
        <v>14</v>
      </c>
      <c r="G33" s="6">
        <v>14</v>
      </c>
      <c r="H33" s="11">
        <f t="shared" si="0"/>
        <v>13</v>
      </c>
      <c r="I33" s="12" t="str">
        <f>INDEX($C$6:G$6,1,MATCH(H33,$C33:G33,0))</f>
        <v>Gomez</v>
      </c>
    </row>
    <row r="34" spans="1:9" ht="18" hidden="1" x14ac:dyDescent="0.3">
      <c r="A34" s="16">
        <v>28</v>
      </c>
      <c r="B34" s="1" t="s">
        <v>20</v>
      </c>
      <c r="C34" s="5">
        <v>6</v>
      </c>
      <c r="D34" s="6">
        <v>6</v>
      </c>
      <c r="E34" s="6">
        <v>6</v>
      </c>
      <c r="F34" s="6">
        <v>6</v>
      </c>
      <c r="G34" s="6">
        <v>5</v>
      </c>
      <c r="H34" s="11">
        <f t="shared" si="0"/>
        <v>5</v>
      </c>
      <c r="I34" s="12" t="str">
        <f>INDEX($C$6:G$6,1,MATCH(H34,$C34:G34,0))</f>
        <v>Almeidas</v>
      </c>
    </row>
    <row r="35" spans="1:9" ht="18" x14ac:dyDescent="0.3">
      <c r="A35" s="16">
        <v>29</v>
      </c>
      <c r="B35" s="1" t="s">
        <v>23</v>
      </c>
      <c r="C35" s="5">
        <v>2</v>
      </c>
      <c r="D35" s="6">
        <v>3</v>
      </c>
      <c r="E35" s="6">
        <v>3</v>
      </c>
      <c r="F35" s="6">
        <v>3</v>
      </c>
      <c r="G35" s="6">
        <v>3</v>
      </c>
      <c r="H35" s="11">
        <f t="shared" si="0"/>
        <v>2</v>
      </c>
      <c r="I35" s="12" t="str">
        <f>INDEX($C$6:G$6,1,MATCH(H35,$C35:G35,0))</f>
        <v>Sume</v>
      </c>
    </row>
    <row r="36" spans="1:9" ht="18" hidden="1" x14ac:dyDescent="0.3">
      <c r="A36" s="16">
        <v>30</v>
      </c>
      <c r="B36" s="1" t="s">
        <v>14</v>
      </c>
      <c r="C36" s="5">
        <v>19</v>
      </c>
      <c r="D36" s="6">
        <v>18</v>
      </c>
      <c r="E36" s="6">
        <v>20</v>
      </c>
      <c r="F36" s="6">
        <v>20</v>
      </c>
      <c r="G36" s="6">
        <v>19</v>
      </c>
      <c r="H36" s="11">
        <f t="shared" si="0"/>
        <v>18</v>
      </c>
      <c r="I36" s="12" t="str">
        <f>INDEX($C$6:G$6,1,MATCH(H36,$C36:G36,0))</f>
        <v>Araujos</v>
      </c>
    </row>
    <row r="44" spans="1:9" x14ac:dyDescent="0.3">
      <c r="B44" s="8"/>
    </row>
  </sheetData>
  <autoFilter ref="A6:I36" xr:uid="{7A064A4E-E824-4822-8B6C-625F484F34D6}">
    <filterColumn colId="8">
      <filters>
        <filter val="Sume"/>
      </filters>
    </filterColumn>
  </autoFilter>
  <mergeCells count="1">
    <mergeCell ref="B3:G3"/>
  </mergeCells>
  <conditionalFormatting sqref="C7:G36">
    <cfRule type="expression" dxfId="5" priority="1">
      <formula>C7=MIN($C7:$G7)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D9FA-1BCD-43E6-B12F-CE2294E52452}">
  <dimension ref="B3:J44"/>
  <sheetViews>
    <sheetView topLeftCell="C1" zoomScale="107" zoomScaleNormal="107" workbookViewId="0">
      <selection activeCell="B3" sqref="B3:G3"/>
    </sheetView>
  </sheetViews>
  <sheetFormatPr defaultRowHeight="15.6" x14ac:dyDescent="0.3"/>
  <cols>
    <col min="2" max="2" width="37.21875" style="2" bestFit="1" customWidth="1"/>
    <col min="3" max="3" width="11.5546875" style="7" bestFit="1" customWidth="1"/>
    <col min="4" max="7" width="14.5546875" style="7" customWidth="1"/>
    <col min="8" max="8" width="18.88671875" bestFit="1" customWidth="1"/>
    <col min="9" max="9" width="16.6640625" style="10" bestFit="1" customWidth="1"/>
    <col min="10" max="10" width="15.77734375" style="13" bestFit="1" customWidth="1"/>
  </cols>
  <sheetData>
    <row r="3" spans="2:10" ht="22.8" x14ac:dyDescent="0.4">
      <c r="B3" s="32" t="s">
        <v>36</v>
      </c>
      <c r="C3" s="32"/>
      <c r="D3" s="32"/>
      <c r="E3" s="32"/>
      <c r="F3" s="32"/>
      <c r="G3" s="32"/>
    </row>
    <row r="6" spans="2:10" ht="18" x14ac:dyDescent="0.35">
      <c r="B6" s="3" t="s">
        <v>35</v>
      </c>
      <c r="C6" s="4" t="s">
        <v>31</v>
      </c>
      <c r="D6" s="4" t="s">
        <v>30</v>
      </c>
      <c r="E6" s="4" t="s">
        <v>32</v>
      </c>
      <c r="F6" s="4" t="s">
        <v>33</v>
      </c>
      <c r="G6" s="4" t="s">
        <v>34</v>
      </c>
      <c r="H6" s="4" t="s">
        <v>45</v>
      </c>
      <c r="I6" s="4" t="s">
        <v>44</v>
      </c>
      <c r="J6" s="14" t="s">
        <v>39</v>
      </c>
    </row>
    <row r="7" spans="2:10" x14ac:dyDescent="0.3">
      <c r="B7" s="1" t="s">
        <v>7</v>
      </c>
      <c r="C7" s="5">
        <v>12</v>
      </c>
      <c r="D7" s="6">
        <v>11.99</v>
      </c>
      <c r="E7" s="5">
        <v>12.01</v>
      </c>
      <c r="F7" s="5">
        <v>11.89</v>
      </c>
      <c r="G7" s="5">
        <v>12.05</v>
      </c>
      <c r="H7" s="11">
        <f>SMALL(C7:G7,1)</f>
        <v>11.89</v>
      </c>
      <c r="I7" s="12" t="str">
        <f>INDEX($C$6:G$6,1,MATCH(H7,$C7:G7,0))</f>
        <v>Santos</v>
      </c>
      <c r="J7" s="15">
        <f>MEDIAN(C7:G7)</f>
        <v>12</v>
      </c>
    </row>
    <row r="8" spans="2:10" x14ac:dyDescent="0.3">
      <c r="B8" s="1" t="s">
        <v>4</v>
      </c>
      <c r="C8" s="5">
        <v>4</v>
      </c>
      <c r="D8" s="6">
        <v>4.0999999999999996</v>
      </c>
      <c r="E8" s="6">
        <v>4.05</v>
      </c>
      <c r="F8" s="6">
        <v>4.08</v>
      </c>
      <c r="G8" s="6">
        <v>4.01</v>
      </c>
      <c r="H8" s="11">
        <f>SMALL(C8:G8,1)</f>
        <v>4</v>
      </c>
      <c r="I8" s="12" t="str">
        <f>INDEX($C$6:G$6,1,MATCH(H8,$C8:G8,0))</f>
        <v>Sume</v>
      </c>
      <c r="J8" s="15">
        <f t="shared" ref="J8:J36" si="0">MEDIAN(C8:G8)</f>
        <v>4.05</v>
      </c>
    </row>
    <row r="9" spans="2:10" x14ac:dyDescent="0.3">
      <c r="B9" s="1" t="s">
        <v>27</v>
      </c>
      <c r="C9" s="5">
        <v>3.5</v>
      </c>
      <c r="D9" s="6">
        <v>3.55</v>
      </c>
      <c r="E9" s="6">
        <v>3.4</v>
      </c>
      <c r="F9" s="6">
        <v>3.9</v>
      </c>
      <c r="G9" s="6">
        <v>3.6</v>
      </c>
      <c r="H9" s="11">
        <f t="shared" ref="H9:H36" si="1">SMALL(C9:G9,1)</f>
        <v>3.4</v>
      </c>
      <c r="I9" s="12" t="str">
        <f>INDEX($C$6:G$6,1,MATCH(H9,$C9:G9,0))</f>
        <v>Gomez</v>
      </c>
      <c r="J9" s="15">
        <f t="shared" si="0"/>
        <v>3.55</v>
      </c>
    </row>
    <row r="10" spans="2:10" x14ac:dyDescent="0.3">
      <c r="B10" s="1" t="s">
        <v>26</v>
      </c>
      <c r="C10" s="5">
        <v>11</v>
      </c>
      <c r="D10" s="6">
        <v>12</v>
      </c>
      <c r="E10" s="6">
        <v>10.5</v>
      </c>
      <c r="F10" s="6">
        <v>10.52</v>
      </c>
      <c r="G10" s="6">
        <v>10.45</v>
      </c>
      <c r="H10" s="11">
        <f t="shared" si="1"/>
        <v>10.45</v>
      </c>
      <c r="I10" s="12" t="str">
        <f>INDEX($C$6:G$6,1,MATCH(H10,$C10:G10,0))</f>
        <v>Almeidas</v>
      </c>
      <c r="J10" s="15">
        <f t="shared" si="0"/>
        <v>10.52</v>
      </c>
    </row>
    <row r="11" spans="2:10" x14ac:dyDescent="0.3">
      <c r="B11" s="1" t="s">
        <v>1</v>
      </c>
      <c r="C11" s="5">
        <v>4.5999999999999996</v>
      </c>
      <c r="D11" s="6">
        <v>4.3</v>
      </c>
      <c r="E11" s="6">
        <v>4.34</v>
      </c>
      <c r="F11" s="6">
        <v>4.25</v>
      </c>
      <c r="G11" s="6">
        <v>5</v>
      </c>
      <c r="H11" s="11">
        <f t="shared" si="1"/>
        <v>4.25</v>
      </c>
      <c r="I11" s="12" t="str">
        <f>INDEX($C$6:G$6,1,MATCH(H11,$C11:G11,0))</f>
        <v>Santos</v>
      </c>
      <c r="J11" s="15">
        <f t="shared" si="0"/>
        <v>4.34</v>
      </c>
    </row>
    <row r="12" spans="2:10" x14ac:dyDescent="0.3">
      <c r="B12" s="1" t="s">
        <v>22</v>
      </c>
      <c r="C12" s="5">
        <v>5.6</v>
      </c>
      <c r="D12" s="6">
        <v>5.55</v>
      </c>
      <c r="E12" s="6">
        <v>5.47</v>
      </c>
      <c r="F12" s="6">
        <v>5.49</v>
      </c>
      <c r="G12" s="6">
        <v>5.38</v>
      </c>
      <c r="H12" s="11">
        <f t="shared" si="1"/>
        <v>5.38</v>
      </c>
      <c r="I12" s="12" t="str">
        <f>INDEX($C$6:G$6,1,MATCH(H12,$C12:G12,0))</f>
        <v>Almeidas</v>
      </c>
      <c r="J12" s="15">
        <f t="shared" si="0"/>
        <v>5.49</v>
      </c>
    </row>
    <row r="13" spans="2:10" x14ac:dyDescent="0.3">
      <c r="B13" s="1" t="s">
        <v>10</v>
      </c>
      <c r="C13" s="5">
        <v>6.3</v>
      </c>
      <c r="D13" s="6">
        <v>6.1</v>
      </c>
      <c r="E13" s="6">
        <v>6.5</v>
      </c>
      <c r="F13" s="6">
        <v>6.4</v>
      </c>
      <c r="G13" s="6">
        <v>6.3</v>
      </c>
      <c r="H13" s="11">
        <f t="shared" si="1"/>
        <v>6.1</v>
      </c>
      <c r="I13" s="12" t="str">
        <f>INDEX($C$6:G$6,1,MATCH(H13,$C13:G13,0))</f>
        <v>Araujos</v>
      </c>
      <c r="J13" s="15">
        <f t="shared" si="0"/>
        <v>6.3</v>
      </c>
    </row>
    <row r="14" spans="2:10" x14ac:dyDescent="0.3">
      <c r="B14" s="1" t="s">
        <v>11</v>
      </c>
      <c r="C14" s="5">
        <v>6.1</v>
      </c>
      <c r="D14" s="6">
        <v>6.4</v>
      </c>
      <c r="E14" s="6">
        <v>6.11</v>
      </c>
      <c r="F14" s="6">
        <v>6.09</v>
      </c>
      <c r="G14" s="6">
        <v>6.1</v>
      </c>
      <c r="H14" s="11">
        <f t="shared" si="1"/>
        <v>6.09</v>
      </c>
      <c r="I14" s="12" t="str">
        <f>INDEX($C$6:G$6,1,MATCH(H14,$C14:G14,0))</f>
        <v>Santos</v>
      </c>
      <c r="J14" s="15">
        <f t="shared" si="0"/>
        <v>6.1</v>
      </c>
    </row>
    <row r="15" spans="2:10" x14ac:dyDescent="0.3">
      <c r="B15" s="1" t="s">
        <v>5</v>
      </c>
      <c r="C15" s="5">
        <v>10</v>
      </c>
      <c r="D15" s="6">
        <v>9.99</v>
      </c>
      <c r="E15" s="6">
        <v>10.01</v>
      </c>
      <c r="F15" s="6">
        <v>10.02</v>
      </c>
      <c r="G15" s="6">
        <v>10.039999999999999</v>
      </c>
      <c r="H15" s="11">
        <f t="shared" si="1"/>
        <v>9.99</v>
      </c>
      <c r="I15" s="12" t="str">
        <f>INDEX($C$6:G$6,1,MATCH(H15,$C15:G15,0))</f>
        <v>Araujos</v>
      </c>
      <c r="J15" s="15">
        <f t="shared" si="0"/>
        <v>10.01</v>
      </c>
    </row>
    <row r="16" spans="2:10" x14ac:dyDescent="0.3">
      <c r="B16" s="1" t="s">
        <v>13</v>
      </c>
      <c r="C16" s="5">
        <v>20</v>
      </c>
      <c r="D16" s="6">
        <v>20.09</v>
      </c>
      <c r="E16" s="6">
        <v>19.989999999999998</v>
      </c>
      <c r="F16" s="6">
        <v>20.149999999999999</v>
      </c>
      <c r="G16" s="6">
        <v>20.23</v>
      </c>
      <c r="H16" s="11">
        <f t="shared" si="1"/>
        <v>19.989999999999998</v>
      </c>
      <c r="I16" s="12" t="str">
        <f>INDEX($C$6:G$6,1,MATCH(H16,$C16:G16,0))</f>
        <v>Gomez</v>
      </c>
      <c r="J16" s="15">
        <f t="shared" si="0"/>
        <v>20.09</v>
      </c>
    </row>
    <row r="17" spans="2:10" x14ac:dyDescent="0.3">
      <c r="B17" s="1" t="s">
        <v>29</v>
      </c>
      <c r="C17" s="5">
        <v>5</v>
      </c>
      <c r="D17" s="6">
        <v>5.01</v>
      </c>
      <c r="E17" s="6">
        <v>5.05</v>
      </c>
      <c r="F17" s="6">
        <v>4.99</v>
      </c>
      <c r="G17" s="6">
        <v>5.08</v>
      </c>
      <c r="H17" s="11">
        <f t="shared" si="1"/>
        <v>4.99</v>
      </c>
      <c r="I17" s="12" t="str">
        <f>INDEX($C$6:G$6,1,MATCH(H17,$C17:G17,0))</f>
        <v>Santos</v>
      </c>
      <c r="J17" s="15">
        <f t="shared" si="0"/>
        <v>5.01</v>
      </c>
    </row>
    <row r="18" spans="2:10" x14ac:dyDescent="0.3">
      <c r="B18" s="1" t="s">
        <v>25</v>
      </c>
      <c r="C18" s="5">
        <v>3</v>
      </c>
      <c r="D18" s="6">
        <v>3.1</v>
      </c>
      <c r="E18" s="6">
        <v>3.05</v>
      </c>
      <c r="F18" s="6">
        <v>3.06</v>
      </c>
      <c r="G18" s="6">
        <v>3.08</v>
      </c>
      <c r="H18" s="11">
        <f t="shared" si="1"/>
        <v>3</v>
      </c>
      <c r="I18" s="12" t="str">
        <f>INDEX($C$6:G$6,1,MATCH(H18,$C18:G18,0))</f>
        <v>Sume</v>
      </c>
      <c r="J18" s="15">
        <f t="shared" si="0"/>
        <v>3.06</v>
      </c>
    </row>
    <row r="19" spans="2:10" x14ac:dyDescent="0.3">
      <c r="B19" s="1" t="s">
        <v>9</v>
      </c>
      <c r="C19" s="5">
        <v>7</v>
      </c>
      <c r="D19" s="6">
        <v>7.01</v>
      </c>
      <c r="E19" s="6">
        <v>7.04</v>
      </c>
      <c r="F19" s="6">
        <v>7.25</v>
      </c>
      <c r="G19" s="6">
        <v>7.01</v>
      </c>
      <c r="H19" s="11">
        <f t="shared" si="1"/>
        <v>7</v>
      </c>
      <c r="I19" s="12" t="str">
        <f>INDEX($C$6:G$6,1,MATCH(H19,$C19:G19,0))</f>
        <v>Sume</v>
      </c>
      <c r="J19" s="15">
        <f t="shared" si="0"/>
        <v>7.01</v>
      </c>
    </row>
    <row r="20" spans="2:10" x14ac:dyDescent="0.3">
      <c r="B20" s="1" t="s">
        <v>3</v>
      </c>
      <c r="C20" s="5">
        <v>6</v>
      </c>
      <c r="D20" s="6">
        <v>5.99</v>
      </c>
      <c r="E20" s="6">
        <v>5.98</v>
      </c>
      <c r="F20" s="6">
        <v>5.99</v>
      </c>
      <c r="G20" s="6">
        <v>5.99</v>
      </c>
      <c r="H20" s="11">
        <f t="shared" si="1"/>
        <v>5.98</v>
      </c>
      <c r="I20" s="12" t="str">
        <f>INDEX($C$6:G$6,1,MATCH(H20,$C20:G20,0))</f>
        <v>Gomez</v>
      </c>
      <c r="J20" s="15">
        <f t="shared" si="0"/>
        <v>5.99</v>
      </c>
    </row>
    <row r="21" spans="2:10" x14ac:dyDescent="0.3">
      <c r="B21" s="1" t="s">
        <v>8</v>
      </c>
      <c r="C21" s="5">
        <v>5.6</v>
      </c>
      <c r="D21" s="6">
        <v>5.65</v>
      </c>
      <c r="E21" s="6">
        <v>5.76</v>
      </c>
      <c r="F21" s="6">
        <v>5.76</v>
      </c>
      <c r="G21" s="6">
        <v>5.65</v>
      </c>
      <c r="H21" s="11">
        <f t="shared" si="1"/>
        <v>5.6</v>
      </c>
      <c r="I21" s="12" t="str">
        <f>INDEX($C$6:G$6,1,MATCH(H21,$C21:G21,0))</f>
        <v>Sume</v>
      </c>
      <c r="J21" s="15">
        <f t="shared" si="0"/>
        <v>5.65</v>
      </c>
    </row>
    <row r="22" spans="2:10" x14ac:dyDescent="0.3">
      <c r="B22" s="1" t="s">
        <v>0</v>
      </c>
      <c r="C22" s="5">
        <v>8</v>
      </c>
      <c r="D22" s="6">
        <v>8</v>
      </c>
      <c r="E22" s="6">
        <v>8</v>
      </c>
      <c r="F22" s="6">
        <v>8</v>
      </c>
      <c r="G22" s="6">
        <v>7.99</v>
      </c>
      <c r="H22" s="11">
        <f t="shared" si="1"/>
        <v>7.99</v>
      </c>
      <c r="I22" s="12" t="str">
        <f>INDEX($C$6:G$6,1,MATCH(H22,$C22:G22,0))</f>
        <v>Almeidas</v>
      </c>
      <c r="J22" s="15">
        <f t="shared" si="0"/>
        <v>8</v>
      </c>
    </row>
    <row r="23" spans="2:10" x14ac:dyDescent="0.3">
      <c r="B23" s="1" t="s">
        <v>21</v>
      </c>
      <c r="C23" s="5">
        <v>8</v>
      </c>
      <c r="D23" s="6">
        <v>8.01</v>
      </c>
      <c r="E23" s="6">
        <v>8.02</v>
      </c>
      <c r="F23" s="6">
        <v>8.06</v>
      </c>
      <c r="G23" s="6">
        <v>8.09</v>
      </c>
      <c r="H23" s="11">
        <f t="shared" si="1"/>
        <v>8</v>
      </c>
      <c r="I23" s="12" t="str">
        <f>INDEX($C$6:G$6,1,MATCH(H23,$C23:G23,0))</f>
        <v>Sume</v>
      </c>
      <c r="J23" s="15">
        <f t="shared" si="0"/>
        <v>8.02</v>
      </c>
    </row>
    <row r="24" spans="2:10" x14ac:dyDescent="0.3">
      <c r="B24" s="1" t="s">
        <v>6</v>
      </c>
      <c r="C24" s="5">
        <v>4</v>
      </c>
      <c r="D24" s="6">
        <v>3.98</v>
      </c>
      <c r="E24" s="6">
        <v>3.97</v>
      </c>
      <c r="F24" s="6">
        <v>4</v>
      </c>
      <c r="G24" s="6">
        <v>4</v>
      </c>
      <c r="H24" s="11">
        <f t="shared" si="1"/>
        <v>3.97</v>
      </c>
      <c r="I24" s="12" t="str">
        <f>INDEX($C$6:G$6,1,MATCH(H24,$C24:G24,0))</f>
        <v>Gomez</v>
      </c>
      <c r="J24" s="15">
        <f t="shared" si="0"/>
        <v>4</v>
      </c>
    </row>
    <row r="25" spans="2:10" x14ac:dyDescent="0.3">
      <c r="B25" s="1" t="s">
        <v>16</v>
      </c>
      <c r="C25" s="5">
        <v>5</v>
      </c>
      <c r="D25" s="6">
        <v>5</v>
      </c>
      <c r="E25" s="6">
        <v>4</v>
      </c>
      <c r="F25" s="6">
        <v>4</v>
      </c>
      <c r="G25" s="6">
        <v>3</v>
      </c>
      <c r="H25" s="11">
        <f t="shared" si="1"/>
        <v>3</v>
      </c>
      <c r="I25" s="12" t="str">
        <f>INDEX($C$6:G$6,1,MATCH(H25,$C25:G25,0))</f>
        <v>Almeidas</v>
      </c>
      <c r="J25" s="15">
        <f t="shared" si="0"/>
        <v>4</v>
      </c>
    </row>
    <row r="26" spans="2:10" x14ac:dyDescent="0.3">
      <c r="B26" s="1" t="s">
        <v>18</v>
      </c>
      <c r="C26" s="5">
        <v>12</v>
      </c>
      <c r="D26" s="6">
        <v>13</v>
      </c>
      <c r="E26" s="6">
        <v>10</v>
      </c>
      <c r="F26" s="6">
        <v>11</v>
      </c>
      <c r="G26" s="6">
        <v>12</v>
      </c>
      <c r="H26" s="11">
        <f t="shared" si="1"/>
        <v>10</v>
      </c>
      <c r="I26" s="12" t="str">
        <f>INDEX($C$6:G$6,1,MATCH(H26,$C26:G26,0))</f>
        <v>Gomez</v>
      </c>
      <c r="J26" s="15">
        <f t="shared" si="0"/>
        <v>12</v>
      </c>
    </row>
    <row r="27" spans="2:10" x14ac:dyDescent="0.3">
      <c r="B27" s="1" t="s">
        <v>19</v>
      </c>
      <c r="C27" s="5">
        <v>8</v>
      </c>
      <c r="D27" s="6">
        <v>9</v>
      </c>
      <c r="E27" s="6">
        <v>10</v>
      </c>
      <c r="F27" s="6">
        <v>11</v>
      </c>
      <c r="G27" s="6">
        <v>11</v>
      </c>
      <c r="H27" s="11">
        <f t="shared" si="1"/>
        <v>8</v>
      </c>
      <c r="I27" s="12" t="str">
        <f>INDEX($C$6:G$6,1,MATCH(H27,$C27:G27,0))</f>
        <v>Sume</v>
      </c>
      <c r="J27" s="15">
        <f t="shared" si="0"/>
        <v>10</v>
      </c>
    </row>
    <row r="28" spans="2:10" x14ac:dyDescent="0.3">
      <c r="B28" s="1" t="s">
        <v>2</v>
      </c>
      <c r="C28" s="5">
        <v>4</v>
      </c>
      <c r="D28" s="6">
        <v>4</v>
      </c>
      <c r="E28" s="6">
        <v>4</v>
      </c>
      <c r="F28" s="6">
        <v>4</v>
      </c>
      <c r="G28" s="6">
        <v>3</v>
      </c>
      <c r="H28" s="11">
        <f t="shared" si="1"/>
        <v>3</v>
      </c>
      <c r="I28" s="12" t="str">
        <f>INDEX($C$6:G$6,1,MATCH(H28,$C28:G28,0))</f>
        <v>Almeidas</v>
      </c>
      <c r="J28" s="15">
        <f t="shared" si="0"/>
        <v>4</v>
      </c>
    </row>
    <row r="29" spans="2:10" x14ac:dyDescent="0.3">
      <c r="B29" s="1" t="s">
        <v>17</v>
      </c>
      <c r="C29" s="5">
        <v>7</v>
      </c>
      <c r="D29" s="6">
        <v>6</v>
      </c>
      <c r="E29" s="6">
        <v>7</v>
      </c>
      <c r="F29" s="6">
        <v>7</v>
      </c>
      <c r="G29" s="6">
        <v>7</v>
      </c>
      <c r="H29" s="11">
        <f t="shared" si="1"/>
        <v>6</v>
      </c>
      <c r="I29" s="12" t="str">
        <f>INDEX($C$6:G$6,1,MATCH(H29,$C29:G29,0))</f>
        <v>Araujos</v>
      </c>
      <c r="J29" s="15">
        <f t="shared" si="0"/>
        <v>7</v>
      </c>
    </row>
    <row r="30" spans="2:10" x14ac:dyDescent="0.3">
      <c r="B30" s="1" t="s">
        <v>15</v>
      </c>
      <c r="C30" s="5">
        <v>65</v>
      </c>
      <c r="D30" s="6">
        <v>65</v>
      </c>
      <c r="E30" s="6">
        <v>64</v>
      </c>
      <c r="F30" s="6">
        <v>66</v>
      </c>
      <c r="G30" s="6">
        <v>67</v>
      </c>
      <c r="H30" s="11">
        <f t="shared" si="1"/>
        <v>64</v>
      </c>
      <c r="I30" s="12" t="str">
        <f>INDEX($C$6:G$6,1,MATCH(H30,$C30:G30,0))</f>
        <v>Gomez</v>
      </c>
      <c r="J30" s="15">
        <f t="shared" si="0"/>
        <v>65</v>
      </c>
    </row>
    <row r="31" spans="2:10" x14ac:dyDescent="0.3">
      <c r="B31" s="1" t="s">
        <v>24</v>
      </c>
      <c r="C31" s="5">
        <v>12</v>
      </c>
      <c r="D31" s="6">
        <v>12</v>
      </c>
      <c r="E31" s="6">
        <v>11</v>
      </c>
      <c r="F31" s="6">
        <v>12</v>
      </c>
      <c r="G31" s="6">
        <v>13</v>
      </c>
      <c r="H31" s="11">
        <f t="shared" si="1"/>
        <v>11</v>
      </c>
      <c r="I31" s="12" t="str">
        <f>INDEX($C$6:G$6,1,MATCH(H31,$C31:G31,0))</f>
        <v>Gomez</v>
      </c>
      <c r="J31" s="15">
        <f t="shared" si="0"/>
        <v>12</v>
      </c>
    </row>
    <row r="32" spans="2:10" x14ac:dyDescent="0.3">
      <c r="B32" s="1" t="s">
        <v>28</v>
      </c>
      <c r="C32" s="5">
        <v>15</v>
      </c>
      <c r="D32" s="6">
        <v>14</v>
      </c>
      <c r="E32" s="6">
        <v>15</v>
      </c>
      <c r="F32" s="6">
        <v>16</v>
      </c>
      <c r="G32" s="6">
        <v>15</v>
      </c>
      <c r="H32" s="11">
        <f t="shared" si="1"/>
        <v>14</v>
      </c>
      <c r="I32" s="12" t="str">
        <f>INDEX($C$6:G$6,1,MATCH(H32,$C32:G32,0))</f>
        <v>Araujos</v>
      </c>
      <c r="J32" s="15">
        <f t="shared" si="0"/>
        <v>15</v>
      </c>
    </row>
    <row r="33" spans="2:10" x14ac:dyDescent="0.3">
      <c r="B33" s="1" t="s">
        <v>12</v>
      </c>
      <c r="C33" s="5">
        <v>14</v>
      </c>
      <c r="D33" s="6">
        <v>15</v>
      </c>
      <c r="E33" s="6">
        <v>13</v>
      </c>
      <c r="F33" s="6">
        <v>14</v>
      </c>
      <c r="G33" s="6">
        <v>14</v>
      </c>
      <c r="H33" s="11">
        <f t="shared" si="1"/>
        <v>13</v>
      </c>
      <c r="I33" s="12" t="str">
        <f>INDEX($C$6:G$6,1,MATCH(H33,$C33:G33,0))</f>
        <v>Gomez</v>
      </c>
      <c r="J33" s="15">
        <f t="shared" si="0"/>
        <v>14</v>
      </c>
    </row>
    <row r="34" spans="2:10" x14ac:dyDescent="0.3">
      <c r="B34" s="1" t="s">
        <v>20</v>
      </c>
      <c r="C34" s="5">
        <v>6</v>
      </c>
      <c r="D34" s="6">
        <v>6</v>
      </c>
      <c r="E34" s="6">
        <v>6</v>
      </c>
      <c r="F34" s="6">
        <v>6</v>
      </c>
      <c r="G34" s="6">
        <v>5</v>
      </c>
      <c r="H34" s="11">
        <f t="shared" si="1"/>
        <v>5</v>
      </c>
      <c r="I34" s="12" t="str">
        <f>INDEX($C$6:G$6,1,MATCH(H34,$C34:G34,0))</f>
        <v>Almeidas</v>
      </c>
      <c r="J34" s="15">
        <f t="shared" si="0"/>
        <v>6</v>
      </c>
    </row>
    <row r="35" spans="2:10" x14ac:dyDescent="0.3">
      <c r="B35" s="1" t="s">
        <v>23</v>
      </c>
      <c r="C35" s="5">
        <v>2</v>
      </c>
      <c r="D35" s="6">
        <v>3</v>
      </c>
      <c r="E35" s="6">
        <v>3</v>
      </c>
      <c r="F35" s="6">
        <v>3</v>
      </c>
      <c r="G35" s="6">
        <v>3</v>
      </c>
      <c r="H35" s="11">
        <f t="shared" si="1"/>
        <v>2</v>
      </c>
      <c r="I35" s="12" t="str">
        <f>INDEX($C$6:G$6,1,MATCH(H35,$C35:G35,0))</f>
        <v>Sume</v>
      </c>
      <c r="J35" s="15">
        <f t="shared" si="0"/>
        <v>3</v>
      </c>
    </row>
    <row r="36" spans="2:10" x14ac:dyDescent="0.3">
      <c r="B36" s="1" t="s">
        <v>14</v>
      </c>
      <c r="C36" s="5">
        <v>19</v>
      </c>
      <c r="D36" s="6">
        <v>18</v>
      </c>
      <c r="E36" s="6">
        <v>20</v>
      </c>
      <c r="F36" s="6">
        <v>20</v>
      </c>
      <c r="G36" s="6">
        <v>19</v>
      </c>
      <c r="H36" s="11">
        <f t="shared" si="1"/>
        <v>18</v>
      </c>
      <c r="I36" s="12" t="str">
        <f>INDEX($C$6:G$6,1,MATCH(H36,$C36:G36,0))</f>
        <v>Araujos</v>
      </c>
      <c r="J36" s="15">
        <f t="shared" si="0"/>
        <v>19</v>
      </c>
    </row>
    <row r="44" spans="2:10" x14ac:dyDescent="0.3">
      <c r="B44" s="8"/>
    </row>
  </sheetData>
  <mergeCells count="1">
    <mergeCell ref="B3:G3"/>
  </mergeCells>
  <conditionalFormatting sqref="C7:G36">
    <cfRule type="expression" dxfId="4" priority="1">
      <formula>C7=MIN($C7:$G7)</formula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97BD-3CCB-4FB2-83AA-0E71766E4DCE}">
  <dimension ref="A3:J44"/>
  <sheetViews>
    <sheetView zoomScale="60" zoomScaleNormal="60" workbookViewId="0">
      <selection activeCell="E17" sqref="E17"/>
    </sheetView>
  </sheetViews>
  <sheetFormatPr defaultRowHeight="15.6" x14ac:dyDescent="0.3"/>
  <cols>
    <col min="1" max="1" width="8.33203125" bestFit="1" customWidth="1"/>
    <col min="2" max="2" width="37.21875" style="2" bestFit="1" customWidth="1"/>
    <col min="3" max="3" width="11.5546875" style="7" bestFit="1" customWidth="1"/>
    <col min="4" max="7" width="14.5546875" style="7" customWidth="1"/>
    <col min="8" max="8" width="18.88671875" bestFit="1" customWidth="1"/>
    <col min="9" max="9" width="16.6640625" style="10" bestFit="1" customWidth="1"/>
    <col min="10" max="10" width="16.77734375" bestFit="1" customWidth="1"/>
  </cols>
  <sheetData>
    <row r="3" spans="1:10" ht="23.4" thickBot="1" x14ac:dyDescent="0.45">
      <c r="B3" s="32" t="s">
        <v>36</v>
      </c>
      <c r="C3" s="32"/>
      <c r="D3" s="32"/>
      <c r="E3" s="32"/>
      <c r="F3" s="32"/>
      <c r="G3" s="32"/>
    </row>
    <row r="4" spans="1:10" x14ac:dyDescent="0.3">
      <c r="I4" s="10" t="s">
        <v>46</v>
      </c>
      <c r="J4" s="22" t="s">
        <v>42</v>
      </c>
    </row>
    <row r="5" spans="1:10" ht="16.2" thickBot="1" x14ac:dyDescent="0.35">
      <c r="J5" s="23">
        <v>0.1</v>
      </c>
    </row>
    <row r="6" spans="1:10" ht="18" x14ac:dyDescent="0.35">
      <c r="A6" s="14" t="s">
        <v>40</v>
      </c>
      <c r="B6" s="3" t="s">
        <v>35</v>
      </c>
      <c r="C6" s="4" t="s">
        <v>31</v>
      </c>
      <c r="D6" s="4" t="s">
        <v>30</v>
      </c>
      <c r="E6" s="4" t="s">
        <v>32</v>
      </c>
      <c r="F6" s="4" t="s">
        <v>33</v>
      </c>
      <c r="G6" s="4" t="s">
        <v>34</v>
      </c>
      <c r="H6" s="4" t="s">
        <v>45</v>
      </c>
      <c r="I6" s="4" t="s">
        <v>44</v>
      </c>
      <c r="J6" s="21" t="s">
        <v>43</v>
      </c>
    </row>
    <row r="7" spans="1:10" ht="18" x14ac:dyDescent="0.3">
      <c r="A7" s="16">
        <v>1</v>
      </c>
      <c r="B7" s="1" t="s">
        <v>7</v>
      </c>
      <c r="C7" s="5">
        <v>12</v>
      </c>
      <c r="D7" s="6">
        <v>11.99</v>
      </c>
      <c r="E7" s="5">
        <v>12.01</v>
      </c>
      <c r="F7" s="5">
        <v>11.89</v>
      </c>
      <c r="G7" s="5">
        <v>12.05</v>
      </c>
      <c r="H7" s="11">
        <f>SMALL(C7:G7,1)</f>
        <v>11.89</v>
      </c>
      <c r="I7" s="12" t="str">
        <f>INDEX($C$6:G$6,1,MATCH(H7,$C7:G7,0))</f>
        <v>Santos</v>
      </c>
      <c r="J7" s="11">
        <f>H7*$J$5-H7</f>
        <v>-10.701000000000001</v>
      </c>
    </row>
    <row r="8" spans="1:10" ht="18" x14ac:dyDescent="0.3">
      <c r="A8" s="16">
        <v>2</v>
      </c>
      <c r="B8" s="1" t="s">
        <v>4</v>
      </c>
      <c r="C8" s="5">
        <v>4</v>
      </c>
      <c r="D8" s="6">
        <v>4.0999999999999996</v>
      </c>
      <c r="E8" s="6">
        <v>4.05</v>
      </c>
      <c r="F8" s="6">
        <v>4.08</v>
      </c>
      <c r="G8" s="6">
        <v>4.01</v>
      </c>
      <c r="H8" s="11">
        <f>SMALL(C8:G8,1)</f>
        <v>4</v>
      </c>
      <c r="I8" s="12" t="str">
        <f>INDEX($C$6:G$6,1,MATCH(H8,$C8:G8,0))</f>
        <v>Sume</v>
      </c>
      <c r="J8" s="11">
        <f t="shared" ref="J8:J36" si="0">H8*$J$5-H8</f>
        <v>-3.6</v>
      </c>
    </row>
    <row r="9" spans="1:10" ht="18" x14ac:dyDescent="0.3">
      <c r="A9" s="16">
        <v>3</v>
      </c>
      <c r="B9" s="1" t="s">
        <v>27</v>
      </c>
      <c r="C9" s="5">
        <v>3.5</v>
      </c>
      <c r="D9" s="6">
        <v>3.55</v>
      </c>
      <c r="E9" s="6">
        <v>3.4</v>
      </c>
      <c r="F9" s="6">
        <v>3.9</v>
      </c>
      <c r="G9" s="6">
        <v>3.6</v>
      </c>
      <c r="H9" s="11">
        <f t="shared" ref="H9:H36" si="1">SMALL(C9:G9,1)</f>
        <v>3.4</v>
      </c>
      <c r="I9" s="12" t="str">
        <f>INDEX($C$6:G$6,1,MATCH(H9,$C9:G9,0))</f>
        <v>Gomez</v>
      </c>
      <c r="J9" s="11">
        <f t="shared" si="0"/>
        <v>-3.06</v>
      </c>
    </row>
    <row r="10" spans="1:10" ht="18" x14ac:dyDescent="0.3">
      <c r="A10" s="16">
        <v>4</v>
      </c>
      <c r="B10" s="1" t="s">
        <v>26</v>
      </c>
      <c r="C10" s="5">
        <v>11</v>
      </c>
      <c r="D10" s="6">
        <v>12</v>
      </c>
      <c r="E10" s="6">
        <v>10.5</v>
      </c>
      <c r="F10" s="6">
        <v>10.52</v>
      </c>
      <c r="G10" s="6">
        <v>10.45</v>
      </c>
      <c r="H10" s="11">
        <f t="shared" si="1"/>
        <v>10.45</v>
      </c>
      <c r="I10" s="12" t="str">
        <f>INDEX($C$6:G$6,1,MATCH(H10,$C10:G10,0))</f>
        <v>Almeidas</v>
      </c>
      <c r="J10" s="11">
        <f t="shared" si="0"/>
        <v>-9.4049999999999994</v>
      </c>
    </row>
    <row r="11" spans="1:10" ht="18" x14ac:dyDescent="0.3">
      <c r="A11" s="16">
        <v>5</v>
      </c>
      <c r="B11" s="1" t="s">
        <v>1</v>
      </c>
      <c r="C11" s="5">
        <v>4.5999999999999996</v>
      </c>
      <c r="D11" s="6">
        <v>4.3</v>
      </c>
      <c r="E11" s="6">
        <v>4.34</v>
      </c>
      <c r="F11" s="6">
        <v>4.25</v>
      </c>
      <c r="G11" s="6">
        <v>5</v>
      </c>
      <c r="H11" s="11">
        <f t="shared" si="1"/>
        <v>4.25</v>
      </c>
      <c r="I11" s="12" t="str">
        <f>INDEX($C$6:G$6,1,MATCH(H11,$C11:G11,0))</f>
        <v>Santos</v>
      </c>
      <c r="J11" s="11">
        <f t="shared" si="0"/>
        <v>-3.8250000000000002</v>
      </c>
    </row>
    <row r="12" spans="1:10" ht="18" x14ac:dyDescent="0.3">
      <c r="A12" s="16">
        <v>6</v>
      </c>
      <c r="B12" s="1" t="s">
        <v>22</v>
      </c>
      <c r="C12" s="5">
        <v>5.6</v>
      </c>
      <c r="D12" s="6">
        <v>5.55</v>
      </c>
      <c r="E12" s="6">
        <v>5.47</v>
      </c>
      <c r="F12" s="6">
        <v>5.49</v>
      </c>
      <c r="G12" s="6">
        <v>5.38</v>
      </c>
      <c r="H12" s="11">
        <f t="shared" si="1"/>
        <v>5.38</v>
      </c>
      <c r="I12" s="12" t="str">
        <f>INDEX($C$6:G$6,1,MATCH(H12,$C12:G12,0))</f>
        <v>Almeidas</v>
      </c>
      <c r="J12" s="11">
        <f t="shared" si="0"/>
        <v>-4.8419999999999996</v>
      </c>
    </row>
    <row r="13" spans="1:10" ht="18" x14ac:dyDescent="0.3">
      <c r="A13" s="16">
        <v>7</v>
      </c>
      <c r="B13" s="1" t="s">
        <v>10</v>
      </c>
      <c r="C13" s="5">
        <v>6.3</v>
      </c>
      <c r="D13" s="6">
        <v>6.1</v>
      </c>
      <c r="E13" s="6">
        <v>6.5</v>
      </c>
      <c r="F13" s="6">
        <v>6.4</v>
      </c>
      <c r="G13" s="6">
        <v>6.3</v>
      </c>
      <c r="H13" s="11">
        <f t="shared" si="1"/>
        <v>6.1</v>
      </c>
      <c r="I13" s="12" t="str">
        <f>INDEX($C$6:G$6,1,MATCH(H13,$C13:G13,0))</f>
        <v>Araujos</v>
      </c>
      <c r="J13" s="11">
        <f t="shared" si="0"/>
        <v>-5.4899999999999993</v>
      </c>
    </row>
    <row r="14" spans="1:10" ht="18" x14ac:dyDescent="0.3">
      <c r="A14" s="16">
        <v>8</v>
      </c>
      <c r="B14" s="1" t="s">
        <v>11</v>
      </c>
      <c r="C14" s="5">
        <v>6.1</v>
      </c>
      <c r="D14" s="6">
        <v>6.4</v>
      </c>
      <c r="E14" s="6">
        <v>6.11</v>
      </c>
      <c r="F14" s="6">
        <v>6.09</v>
      </c>
      <c r="G14" s="6">
        <v>6.1</v>
      </c>
      <c r="H14" s="11">
        <f t="shared" si="1"/>
        <v>6.09</v>
      </c>
      <c r="I14" s="12" t="str">
        <f>INDEX($C$6:G$6,1,MATCH(H14,$C14:G14,0))</f>
        <v>Santos</v>
      </c>
      <c r="J14" s="11">
        <f t="shared" si="0"/>
        <v>-5.4809999999999999</v>
      </c>
    </row>
    <row r="15" spans="1:10" ht="18" x14ac:dyDescent="0.3">
      <c r="A15" s="16">
        <v>9</v>
      </c>
      <c r="B15" s="1" t="s">
        <v>5</v>
      </c>
      <c r="C15" s="5">
        <v>10</v>
      </c>
      <c r="D15" s="6">
        <v>9.99</v>
      </c>
      <c r="E15" s="6">
        <v>10.01</v>
      </c>
      <c r="F15" s="6">
        <v>10.02</v>
      </c>
      <c r="G15" s="6">
        <v>10.039999999999999</v>
      </c>
      <c r="H15" s="11">
        <f t="shared" si="1"/>
        <v>9.99</v>
      </c>
      <c r="I15" s="12" t="str">
        <f>INDEX($C$6:G$6,1,MATCH(H15,$C15:G15,0))</f>
        <v>Araujos</v>
      </c>
      <c r="J15" s="11">
        <f t="shared" si="0"/>
        <v>-8.9909999999999997</v>
      </c>
    </row>
    <row r="16" spans="1:10" ht="18" x14ac:dyDescent="0.3">
      <c r="A16" s="16">
        <v>10</v>
      </c>
      <c r="B16" s="1" t="s">
        <v>13</v>
      </c>
      <c r="C16" s="5">
        <v>20</v>
      </c>
      <c r="D16" s="6">
        <v>20.09</v>
      </c>
      <c r="E16" s="6">
        <v>19.989999999999998</v>
      </c>
      <c r="F16" s="6">
        <v>20.149999999999999</v>
      </c>
      <c r="G16" s="6">
        <v>20.23</v>
      </c>
      <c r="H16" s="11">
        <f t="shared" si="1"/>
        <v>19.989999999999998</v>
      </c>
      <c r="I16" s="12" t="str">
        <f>INDEX($C$6:G$6,1,MATCH(H16,$C16:G16,0))</f>
        <v>Gomez</v>
      </c>
      <c r="J16" s="11">
        <f t="shared" si="0"/>
        <v>-17.991</v>
      </c>
    </row>
    <row r="17" spans="1:10" ht="18" x14ac:dyDescent="0.3">
      <c r="A17" s="16">
        <v>11</v>
      </c>
      <c r="B17" s="1" t="s">
        <v>29</v>
      </c>
      <c r="C17" s="5">
        <v>5</v>
      </c>
      <c r="D17" s="6">
        <v>5.01</v>
      </c>
      <c r="E17" s="6">
        <v>5.05</v>
      </c>
      <c r="F17" s="6">
        <v>4.99</v>
      </c>
      <c r="G17" s="6">
        <v>5.08</v>
      </c>
      <c r="H17" s="11">
        <f t="shared" si="1"/>
        <v>4.99</v>
      </c>
      <c r="I17" s="12" t="str">
        <f>INDEX($C$6:G$6,1,MATCH(H17,$C17:G17,0))</f>
        <v>Santos</v>
      </c>
      <c r="J17" s="11">
        <f t="shared" si="0"/>
        <v>-4.4910000000000005</v>
      </c>
    </row>
    <row r="18" spans="1:10" ht="18" x14ac:dyDescent="0.3">
      <c r="A18" s="16">
        <v>12</v>
      </c>
      <c r="B18" s="1" t="s">
        <v>25</v>
      </c>
      <c r="C18" s="5">
        <v>3</v>
      </c>
      <c r="D18" s="6">
        <v>3.1</v>
      </c>
      <c r="E18" s="6">
        <v>3.05</v>
      </c>
      <c r="F18" s="6">
        <v>3.06</v>
      </c>
      <c r="G18" s="6">
        <v>3.08</v>
      </c>
      <c r="H18" s="11">
        <f t="shared" si="1"/>
        <v>3</v>
      </c>
      <c r="I18" s="12" t="str">
        <f>INDEX($C$6:G$6,1,MATCH(H18,$C18:G18,0))</f>
        <v>Sume</v>
      </c>
      <c r="J18" s="11">
        <f t="shared" si="0"/>
        <v>-2.7</v>
      </c>
    </row>
    <row r="19" spans="1:10" ht="18" x14ac:dyDescent="0.3">
      <c r="A19" s="16">
        <v>13</v>
      </c>
      <c r="B19" s="1" t="s">
        <v>9</v>
      </c>
      <c r="C19" s="5">
        <v>7</v>
      </c>
      <c r="D19" s="6">
        <v>7.01</v>
      </c>
      <c r="E19" s="6">
        <v>7.04</v>
      </c>
      <c r="F19" s="6">
        <v>7.25</v>
      </c>
      <c r="G19" s="6">
        <v>7.01</v>
      </c>
      <c r="H19" s="11">
        <f t="shared" si="1"/>
        <v>7</v>
      </c>
      <c r="I19" s="12" t="str">
        <f>INDEX($C$6:G$6,1,MATCH(H19,$C19:G19,0))</f>
        <v>Sume</v>
      </c>
      <c r="J19" s="11">
        <f t="shared" si="0"/>
        <v>-6.3</v>
      </c>
    </row>
    <row r="20" spans="1:10" ht="18" x14ac:dyDescent="0.3">
      <c r="A20" s="16">
        <v>14</v>
      </c>
      <c r="B20" s="1" t="s">
        <v>3</v>
      </c>
      <c r="C20" s="5">
        <v>6</v>
      </c>
      <c r="D20" s="6">
        <v>5.99</v>
      </c>
      <c r="E20" s="6">
        <v>5.98</v>
      </c>
      <c r="F20" s="6">
        <v>5.99</v>
      </c>
      <c r="G20" s="6">
        <v>5.99</v>
      </c>
      <c r="H20" s="11">
        <f t="shared" si="1"/>
        <v>5.98</v>
      </c>
      <c r="I20" s="12" t="str">
        <f>INDEX($C$6:G$6,1,MATCH(H20,$C20:G20,0))</f>
        <v>Gomez</v>
      </c>
      <c r="J20" s="11">
        <f t="shared" si="0"/>
        <v>-5.3820000000000006</v>
      </c>
    </row>
    <row r="21" spans="1:10" ht="18" x14ac:dyDescent="0.3">
      <c r="A21" s="16">
        <v>15</v>
      </c>
      <c r="B21" s="1" t="s">
        <v>8</v>
      </c>
      <c r="C21" s="5">
        <v>5.6</v>
      </c>
      <c r="D21" s="6">
        <v>5.65</v>
      </c>
      <c r="E21" s="6">
        <v>5.76</v>
      </c>
      <c r="F21" s="6">
        <v>5.76</v>
      </c>
      <c r="G21" s="6">
        <v>5.65</v>
      </c>
      <c r="H21" s="11">
        <f t="shared" si="1"/>
        <v>5.6</v>
      </c>
      <c r="I21" s="12" t="str">
        <f>INDEX($C$6:G$6,1,MATCH(H21,$C21:G21,0))</f>
        <v>Sume</v>
      </c>
      <c r="J21" s="11">
        <f t="shared" si="0"/>
        <v>-5.04</v>
      </c>
    </row>
    <row r="22" spans="1:10" ht="18" x14ac:dyDescent="0.3">
      <c r="A22" s="16">
        <v>16</v>
      </c>
      <c r="B22" s="1" t="s">
        <v>0</v>
      </c>
      <c r="C22" s="5">
        <v>8</v>
      </c>
      <c r="D22" s="6">
        <v>8</v>
      </c>
      <c r="E22" s="6">
        <v>8</v>
      </c>
      <c r="F22" s="6">
        <v>8</v>
      </c>
      <c r="G22" s="6">
        <v>7.99</v>
      </c>
      <c r="H22" s="11">
        <f t="shared" si="1"/>
        <v>7.99</v>
      </c>
      <c r="I22" s="12" t="str">
        <f>INDEX($C$6:G$6,1,MATCH(H22,$C22:G22,0))</f>
        <v>Almeidas</v>
      </c>
      <c r="J22" s="11">
        <f t="shared" si="0"/>
        <v>-7.1909999999999998</v>
      </c>
    </row>
    <row r="23" spans="1:10" ht="18" x14ac:dyDescent="0.3">
      <c r="A23" s="16">
        <v>17</v>
      </c>
      <c r="B23" s="1" t="s">
        <v>21</v>
      </c>
      <c r="C23" s="5">
        <v>8</v>
      </c>
      <c r="D23" s="6">
        <v>8.01</v>
      </c>
      <c r="E23" s="6">
        <v>8.02</v>
      </c>
      <c r="F23" s="6">
        <v>8.06</v>
      </c>
      <c r="G23" s="6">
        <v>8.09</v>
      </c>
      <c r="H23" s="11">
        <f t="shared" si="1"/>
        <v>8</v>
      </c>
      <c r="I23" s="12" t="str">
        <f>INDEX($C$6:G$6,1,MATCH(H23,$C23:G23,0))</f>
        <v>Sume</v>
      </c>
      <c r="J23" s="11">
        <f t="shared" si="0"/>
        <v>-7.2</v>
      </c>
    </row>
    <row r="24" spans="1:10" ht="18" x14ac:dyDescent="0.3">
      <c r="A24" s="16">
        <v>18</v>
      </c>
      <c r="B24" s="1" t="s">
        <v>6</v>
      </c>
      <c r="C24" s="5">
        <v>4</v>
      </c>
      <c r="D24" s="6">
        <v>3.98</v>
      </c>
      <c r="E24" s="6">
        <v>3.97</v>
      </c>
      <c r="F24" s="6">
        <v>4</v>
      </c>
      <c r="G24" s="6">
        <v>4</v>
      </c>
      <c r="H24" s="11">
        <f t="shared" si="1"/>
        <v>3.97</v>
      </c>
      <c r="I24" s="12" t="str">
        <f>INDEX($C$6:G$6,1,MATCH(H24,$C24:G24,0))</f>
        <v>Gomez</v>
      </c>
      <c r="J24" s="11">
        <f t="shared" si="0"/>
        <v>-3.5730000000000004</v>
      </c>
    </row>
    <row r="25" spans="1:10" ht="18" x14ac:dyDescent="0.3">
      <c r="A25" s="16">
        <v>19</v>
      </c>
      <c r="B25" s="1" t="s">
        <v>16</v>
      </c>
      <c r="C25" s="5">
        <v>5</v>
      </c>
      <c r="D25" s="6">
        <v>5</v>
      </c>
      <c r="E25" s="6">
        <v>4</v>
      </c>
      <c r="F25" s="6">
        <v>4</v>
      </c>
      <c r="G25" s="6">
        <v>3</v>
      </c>
      <c r="H25" s="11">
        <f t="shared" si="1"/>
        <v>3</v>
      </c>
      <c r="I25" s="12" t="str">
        <f>INDEX($C$6:G$6,1,MATCH(H25,$C25:G25,0))</f>
        <v>Almeidas</v>
      </c>
      <c r="J25" s="11">
        <f t="shared" si="0"/>
        <v>-2.7</v>
      </c>
    </row>
    <row r="26" spans="1:10" ht="18" x14ac:dyDescent="0.3">
      <c r="A26" s="16">
        <v>20</v>
      </c>
      <c r="B26" s="1" t="s">
        <v>18</v>
      </c>
      <c r="C26" s="5">
        <v>12</v>
      </c>
      <c r="D26" s="6">
        <v>13</v>
      </c>
      <c r="E26" s="6">
        <v>10</v>
      </c>
      <c r="F26" s="6">
        <v>11</v>
      </c>
      <c r="G26" s="6">
        <v>12</v>
      </c>
      <c r="H26" s="11">
        <f t="shared" si="1"/>
        <v>10</v>
      </c>
      <c r="I26" s="12" t="str">
        <f>INDEX($C$6:G$6,1,MATCH(H26,$C26:G26,0))</f>
        <v>Gomez</v>
      </c>
      <c r="J26" s="11">
        <f t="shared" si="0"/>
        <v>-9</v>
      </c>
    </row>
    <row r="27" spans="1:10" ht="18" x14ac:dyDescent="0.3">
      <c r="A27" s="16">
        <v>21</v>
      </c>
      <c r="B27" s="1" t="s">
        <v>19</v>
      </c>
      <c r="C27" s="5">
        <v>8</v>
      </c>
      <c r="D27" s="6">
        <v>9</v>
      </c>
      <c r="E27" s="6">
        <v>10</v>
      </c>
      <c r="F27" s="6">
        <v>11</v>
      </c>
      <c r="G27" s="6">
        <v>11</v>
      </c>
      <c r="H27" s="11">
        <f t="shared" si="1"/>
        <v>8</v>
      </c>
      <c r="I27" s="12" t="str">
        <f>INDEX($C$6:G$6,1,MATCH(H27,$C27:G27,0))</f>
        <v>Sume</v>
      </c>
      <c r="J27" s="11">
        <f t="shared" si="0"/>
        <v>-7.2</v>
      </c>
    </row>
    <row r="28" spans="1:10" ht="18" x14ac:dyDescent="0.3">
      <c r="A28" s="16">
        <v>22</v>
      </c>
      <c r="B28" s="1" t="s">
        <v>2</v>
      </c>
      <c r="C28" s="5">
        <v>4</v>
      </c>
      <c r="D28" s="6">
        <v>4</v>
      </c>
      <c r="E28" s="6">
        <v>4</v>
      </c>
      <c r="F28" s="6">
        <v>4</v>
      </c>
      <c r="G28" s="6">
        <v>3</v>
      </c>
      <c r="H28" s="11">
        <f t="shared" si="1"/>
        <v>3</v>
      </c>
      <c r="I28" s="12" t="str">
        <f>INDEX($C$6:G$6,1,MATCH(H28,$C28:G28,0))</f>
        <v>Almeidas</v>
      </c>
      <c r="J28" s="11">
        <f t="shared" si="0"/>
        <v>-2.7</v>
      </c>
    </row>
    <row r="29" spans="1:10" ht="18" x14ac:dyDescent="0.3">
      <c r="A29" s="16">
        <v>23</v>
      </c>
      <c r="B29" s="1" t="s">
        <v>17</v>
      </c>
      <c r="C29" s="5">
        <v>7</v>
      </c>
      <c r="D29" s="6">
        <v>6</v>
      </c>
      <c r="E29" s="6">
        <v>7</v>
      </c>
      <c r="F29" s="6">
        <v>7</v>
      </c>
      <c r="G29" s="6">
        <v>7</v>
      </c>
      <c r="H29" s="11">
        <f t="shared" si="1"/>
        <v>6</v>
      </c>
      <c r="I29" s="12" t="str">
        <f>INDEX($C$6:G$6,1,MATCH(H29,$C29:G29,0))</f>
        <v>Araujos</v>
      </c>
      <c r="J29" s="11">
        <f t="shared" si="0"/>
        <v>-5.4</v>
      </c>
    </row>
    <row r="30" spans="1:10" ht="18" x14ac:dyDescent="0.3">
      <c r="A30" s="16">
        <v>24</v>
      </c>
      <c r="B30" s="1" t="s">
        <v>15</v>
      </c>
      <c r="C30" s="5">
        <v>65</v>
      </c>
      <c r="D30" s="6">
        <v>65</v>
      </c>
      <c r="E30" s="6">
        <v>64</v>
      </c>
      <c r="F30" s="6">
        <v>66</v>
      </c>
      <c r="G30" s="6">
        <v>67</v>
      </c>
      <c r="H30" s="11">
        <f t="shared" si="1"/>
        <v>64</v>
      </c>
      <c r="I30" s="12" t="str">
        <f>INDEX($C$6:G$6,1,MATCH(H30,$C30:G30,0))</f>
        <v>Gomez</v>
      </c>
      <c r="J30" s="11">
        <f t="shared" si="0"/>
        <v>-57.6</v>
      </c>
    </row>
    <row r="31" spans="1:10" ht="18" x14ac:dyDescent="0.3">
      <c r="A31" s="16">
        <v>25</v>
      </c>
      <c r="B31" s="1" t="s">
        <v>24</v>
      </c>
      <c r="C31" s="5">
        <v>12</v>
      </c>
      <c r="D31" s="6">
        <v>12</v>
      </c>
      <c r="E31" s="6">
        <v>11</v>
      </c>
      <c r="F31" s="6">
        <v>12</v>
      </c>
      <c r="G31" s="6">
        <v>13</v>
      </c>
      <c r="H31" s="11">
        <f t="shared" si="1"/>
        <v>11</v>
      </c>
      <c r="I31" s="12" t="str">
        <f>INDEX($C$6:G$6,1,MATCH(H31,$C31:G31,0))</f>
        <v>Gomez</v>
      </c>
      <c r="J31" s="11">
        <f t="shared" si="0"/>
        <v>-9.9</v>
      </c>
    </row>
    <row r="32" spans="1:10" ht="18" x14ac:dyDescent="0.3">
      <c r="A32" s="16">
        <v>26</v>
      </c>
      <c r="B32" s="1" t="s">
        <v>28</v>
      </c>
      <c r="C32" s="5">
        <v>15</v>
      </c>
      <c r="D32" s="6">
        <v>14</v>
      </c>
      <c r="E32" s="6">
        <v>15</v>
      </c>
      <c r="F32" s="6">
        <v>16</v>
      </c>
      <c r="G32" s="6">
        <v>15</v>
      </c>
      <c r="H32" s="11">
        <f t="shared" si="1"/>
        <v>14</v>
      </c>
      <c r="I32" s="12" t="str">
        <f>INDEX($C$6:G$6,1,MATCH(H32,$C32:G32,0))</f>
        <v>Araujos</v>
      </c>
      <c r="J32" s="11">
        <f t="shared" si="0"/>
        <v>-12.6</v>
      </c>
    </row>
    <row r="33" spans="1:10" ht="18" x14ac:dyDescent="0.3">
      <c r="A33" s="16">
        <v>27</v>
      </c>
      <c r="B33" s="1" t="s">
        <v>12</v>
      </c>
      <c r="C33" s="5">
        <v>14</v>
      </c>
      <c r="D33" s="6">
        <v>15</v>
      </c>
      <c r="E33" s="6">
        <v>13</v>
      </c>
      <c r="F33" s="6">
        <v>14</v>
      </c>
      <c r="G33" s="6">
        <v>14</v>
      </c>
      <c r="H33" s="11">
        <f t="shared" si="1"/>
        <v>13</v>
      </c>
      <c r="I33" s="12" t="str">
        <f>INDEX($C$6:G$6,1,MATCH(H33,$C33:G33,0))</f>
        <v>Gomez</v>
      </c>
      <c r="J33" s="11">
        <f t="shared" si="0"/>
        <v>-11.7</v>
      </c>
    </row>
    <row r="34" spans="1:10" ht="18" x14ac:dyDescent="0.3">
      <c r="A34" s="16">
        <v>28</v>
      </c>
      <c r="B34" s="1" t="s">
        <v>20</v>
      </c>
      <c r="C34" s="5">
        <v>6</v>
      </c>
      <c r="D34" s="6">
        <v>6</v>
      </c>
      <c r="E34" s="6">
        <v>6</v>
      </c>
      <c r="F34" s="6">
        <v>6</v>
      </c>
      <c r="G34" s="6">
        <v>5</v>
      </c>
      <c r="H34" s="11">
        <f t="shared" si="1"/>
        <v>5</v>
      </c>
      <c r="I34" s="12" t="str">
        <f>INDEX($C$6:G$6,1,MATCH(H34,$C34:G34,0))</f>
        <v>Almeidas</v>
      </c>
      <c r="J34" s="11">
        <f t="shared" si="0"/>
        <v>-4.5</v>
      </c>
    </row>
    <row r="35" spans="1:10" ht="18" x14ac:dyDescent="0.3">
      <c r="A35" s="16">
        <v>29</v>
      </c>
      <c r="B35" s="1" t="s">
        <v>23</v>
      </c>
      <c r="C35" s="5">
        <v>2</v>
      </c>
      <c r="D35" s="6">
        <v>3</v>
      </c>
      <c r="E35" s="6">
        <v>3</v>
      </c>
      <c r="F35" s="6">
        <v>3</v>
      </c>
      <c r="G35" s="6">
        <v>3</v>
      </c>
      <c r="H35" s="11">
        <f t="shared" si="1"/>
        <v>2</v>
      </c>
      <c r="I35" s="12" t="str">
        <f>INDEX($C$6:G$6,1,MATCH(H35,$C35:G35,0))</f>
        <v>Sume</v>
      </c>
      <c r="J35" s="11">
        <f t="shared" si="0"/>
        <v>-1.8</v>
      </c>
    </row>
    <row r="36" spans="1:10" ht="18" x14ac:dyDescent="0.3">
      <c r="A36" s="16">
        <v>30</v>
      </c>
      <c r="B36" s="1" t="s">
        <v>14</v>
      </c>
      <c r="C36" s="5">
        <v>19</v>
      </c>
      <c r="D36" s="6">
        <v>18</v>
      </c>
      <c r="E36" s="6">
        <v>20</v>
      </c>
      <c r="F36" s="6">
        <v>20</v>
      </c>
      <c r="G36" s="6">
        <v>19</v>
      </c>
      <c r="H36" s="11">
        <f t="shared" si="1"/>
        <v>18</v>
      </c>
      <c r="I36" s="12" t="str">
        <f>INDEX($C$6:G$6,1,MATCH(H36,$C36:G36,0))</f>
        <v>Araujos</v>
      </c>
      <c r="J36" s="11">
        <f t="shared" si="0"/>
        <v>-16.2</v>
      </c>
    </row>
    <row r="44" spans="1:10" x14ac:dyDescent="0.3">
      <c r="B44" s="8"/>
    </row>
  </sheetData>
  <mergeCells count="1">
    <mergeCell ref="B3:G3"/>
  </mergeCells>
  <conditionalFormatting sqref="C7:G36">
    <cfRule type="expression" dxfId="3" priority="1">
      <formula>C7=MIN($C7:$G7)</formula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97AEA-BCDC-49B6-8DA6-EB463E3270A1}">
  <dimension ref="B3:K44"/>
  <sheetViews>
    <sheetView topLeftCell="E4" zoomScale="107" zoomScaleNormal="107" workbookViewId="0">
      <selection activeCell="K8" sqref="K8"/>
    </sheetView>
  </sheetViews>
  <sheetFormatPr defaultRowHeight="15.6" x14ac:dyDescent="0.3"/>
  <cols>
    <col min="2" max="2" width="37.21875" style="2" bestFit="1" customWidth="1"/>
    <col min="3" max="3" width="11.5546875" style="7" bestFit="1" customWidth="1"/>
    <col min="4" max="7" width="14.5546875" style="7" customWidth="1"/>
    <col min="8" max="8" width="18.88671875" bestFit="1" customWidth="1"/>
    <col min="9" max="9" width="16.6640625" style="10" bestFit="1" customWidth="1"/>
    <col min="10" max="10" width="15.77734375" style="13" bestFit="1" customWidth="1"/>
    <col min="11" max="11" width="27.21875" bestFit="1" customWidth="1"/>
  </cols>
  <sheetData>
    <row r="3" spans="2:11" ht="22.8" x14ac:dyDescent="0.4">
      <c r="B3" s="32" t="s">
        <v>36</v>
      </c>
      <c r="C3" s="32"/>
      <c r="D3" s="32"/>
      <c r="E3" s="32"/>
      <c r="F3" s="32"/>
      <c r="G3" s="32"/>
    </row>
    <row r="6" spans="2:11" ht="18" x14ac:dyDescent="0.35">
      <c r="B6" s="3" t="s">
        <v>35</v>
      </c>
      <c r="C6" s="4" t="s">
        <v>31</v>
      </c>
      <c r="D6" s="4" t="s">
        <v>30</v>
      </c>
      <c r="E6" s="4" t="s">
        <v>32</v>
      </c>
      <c r="F6" s="4" t="s">
        <v>33</v>
      </c>
      <c r="G6" s="4" t="s">
        <v>34</v>
      </c>
      <c r="H6" s="4" t="s">
        <v>45</v>
      </c>
      <c r="I6" s="4" t="s">
        <v>44</v>
      </c>
      <c r="J6" s="14" t="s">
        <v>39</v>
      </c>
      <c r="K6" s="4" t="s">
        <v>47</v>
      </c>
    </row>
    <row r="7" spans="2:11" x14ac:dyDescent="0.3">
      <c r="B7" s="1" t="s">
        <v>7</v>
      </c>
      <c r="C7" s="5">
        <v>12</v>
      </c>
      <c r="D7" s="6">
        <v>11.99</v>
      </c>
      <c r="E7" s="5">
        <v>12.01</v>
      </c>
      <c r="F7" s="5">
        <v>11.89</v>
      </c>
      <c r="G7" s="5">
        <v>12.05</v>
      </c>
      <c r="H7" s="11">
        <f>SMALL(C7:G7,1)</f>
        <v>11.89</v>
      </c>
      <c r="I7" s="12" t="str">
        <f>INDEX($C$6:G$6,1,MATCH(H7,$C7:G7,0))</f>
        <v>Santos</v>
      </c>
      <c r="J7" s="15">
        <f>MEDIAN(C7:G7)</f>
        <v>12</v>
      </c>
      <c r="K7" s="24" t="str">
        <f>IF(G7&lt;=J7,"Bom preço","Preço alto")</f>
        <v>Preço alto</v>
      </c>
    </row>
    <row r="8" spans="2:11" x14ac:dyDescent="0.3">
      <c r="B8" s="1" t="s">
        <v>4</v>
      </c>
      <c r="C8" s="5">
        <v>4</v>
      </c>
      <c r="D8" s="6">
        <v>4.0999999999999996</v>
      </c>
      <c r="E8" s="6">
        <v>4.05</v>
      </c>
      <c r="F8" s="6">
        <v>4.08</v>
      </c>
      <c r="G8" s="6">
        <v>4.01</v>
      </c>
      <c r="H8" s="11">
        <f>SMALL(C8:G8,1)</f>
        <v>4</v>
      </c>
      <c r="I8" s="12" t="str">
        <f>INDEX($C$6:G$6,1,MATCH(H8,$C8:G8,0))</f>
        <v>Sume</v>
      </c>
      <c r="J8" s="15">
        <f t="shared" ref="J8:J36" si="0">MEDIAN(C8:G8)</f>
        <v>4.05</v>
      </c>
      <c r="K8" s="24" t="str">
        <f t="shared" ref="K8:K36" si="1">IF(G8&lt;=J8,"Bom preço","Preço alto")</f>
        <v>Bom preço</v>
      </c>
    </row>
    <row r="9" spans="2:11" x14ac:dyDescent="0.3">
      <c r="B9" s="1" t="s">
        <v>27</v>
      </c>
      <c r="C9" s="5">
        <v>3.5</v>
      </c>
      <c r="D9" s="6">
        <v>3.55</v>
      </c>
      <c r="E9" s="6">
        <v>3.4</v>
      </c>
      <c r="F9" s="6">
        <v>3.9</v>
      </c>
      <c r="G9" s="6">
        <v>3.6</v>
      </c>
      <c r="H9" s="11">
        <f t="shared" ref="H9:H36" si="2">SMALL(C9:G9,1)</f>
        <v>3.4</v>
      </c>
      <c r="I9" s="12" t="str">
        <f>INDEX($C$6:G$6,1,MATCH(H9,$C9:G9,0))</f>
        <v>Gomez</v>
      </c>
      <c r="J9" s="15">
        <f t="shared" si="0"/>
        <v>3.55</v>
      </c>
      <c r="K9" s="24" t="str">
        <f t="shared" si="1"/>
        <v>Preço alto</v>
      </c>
    </row>
    <row r="10" spans="2:11" x14ac:dyDescent="0.3">
      <c r="B10" s="1" t="s">
        <v>26</v>
      </c>
      <c r="C10" s="5">
        <v>11</v>
      </c>
      <c r="D10" s="6">
        <v>12</v>
      </c>
      <c r="E10" s="6">
        <v>10.5</v>
      </c>
      <c r="F10" s="6">
        <v>10.52</v>
      </c>
      <c r="G10" s="6">
        <v>10.45</v>
      </c>
      <c r="H10" s="11">
        <f t="shared" si="2"/>
        <v>10.45</v>
      </c>
      <c r="I10" s="12" t="str">
        <f>INDEX($C$6:G$6,1,MATCH(H10,$C10:G10,0))</f>
        <v>Almeidas</v>
      </c>
      <c r="J10" s="15">
        <f t="shared" si="0"/>
        <v>10.52</v>
      </c>
      <c r="K10" s="24" t="str">
        <f t="shared" si="1"/>
        <v>Bom preço</v>
      </c>
    </row>
    <row r="11" spans="2:11" x14ac:dyDescent="0.3">
      <c r="B11" s="1" t="s">
        <v>1</v>
      </c>
      <c r="C11" s="5">
        <v>4.5999999999999996</v>
      </c>
      <c r="D11" s="6">
        <v>4.3</v>
      </c>
      <c r="E11" s="6">
        <v>4.34</v>
      </c>
      <c r="F11" s="6">
        <v>4.25</v>
      </c>
      <c r="G11" s="6">
        <v>5</v>
      </c>
      <c r="H11" s="11">
        <f t="shared" si="2"/>
        <v>4.25</v>
      </c>
      <c r="I11" s="12" t="str">
        <f>INDEX($C$6:G$6,1,MATCH(H11,$C11:G11,0))</f>
        <v>Santos</v>
      </c>
      <c r="J11" s="15">
        <f t="shared" si="0"/>
        <v>4.34</v>
      </c>
      <c r="K11" s="24" t="str">
        <f t="shared" si="1"/>
        <v>Preço alto</v>
      </c>
    </row>
    <row r="12" spans="2:11" x14ac:dyDescent="0.3">
      <c r="B12" s="1" t="s">
        <v>22</v>
      </c>
      <c r="C12" s="5">
        <v>5.6</v>
      </c>
      <c r="D12" s="6">
        <v>5.55</v>
      </c>
      <c r="E12" s="6">
        <v>5.47</v>
      </c>
      <c r="F12" s="6">
        <v>5.49</v>
      </c>
      <c r="G12" s="6">
        <v>5.38</v>
      </c>
      <c r="H12" s="11">
        <f t="shared" si="2"/>
        <v>5.38</v>
      </c>
      <c r="I12" s="12" t="str">
        <f>INDEX($C$6:G$6,1,MATCH(H12,$C12:G12,0))</f>
        <v>Almeidas</v>
      </c>
      <c r="J12" s="15">
        <f t="shared" si="0"/>
        <v>5.49</v>
      </c>
      <c r="K12" s="24" t="str">
        <f t="shared" si="1"/>
        <v>Bom preço</v>
      </c>
    </row>
    <row r="13" spans="2:11" x14ac:dyDescent="0.3">
      <c r="B13" s="1" t="s">
        <v>10</v>
      </c>
      <c r="C13" s="5">
        <v>6.3</v>
      </c>
      <c r="D13" s="6">
        <v>6.1</v>
      </c>
      <c r="E13" s="6">
        <v>6.5</v>
      </c>
      <c r="F13" s="6">
        <v>6.4</v>
      </c>
      <c r="G13" s="6">
        <v>6.3</v>
      </c>
      <c r="H13" s="11">
        <f t="shared" si="2"/>
        <v>6.1</v>
      </c>
      <c r="I13" s="12" t="str">
        <f>INDEX($C$6:G$6,1,MATCH(H13,$C13:G13,0))</f>
        <v>Araujos</v>
      </c>
      <c r="J13" s="15">
        <f t="shared" si="0"/>
        <v>6.3</v>
      </c>
      <c r="K13" s="24" t="str">
        <f t="shared" si="1"/>
        <v>Bom preço</v>
      </c>
    </row>
    <row r="14" spans="2:11" x14ac:dyDescent="0.3">
      <c r="B14" s="1" t="s">
        <v>11</v>
      </c>
      <c r="C14" s="5">
        <v>6.1</v>
      </c>
      <c r="D14" s="6">
        <v>6.4</v>
      </c>
      <c r="E14" s="6">
        <v>6.11</v>
      </c>
      <c r="F14" s="6">
        <v>6.09</v>
      </c>
      <c r="G14" s="6">
        <v>6.1</v>
      </c>
      <c r="H14" s="11">
        <f t="shared" si="2"/>
        <v>6.09</v>
      </c>
      <c r="I14" s="12" t="str">
        <f>INDEX($C$6:G$6,1,MATCH(H14,$C14:G14,0))</f>
        <v>Santos</v>
      </c>
      <c r="J14" s="15">
        <f t="shared" si="0"/>
        <v>6.1</v>
      </c>
      <c r="K14" s="24" t="str">
        <f t="shared" si="1"/>
        <v>Bom preço</v>
      </c>
    </row>
    <row r="15" spans="2:11" x14ac:dyDescent="0.3">
      <c r="B15" s="1" t="s">
        <v>5</v>
      </c>
      <c r="C15" s="5">
        <v>10</v>
      </c>
      <c r="D15" s="6">
        <v>9.99</v>
      </c>
      <c r="E15" s="6">
        <v>10.01</v>
      </c>
      <c r="F15" s="6">
        <v>10.02</v>
      </c>
      <c r="G15" s="6">
        <v>10.039999999999999</v>
      </c>
      <c r="H15" s="11">
        <f t="shared" si="2"/>
        <v>9.99</v>
      </c>
      <c r="I15" s="12" t="str">
        <f>INDEX($C$6:G$6,1,MATCH(H15,$C15:G15,0))</f>
        <v>Araujos</v>
      </c>
      <c r="J15" s="15">
        <f t="shared" si="0"/>
        <v>10.01</v>
      </c>
      <c r="K15" s="24" t="str">
        <f t="shared" si="1"/>
        <v>Preço alto</v>
      </c>
    </row>
    <row r="16" spans="2:11" x14ac:dyDescent="0.3">
      <c r="B16" s="1" t="s">
        <v>13</v>
      </c>
      <c r="C16" s="5">
        <v>20</v>
      </c>
      <c r="D16" s="6">
        <v>20.09</v>
      </c>
      <c r="E16" s="6">
        <v>19.989999999999998</v>
      </c>
      <c r="F16" s="6">
        <v>20.149999999999999</v>
      </c>
      <c r="G16" s="6">
        <v>20.23</v>
      </c>
      <c r="H16" s="11">
        <f t="shared" si="2"/>
        <v>19.989999999999998</v>
      </c>
      <c r="I16" s="12" t="str">
        <f>INDEX($C$6:G$6,1,MATCH(H16,$C16:G16,0))</f>
        <v>Gomez</v>
      </c>
      <c r="J16" s="15">
        <f t="shared" si="0"/>
        <v>20.09</v>
      </c>
      <c r="K16" s="24" t="str">
        <f t="shared" si="1"/>
        <v>Preço alto</v>
      </c>
    </row>
    <row r="17" spans="2:11" x14ac:dyDescent="0.3">
      <c r="B17" s="1" t="s">
        <v>29</v>
      </c>
      <c r="C17" s="5">
        <v>5</v>
      </c>
      <c r="D17" s="6">
        <v>5.01</v>
      </c>
      <c r="E17" s="6">
        <v>5.05</v>
      </c>
      <c r="F17" s="6">
        <v>4.99</v>
      </c>
      <c r="G17" s="6">
        <v>5.08</v>
      </c>
      <c r="H17" s="11">
        <f t="shared" si="2"/>
        <v>4.99</v>
      </c>
      <c r="I17" s="12" t="str">
        <f>INDEX($C$6:G$6,1,MATCH(H17,$C17:G17,0))</f>
        <v>Santos</v>
      </c>
      <c r="J17" s="15">
        <f t="shared" si="0"/>
        <v>5.01</v>
      </c>
      <c r="K17" s="24" t="str">
        <f t="shared" si="1"/>
        <v>Preço alto</v>
      </c>
    </row>
    <row r="18" spans="2:11" x14ac:dyDescent="0.3">
      <c r="B18" s="1" t="s">
        <v>25</v>
      </c>
      <c r="C18" s="5">
        <v>3</v>
      </c>
      <c r="D18" s="6">
        <v>3.1</v>
      </c>
      <c r="E18" s="6">
        <v>3.05</v>
      </c>
      <c r="F18" s="6">
        <v>3.06</v>
      </c>
      <c r="G18" s="6">
        <v>3.08</v>
      </c>
      <c r="H18" s="11">
        <f t="shared" si="2"/>
        <v>3</v>
      </c>
      <c r="I18" s="12" t="str">
        <f>INDEX($C$6:G$6,1,MATCH(H18,$C18:G18,0))</f>
        <v>Sume</v>
      </c>
      <c r="J18" s="15">
        <f t="shared" si="0"/>
        <v>3.06</v>
      </c>
      <c r="K18" s="24" t="str">
        <f t="shared" si="1"/>
        <v>Preço alto</v>
      </c>
    </row>
    <row r="19" spans="2:11" x14ac:dyDescent="0.3">
      <c r="B19" s="1" t="s">
        <v>9</v>
      </c>
      <c r="C19" s="5">
        <v>7</v>
      </c>
      <c r="D19" s="6">
        <v>7.01</v>
      </c>
      <c r="E19" s="6">
        <v>7.04</v>
      </c>
      <c r="F19" s="6">
        <v>7.25</v>
      </c>
      <c r="G19" s="6">
        <v>7.01</v>
      </c>
      <c r="H19" s="11">
        <f t="shared" si="2"/>
        <v>7</v>
      </c>
      <c r="I19" s="12" t="str">
        <f>INDEX($C$6:G$6,1,MATCH(H19,$C19:G19,0))</f>
        <v>Sume</v>
      </c>
      <c r="J19" s="15">
        <f t="shared" si="0"/>
        <v>7.01</v>
      </c>
      <c r="K19" s="24" t="str">
        <f t="shared" si="1"/>
        <v>Bom preço</v>
      </c>
    </row>
    <row r="20" spans="2:11" x14ac:dyDescent="0.3">
      <c r="B20" s="1" t="s">
        <v>3</v>
      </c>
      <c r="C20" s="5">
        <v>6</v>
      </c>
      <c r="D20" s="6">
        <v>5.99</v>
      </c>
      <c r="E20" s="6">
        <v>5.98</v>
      </c>
      <c r="F20" s="6">
        <v>5.99</v>
      </c>
      <c r="G20" s="6">
        <v>5.99</v>
      </c>
      <c r="H20" s="11">
        <f t="shared" si="2"/>
        <v>5.98</v>
      </c>
      <c r="I20" s="12" t="str">
        <f>INDEX($C$6:G$6,1,MATCH(H20,$C20:G20,0))</f>
        <v>Gomez</v>
      </c>
      <c r="J20" s="15">
        <f t="shared" si="0"/>
        <v>5.99</v>
      </c>
      <c r="K20" s="24" t="str">
        <f t="shared" si="1"/>
        <v>Bom preço</v>
      </c>
    </row>
    <row r="21" spans="2:11" x14ac:dyDescent="0.3">
      <c r="B21" s="1" t="s">
        <v>8</v>
      </c>
      <c r="C21" s="5">
        <v>5.6</v>
      </c>
      <c r="D21" s="6">
        <v>5.65</v>
      </c>
      <c r="E21" s="6">
        <v>5.76</v>
      </c>
      <c r="F21" s="6">
        <v>5.76</v>
      </c>
      <c r="G21" s="6">
        <v>5.65</v>
      </c>
      <c r="H21" s="11">
        <f t="shared" si="2"/>
        <v>5.6</v>
      </c>
      <c r="I21" s="12" t="str">
        <f>INDEX($C$6:G$6,1,MATCH(H21,$C21:G21,0))</f>
        <v>Sume</v>
      </c>
      <c r="J21" s="15">
        <f t="shared" si="0"/>
        <v>5.65</v>
      </c>
      <c r="K21" s="24" t="str">
        <f t="shared" si="1"/>
        <v>Bom preço</v>
      </c>
    </row>
    <row r="22" spans="2:11" x14ac:dyDescent="0.3">
      <c r="B22" s="1" t="s">
        <v>0</v>
      </c>
      <c r="C22" s="5">
        <v>8</v>
      </c>
      <c r="D22" s="6">
        <v>8</v>
      </c>
      <c r="E22" s="6">
        <v>8</v>
      </c>
      <c r="F22" s="6">
        <v>8</v>
      </c>
      <c r="G22" s="6">
        <v>7.99</v>
      </c>
      <c r="H22" s="11">
        <f t="shared" si="2"/>
        <v>7.99</v>
      </c>
      <c r="I22" s="12" t="str">
        <f>INDEX($C$6:G$6,1,MATCH(H22,$C22:G22,0))</f>
        <v>Almeidas</v>
      </c>
      <c r="J22" s="15">
        <f t="shared" si="0"/>
        <v>8</v>
      </c>
      <c r="K22" s="24" t="str">
        <f t="shared" si="1"/>
        <v>Bom preço</v>
      </c>
    </row>
    <row r="23" spans="2:11" x14ac:dyDescent="0.3">
      <c r="B23" s="1" t="s">
        <v>21</v>
      </c>
      <c r="C23" s="5">
        <v>8</v>
      </c>
      <c r="D23" s="6">
        <v>8.01</v>
      </c>
      <c r="E23" s="6">
        <v>8.02</v>
      </c>
      <c r="F23" s="6">
        <v>8.06</v>
      </c>
      <c r="G23" s="6">
        <v>8.09</v>
      </c>
      <c r="H23" s="11">
        <f t="shared" si="2"/>
        <v>8</v>
      </c>
      <c r="I23" s="12" t="str">
        <f>INDEX($C$6:G$6,1,MATCH(H23,$C23:G23,0))</f>
        <v>Sume</v>
      </c>
      <c r="J23" s="15">
        <f t="shared" si="0"/>
        <v>8.02</v>
      </c>
      <c r="K23" s="24" t="str">
        <f t="shared" si="1"/>
        <v>Preço alto</v>
      </c>
    </row>
    <row r="24" spans="2:11" x14ac:dyDescent="0.3">
      <c r="B24" s="1" t="s">
        <v>6</v>
      </c>
      <c r="C24" s="5">
        <v>4</v>
      </c>
      <c r="D24" s="6">
        <v>3.98</v>
      </c>
      <c r="E24" s="6">
        <v>3.97</v>
      </c>
      <c r="F24" s="6">
        <v>4</v>
      </c>
      <c r="G24" s="6">
        <v>4</v>
      </c>
      <c r="H24" s="11">
        <f t="shared" si="2"/>
        <v>3.97</v>
      </c>
      <c r="I24" s="12" t="str">
        <f>INDEX($C$6:G$6,1,MATCH(H24,$C24:G24,0))</f>
        <v>Gomez</v>
      </c>
      <c r="J24" s="15">
        <f t="shared" si="0"/>
        <v>4</v>
      </c>
      <c r="K24" s="24" t="str">
        <f t="shared" si="1"/>
        <v>Bom preço</v>
      </c>
    </row>
    <row r="25" spans="2:11" x14ac:dyDescent="0.3">
      <c r="B25" s="1" t="s">
        <v>16</v>
      </c>
      <c r="C25" s="5">
        <v>5</v>
      </c>
      <c r="D25" s="6">
        <v>5</v>
      </c>
      <c r="E25" s="6">
        <v>4</v>
      </c>
      <c r="F25" s="6">
        <v>4</v>
      </c>
      <c r="G25" s="6">
        <v>3</v>
      </c>
      <c r="H25" s="11">
        <f t="shared" si="2"/>
        <v>3</v>
      </c>
      <c r="I25" s="12" t="str">
        <f>INDEX($C$6:G$6,1,MATCH(H25,$C25:G25,0))</f>
        <v>Almeidas</v>
      </c>
      <c r="J25" s="15">
        <f t="shared" si="0"/>
        <v>4</v>
      </c>
      <c r="K25" s="24" t="str">
        <f t="shared" si="1"/>
        <v>Bom preço</v>
      </c>
    </row>
    <row r="26" spans="2:11" x14ac:dyDescent="0.3">
      <c r="B26" s="1" t="s">
        <v>18</v>
      </c>
      <c r="C26" s="5">
        <v>12</v>
      </c>
      <c r="D26" s="6">
        <v>13</v>
      </c>
      <c r="E26" s="6">
        <v>10</v>
      </c>
      <c r="F26" s="6">
        <v>11</v>
      </c>
      <c r="G26" s="6">
        <v>12</v>
      </c>
      <c r="H26" s="11">
        <f t="shared" si="2"/>
        <v>10</v>
      </c>
      <c r="I26" s="12" t="str">
        <f>INDEX($C$6:G$6,1,MATCH(H26,$C26:G26,0))</f>
        <v>Gomez</v>
      </c>
      <c r="J26" s="15">
        <f t="shared" si="0"/>
        <v>12</v>
      </c>
      <c r="K26" s="24" t="str">
        <f t="shared" si="1"/>
        <v>Bom preço</v>
      </c>
    </row>
    <row r="27" spans="2:11" x14ac:dyDescent="0.3">
      <c r="B27" s="1" t="s">
        <v>19</v>
      </c>
      <c r="C27" s="5">
        <v>8</v>
      </c>
      <c r="D27" s="6">
        <v>9</v>
      </c>
      <c r="E27" s="6">
        <v>10</v>
      </c>
      <c r="F27" s="6">
        <v>11</v>
      </c>
      <c r="G27" s="6">
        <v>11</v>
      </c>
      <c r="H27" s="11">
        <f t="shared" si="2"/>
        <v>8</v>
      </c>
      <c r="I27" s="12" t="str">
        <f>INDEX($C$6:G$6,1,MATCH(H27,$C27:G27,0))</f>
        <v>Sume</v>
      </c>
      <c r="J27" s="15">
        <f t="shared" si="0"/>
        <v>10</v>
      </c>
      <c r="K27" s="24" t="str">
        <f t="shared" si="1"/>
        <v>Preço alto</v>
      </c>
    </row>
    <row r="28" spans="2:11" x14ac:dyDescent="0.3">
      <c r="B28" s="1" t="s">
        <v>2</v>
      </c>
      <c r="C28" s="5">
        <v>4</v>
      </c>
      <c r="D28" s="6">
        <v>4</v>
      </c>
      <c r="E28" s="6">
        <v>4</v>
      </c>
      <c r="F28" s="6">
        <v>4</v>
      </c>
      <c r="G28" s="6">
        <v>3</v>
      </c>
      <c r="H28" s="11">
        <f t="shared" si="2"/>
        <v>3</v>
      </c>
      <c r="I28" s="12" t="str">
        <f>INDEX($C$6:G$6,1,MATCH(H28,$C28:G28,0))</f>
        <v>Almeidas</v>
      </c>
      <c r="J28" s="15">
        <f t="shared" si="0"/>
        <v>4</v>
      </c>
      <c r="K28" s="24" t="str">
        <f t="shared" si="1"/>
        <v>Bom preço</v>
      </c>
    </row>
    <row r="29" spans="2:11" x14ac:dyDescent="0.3">
      <c r="B29" s="1" t="s">
        <v>17</v>
      </c>
      <c r="C29" s="5">
        <v>7</v>
      </c>
      <c r="D29" s="6">
        <v>6</v>
      </c>
      <c r="E29" s="6">
        <v>7</v>
      </c>
      <c r="F29" s="6">
        <v>7</v>
      </c>
      <c r="G29" s="6">
        <v>7</v>
      </c>
      <c r="H29" s="11">
        <f t="shared" si="2"/>
        <v>6</v>
      </c>
      <c r="I29" s="12" t="str">
        <f>INDEX($C$6:G$6,1,MATCH(H29,$C29:G29,0))</f>
        <v>Araujos</v>
      </c>
      <c r="J29" s="15">
        <f t="shared" si="0"/>
        <v>7</v>
      </c>
      <c r="K29" s="24" t="str">
        <f t="shared" si="1"/>
        <v>Bom preço</v>
      </c>
    </row>
    <row r="30" spans="2:11" x14ac:dyDescent="0.3">
      <c r="B30" s="1" t="s">
        <v>15</v>
      </c>
      <c r="C30" s="5">
        <v>65</v>
      </c>
      <c r="D30" s="6">
        <v>65</v>
      </c>
      <c r="E30" s="6">
        <v>64</v>
      </c>
      <c r="F30" s="6">
        <v>66</v>
      </c>
      <c r="G30" s="6">
        <v>67</v>
      </c>
      <c r="H30" s="11">
        <f t="shared" si="2"/>
        <v>64</v>
      </c>
      <c r="I30" s="12" t="str">
        <f>INDEX($C$6:G$6,1,MATCH(H30,$C30:G30,0))</f>
        <v>Gomez</v>
      </c>
      <c r="J30" s="15">
        <f t="shared" si="0"/>
        <v>65</v>
      </c>
      <c r="K30" s="24" t="str">
        <f t="shared" si="1"/>
        <v>Preço alto</v>
      </c>
    </row>
    <row r="31" spans="2:11" x14ac:dyDescent="0.3">
      <c r="B31" s="1" t="s">
        <v>24</v>
      </c>
      <c r="C31" s="5">
        <v>12</v>
      </c>
      <c r="D31" s="6">
        <v>12</v>
      </c>
      <c r="E31" s="6">
        <v>11</v>
      </c>
      <c r="F31" s="6">
        <v>12</v>
      </c>
      <c r="G31" s="6">
        <v>13</v>
      </c>
      <c r="H31" s="11">
        <f t="shared" si="2"/>
        <v>11</v>
      </c>
      <c r="I31" s="12" t="str">
        <f>INDEX($C$6:G$6,1,MATCH(H31,$C31:G31,0))</f>
        <v>Gomez</v>
      </c>
      <c r="J31" s="15">
        <f t="shared" si="0"/>
        <v>12</v>
      </c>
      <c r="K31" s="24" t="str">
        <f t="shared" si="1"/>
        <v>Preço alto</v>
      </c>
    </row>
    <row r="32" spans="2:11" x14ac:dyDescent="0.3">
      <c r="B32" s="1" t="s">
        <v>28</v>
      </c>
      <c r="C32" s="5">
        <v>15</v>
      </c>
      <c r="D32" s="6">
        <v>14</v>
      </c>
      <c r="E32" s="6">
        <v>15</v>
      </c>
      <c r="F32" s="6">
        <v>16</v>
      </c>
      <c r="G32" s="6">
        <v>15</v>
      </c>
      <c r="H32" s="11">
        <f t="shared" si="2"/>
        <v>14</v>
      </c>
      <c r="I32" s="12" t="str">
        <f>INDEX($C$6:G$6,1,MATCH(H32,$C32:G32,0))</f>
        <v>Araujos</v>
      </c>
      <c r="J32" s="15">
        <f t="shared" si="0"/>
        <v>15</v>
      </c>
      <c r="K32" s="24" t="str">
        <f t="shared" si="1"/>
        <v>Bom preço</v>
      </c>
    </row>
    <row r="33" spans="2:11" x14ac:dyDescent="0.3">
      <c r="B33" s="1" t="s">
        <v>12</v>
      </c>
      <c r="C33" s="5">
        <v>14</v>
      </c>
      <c r="D33" s="6">
        <v>15</v>
      </c>
      <c r="E33" s="6">
        <v>13</v>
      </c>
      <c r="F33" s="6">
        <v>14</v>
      </c>
      <c r="G33" s="6">
        <v>14</v>
      </c>
      <c r="H33" s="11">
        <f t="shared" si="2"/>
        <v>13</v>
      </c>
      <c r="I33" s="12" t="str">
        <f>INDEX($C$6:G$6,1,MATCH(H33,$C33:G33,0))</f>
        <v>Gomez</v>
      </c>
      <c r="J33" s="15">
        <f t="shared" si="0"/>
        <v>14</v>
      </c>
      <c r="K33" s="24" t="str">
        <f t="shared" si="1"/>
        <v>Bom preço</v>
      </c>
    </row>
    <row r="34" spans="2:11" x14ac:dyDescent="0.3">
      <c r="B34" s="1" t="s">
        <v>20</v>
      </c>
      <c r="C34" s="5">
        <v>6</v>
      </c>
      <c r="D34" s="6">
        <v>6</v>
      </c>
      <c r="E34" s="6">
        <v>6</v>
      </c>
      <c r="F34" s="6">
        <v>6</v>
      </c>
      <c r="G34" s="6">
        <v>5</v>
      </c>
      <c r="H34" s="11">
        <f t="shared" si="2"/>
        <v>5</v>
      </c>
      <c r="I34" s="12" t="str">
        <f>INDEX($C$6:G$6,1,MATCH(H34,$C34:G34,0))</f>
        <v>Almeidas</v>
      </c>
      <c r="J34" s="15">
        <f t="shared" si="0"/>
        <v>6</v>
      </c>
      <c r="K34" s="24" t="str">
        <f t="shared" si="1"/>
        <v>Bom preço</v>
      </c>
    </row>
    <row r="35" spans="2:11" x14ac:dyDescent="0.3">
      <c r="B35" s="1" t="s">
        <v>23</v>
      </c>
      <c r="C35" s="5">
        <v>2</v>
      </c>
      <c r="D35" s="6">
        <v>3</v>
      </c>
      <c r="E35" s="6">
        <v>3</v>
      </c>
      <c r="F35" s="6">
        <v>3</v>
      </c>
      <c r="G35" s="6">
        <v>3</v>
      </c>
      <c r="H35" s="11">
        <f t="shared" si="2"/>
        <v>2</v>
      </c>
      <c r="I35" s="12" t="str">
        <f>INDEX($C$6:G$6,1,MATCH(H35,$C35:G35,0))</f>
        <v>Sume</v>
      </c>
      <c r="J35" s="15">
        <f t="shared" si="0"/>
        <v>3</v>
      </c>
      <c r="K35" s="24" t="str">
        <f t="shared" si="1"/>
        <v>Bom preço</v>
      </c>
    </row>
    <row r="36" spans="2:11" x14ac:dyDescent="0.3">
      <c r="B36" s="1" t="s">
        <v>14</v>
      </c>
      <c r="C36" s="5">
        <v>19</v>
      </c>
      <c r="D36" s="6">
        <v>18</v>
      </c>
      <c r="E36" s="6">
        <v>20</v>
      </c>
      <c r="F36" s="6">
        <v>20</v>
      </c>
      <c r="G36" s="6">
        <v>19</v>
      </c>
      <c r="H36" s="11">
        <f t="shared" si="2"/>
        <v>18</v>
      </c>
      <c r="I36" s="12" t="str">
        <f>INDEX($C$6:G$6,1,MATCH(H36,$C36:G36,0))</f>
        <v>Araujos</v>
      </c>
      <c r="J36" s="15">
        <f t="shared" si="0"/>
        <v>19</v>
      </c>
      <c r="K36" s="24" t="str">
        <f t="shared" si="1"/>
        <v>Bom preço</v>
      </c>
    </row>
    <row r="44" spans="2:11" x14ac:dyDescent="0.3">
      <c r="B44" s="8"/>
    </row>
  </sheetData>
  <mergeCells count="1">
    <mergeCell ref="B3:G3"/>
  </mergeCells>
  <conditionalFormatting sqref="C7:G36">
    <cfRule type="expression" dxfId="2" priority="1">
      <formula>C7=MIN($C7:$G7)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planilha-base</vt:lpstr>
      <vt:lpstr>grafico</vt:lpstr>
      <vt:lpstr>classificacao</vt:lpstr>
      <vt:lpstr>filtro-proteina</vt:lpstr>
      <vt:lpstr>filtro-10</vt:lpstr>
      <vt:lpstr>filtro-empresa-vencedora</vt:lpstr>
      <vt:lpstr>media</vt:lpstr>
      <vt:lpstr>percentagem</vt:lpstr>
      <vt:lpstr>funcao se</vt:lpstr>
      <vt:lpstr>PROCV</vt:lpstr>
      <vt:lpstr>PROCX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WELLIGTON</dc:creator>
  <cp:lastModifiedBy>Artur Filho</cp:lastModifiedBy>
  <dcterms:created xsi:type="dcterms:W3CDTF">2015-06-05T18:19:34Z</dcterms:created>
  <dcterms:modified xsi:type="dcterms:W3CDTF">2022-12-08T12:53:34Z</dcterms:modified>
</cp:coreProperties>
</file>