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RQUIVOS\SENAI\Planos_Ensino\2020_2_Semestre\ProjetoIntegrador1\"/>
    </mc:Choice>
  </mc:AlternateContent>
  <xr:revisionPtr revIDLastSave="0" documentId="13_ncr:1_{B61633FA-F6B3-47D6-8E0D-E79A45F5F047}" xr6:coauthVersionLast="45" xr6:coauthVersionMax="45" xr10:uidLastSave="{00000000-0000-0000-0000-000000000000}"/>
  <bookViews>
    <workbookView xWindow="-120" yWindow="-120" windowWidth="20730" windowHeight="11160" xr2:uid="{A2EFEAD8-89AC-4165-9D5E-89350841DA2B}"/>
  </bookViews>
  <sheets>
    <sheet name="Maria José" sheetId="1" r:id="rId1"/>
    <sheet name="José Maria" sheetId="2" r:id="rId2"/>
    <sheet name="Marta Silva" sheetId="3" r:id="rId3"/>
    <sheet name="Zélia Ferreira" sheetId="4" r:id="rId4"/>
  </sheets>
  <definedNames>
    <definedName name="_xlnm._FilterDatabase" localSheetId="0" hidden="1">'Maria José'!$A$1:$M$8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" i="1" l="1"/>
  <c r="H17" i="3" l="1"/>
  <c r="J8" i="3"/>
  <c r="M8" i="3" s="1"/>
  <c r="H8" i="3"/>
  <c r="G8" i="3"/>
  <c r="F8" i="3"/>
  <c r="L7" i="3"/>
  <c r="M7" i="3" s="1"/>
  <c r="J7" i="3"/>
  <c r="H7" i="3"/>
  <c r="G7" i="3"/>
  <c r="F7" i="3"/>
  <c r="J6" i="3"/>
  <c r="H6" i="3"/>
  <c r="G6" i="3"/>
  <c r="F6" i="3"/>
  <c r="J5" i="3"/>
  <c r="H5" i="3"/>
  <c r="G5" i="3"/>
  <c r="F5" i="3"/>
  <c r="M4" i="3"/>
  <c r="L4" i="3"/>
  <c r="J4" i="3"/>
  <c r="H4" i="3"/>
  <c r="G4" i="3"/>
  <c r="F4" i="3"/>
  <c r="J11" i="2"/>
  <c r="M11" i="2" s="1"/>
  <c r="H11" i="2"/>
  <c r="G11" i="2"/>
  <c r="F11" i="2"/>
  <c r="J10" i="2"/>
  <c r="L10" i="2" s="1"/>
  <c r="M10" i="2" s="1"/>
  <c r="H10" i="2"/>
  <c r="G10" i="2"/>
  <c r="F10" i="2"/>
  <c r="J9" i="2"/>
  <c r="H9" i="2"/>
  <c r="G9" i="2"/>
  <c r="F9" i="2"/>
  <c r="J8" i="2"/>
  <c r="L8" i="2" s="1"/>
  <c r="H8" i="2"/>
  <c r="G8" i="2"/>
  <c r="L7" i="2"/>
  <c r="J7" i="2"/>
  <c r="H7" i="2"/>
  <c r="G7" i="2"/>
  <c r="F7" i="2"/>
  <c r="L6" i="2"/>
  <c r="J6" i="2"/>
  <c r="M6" i="2" s="1"/>
  <c r="H6" i="2"/>
  <c r="G6" i="2"/>
  <c r="F6" i="2"/>
  <c r="L5" i="2"/>
  <c r="J5" i="2"/>
  <c r="H5" i="2"/>
  <c r="G5" i="2"/>
  <c r="F5" i="2"/>
  <c r="L4" i="2"/>
  <c r="J4" i="2"/>
  <c r="H4" i="2"/>
  <c r="G4" i="2"/>
  <c r="F4" i="2"/>
  <c r="J8" i="1"/>
  <c r="L8" i="1" s="1"/>
  <c r="H8" i="1"/>
  <c r="G8" i="1"/>
  <c r="J7" i="1"/>
  <c r="H7" i="1"/>
  <c r="G7" i="1"/>
  <c r="F7" i="1"/>
  <c r="J6" i="1"/>
  <c r="H6" i="1"/>
  <c r="G6" i="1"/>
  <c r="F6" i="1"/>
  <c r="J5" i="1"/>
  <c r="H5" i="1"/>
  <c r="G5" i="1"/>
  <c r="F5" i="1"/>
  <c r="J4" i="1"/>
  <c r="L4" i="1" s="1"/>
  <c r="G4" i="1"/>
  <c r="F4" i="1"/>
  <c r="M17" i="4"/>
  <c r="M5" i="4"/>
  <c r="M6" i="4"/>
  <c r="M7" i="4"/>
  <c r="M8" i="4"/>
  <c r="M9" i="4"/>
  <c r="M10" i="4"/>
  <c r="M11" i="4"/>
  <c r="M4" i="4"/>
  <c r="J5" i="4"/>
  <c r="L5" i="4" s="1"/>
  <c r="J6" i="4"/>
  <c r="L6" i="4" s="1"/>
  <c r="J7" i="4"/>
  <c r="J8" i="4"/>
  <c r="L8" i="4" s="1"/>
  <c r="J9" i="4"/>
  <c r="J10" i="4"/>
  <c r="L10" i="4" s="1"/>
  <c r="J11" i="4"/>
  <c r="L7" i="4"/>
  <c r="L9" i="4"/>
  <c r="L11" i="4"/>
  <c r="L4" i="4"/>
  <c r="J4" i="4"/>
  <c r="H5" i="4"/>
  <c r="H6" i="4"/>
  <c r="H7" i="4"/>
  <c r="H8" i="4"/>
  <c r="H9" i="4"/>
  <c r="H10" i="4"/>
  <c r="H11" i="4"/>
  <c r="H4" i="4"/>
  <c r="G5" i="4"/>
  <c r="G6" i="4"/>
  <c r="G7" i="4"/>
  <c r="G8" i="4"/>
  <c r="G9" i="4"/>
  <c r="G10" i="4"/>
  <c r="G11" i="4"/>
  <c r="G4" i="4"/>
  <c r="F5" i="4"/>
  <c r="F6" i="4"/>
  <c r="F7" i="4"/>
  <c r="F9" i="4"/>
  <c r="F10" i="4"/>
  <c r="F11" i="4"/>
  <c r="F4" i="4"/>
  <c r="L5" i="1" l="1"/>
  <c r="M5" i="1" s="1"/>
  <c r="M8" i="1"/>
  <c r="L6" i="3"/>
  <c r="M6" i="3" s="1"/>
  <c r="L8" i="3"/>
  <c r="M8" i="2"/>
  <c r="J17" i="2"/>
  <c r="M7" i="2"/>
  <c r="H17" i="2"/>
  <c r="M5" i="2"/>
  <c r="M7" i="1"/>
  <c r="M6" i="1"/>
  <c r="H17" i="1"/>
  <c r="L7" i="1"/>
  <c r="J17" i="1"/>
  <c r="L6" i="1"/>
  <c r="L5" i="3"/>
  <c r="M5" i="3" s="1"/>
  <c r="J17" i="3"/>
  <c r="M4" i="2"/>
  <c r="L9" i="2"/>
  <c r="M9" i="2" s="1"/>
  <c r="L11" i="2"/>
  <c r="M4" i="1"/>
  <c r="J17" i="4"/>
  <c r="L17" i="4"/>
  <c r="H17" i="4"/>
  <c r="L17" i="3" l="1"/>
  <c r="M17" i="3" s="1"/>
  <c r="L17" i="2"/>
  <c r="M17" i="2" s="1"/>
  <c r="L17" i="1"/>
  <c r="M17" i="1" s="1"/>
</calcChain>
</file>

<file path=xl/sharedStrings.xml><?xml version="1.0" encoding="utf-8"?>
<sst xmlns="http://schemas.openxmlformats.org/spreadsheetml/2006/main" count="90" uniqueCount="24">
  <si>
    <t>Ações</t>
  </si>
  <si>
    <t>Quantidade</t>
  </si>
  <si>
    <t>Comprado por</t>
  </si>
  <si>
    <t>Valor atual</t>
  </si>
  <si>
    <t>Resultado</t>
  </si>
  <si>
    <t>Vender Lucro</t>
  </si>
  <si>
    <t>Vender Prejuíso</t>
  </si>
  <si>
    <t>Data Venda</t>
  </si>
  <si>
    <t>Data Compra</t>
  </si>
  <si>
    <t>Total Investido</t>
  </si>
  <si>
    <t>Total Atual</t>
  </si>
  <si>
    <t>PETRO4</t>
  </si>
  <si>
    <t>LASA2</t>
  </si>
  <si>
    <t>PSD3</t>
  </si>
  <si>
    <t>LZT4</t>
  </si>
  <si>
    <t>VALE1</t>
  </si>
  <si>
    <t>VALE3</t>
  </si>
  <si>
    <t>RBT5</t>
  </si>
  <si>
    <t>RBT8</t>
  </si>
  <si>
    <t>Prejuíso Máximo</t>
  </si>
  <si>
    <t>Lucro Esperado</t>
  </si>
  <si>
    <t>Vendido Por</t>
  </si>
  <si>
    <t>Total Vendido</t>
  </si>
  <si>
    <t>Totais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</si>
</sst>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43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2060"/>
      <name val="Calibri"/>
      <family val="2"/>
      <scheme val="minor"/>
    </font>
    <font>
      <u val="singleAccounting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2">
    <xf numFmtId="0" fontId="0" fillId="0" borderId="0" xfId="0"/>
    <xf numFmtId="9" fontId="3" fillId="0" borderId="0" xfId="2" applyFont="1"/>
    <xf numFmtId="44" fontId="3" fillId="0" borderId="0" xfId="0" applyNumberFormat="1" applyFont="1"/>
    <xf numFmtId="0" fontId="3" fillId="0" borderId="0" xfId="0" applyFont="1"/>
    <xf numFmtId="14" fontId="0" fillId="0" borderId="0" xfId="0" applyNumberFormat="1"/>
    <xf numFmtId="9" fontId="0" fillId="0" borderId="0" xfId="0" applyNumberFormat="1"/>
    <xf numFmtId="44" fontId="0" fillId="0" borderId="0" xfId="1" applyFont="1"/>
    <xf numFmtId="44" fontId="2" fillId="0" borderId="0" xfId="1" applyFont="1"/>
    <xf numFmtId="44" fontId="4" fillId="0" borderId="0" xfId="1" applyFont="1"/>
    <xf numFmtId="44" fontId="0" fillId="0" borderId="0" xfId="0" applyNumberFormat="1"/>
    <xf numFmtId="43" fontId="0" fillId="0" borderId="0" xfId="3" applyFont="1"/>
    <xf numFmtId="44" fontId="5" fillId="0" borderId="0" xfId="1" applyFont="1"/>
  </cellXfs>
  <cellStyles count="4">
    <cellStyle name="Moeda" xfId="1" builtinId="4"/>
    <cellStyle name="Normal" xfId="0" builtinId="0"/>
    <cellStyle name="Porcentagem" xfId="2" builtinId="5"/>
    <cellStyle name="Vírgula" xfId="3" builtinId="3"/>
  </cellStyles>
  <dxfs count="51">
    <dxf>
      <font>
        <b/>
        <i val="0"/>
        <color rgb="FF00206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b/>
        <i val="0"/>
        <color rgb="FF00206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b/>
        <i val="0"/>
        <color rgb="FF00206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00206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b/>
        <i val="0"/>
        <color rgb="FF00206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00206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b/>
        <i val="0"/>
        <color rgb="FF00206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00206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b/>
        <i val="0"/>
        <color rgb="FF00206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35660-47F2-415B-B371-9A876C5CB1D5}">
  <dimension ref="A1:M17"/>
  <sheetViews>
    <sheetView tabSelected="1" workbookViewId="0">
      <selection activeCell="E14" sqref="E14"/>
    </sheetView>
  </sheetViews>
  <sheetFormatPr defaultRowHeight="15" x14ac:dyDescent="0.25"/>
  <cols>
    <col min="1" max="1" width="15.85546875" bestFit="1" customWidth="1"/>
    <col min="2" max="2" width="12.28515625" bestFit="1" customWidth="1"/>
    <col min="3" max="3" width="12.85546875" bestFit="1" customWidth="1"/>
    <col min="4" max="4" width="13.7109375" bestFit="1" customWidth="1"/>
    <col min="5" max="5" width="10.5703125" bestFit="1" customWidth="1"/>
    <col min="6" max="6" width="15.42578125" bestFit="1" customWidth="1"/>
    <col min="7" max="7" width="12.7109375" bestFit="1" customWidth="1"/>
    <col min="8" max="8" width="14.28515625" bestFit="1" customWidth="1"/>
    <col min="9" max="9" width="12" bestFit="1" customWidth="1"/>
    <col min="10" max="10" width="13.5703125" bestFit="1" customWidth="1"/>
    <col min="11" max="11" width="11.140625" bestFit="1" customWidth="1"/>
    <col min="12" max="12" width="12.140625" bestFit="1" customWidth="1"/>
    <col min="13" max="13" width="9.85546875" bestFit="1" customWidth="1"/>
  </cols>
  <sheetData>
    <row r="1" spans="1:13" x14ac:dyDescent="0.25">
      <c r="A1" t="s">
        <v>20</v>
      </c>
      <c r="B1" s="5">
        <v>0.15</v>
      </c>
    </row>
    <row r="2" spans="1:13" x14ac:dyDescent="0.25">
      <c r="A2" t="s">
        <v>19</v>
      </c>
      <c r="B2" s="5">
        <v>0.05</v>
      </c>
      <c r="F2" s="5"/>
      <c r="G2" s="5"/>
    </row>
    <row r="3" spans="1:13" x14ac:dyDescent="0.25">
      <c r="A3" s="1" t="s">
        <v>0</v>
      </c>
      <c r="B3" s="1" t="s">
        <v>8</v>
      </c>
      <c r="C3" s="2" t="s">
        <v>1</v>
      </c>
      <c r="D3" s="3" t="s">
        <v>2</v>
      </c>
      <c r="E3" s="3" t="s">
        <v>3</v>
      </c>
      <c r="F3" s="3" t="s">
        <v>6</v>
      </c>
      <c r="G3" s="3" t="s">
        <v>5</v>
      </c>
      <c r="H3" s="3" t="s">
        <v>9</v>
      </c>
      <c r="I3" s="3" t="s">
        <v>21</v>
      </c>
      <c r="J3" s="3" t="s">
        <v>22</v>
      </c>
      <c r="K3" s="3" t="s">
        <v>7</v>
      </c>
      <c r="L3" s="3" t="s">
        <v>10</v>
      </c>
      <c r="M3" s="3" t="s">
        <v>4</v>
      </c>
    </row>
    <row r="4" spans="1:13" x14ac:dyDescent="0.25">
      <c r="A4" t="s">
        <v>13</v>
      </c>
      <c r="B4" s="4">
        <v>43852</v>
      </c>
      <c r="C4">
        <v>20</v>
      </c>
      <c r="D4" s="6">
        <v>13.44</v>
      </c>
      <c r="E4" s="6">
        <v>12.83</v>
      </c>
      <c r="F4" s="7">
        <f>D4-D4*$B$2</f>
        <v>12.767999999999999</v>
      </c>
      <c r="G4" s="8">
        <f>E4+E4*$B$1</f>
        <v>14.7545</v>
      </c>
      <c r="H4" s="6">
        <f>C4*D4</f>
        <v>268.8</v>
      </c>
      <c r="I4" s="6">
        <v>12.1</v>
      </c>
      <c r="J4" s="6">
        <f>I4*C4</f>
        <v>242</v>
      </c>
      <c r="K4" s="4">
        <v>44007</v>
      </c>
      <c r="L4" s="9">
        <f>IF(J4&gt;0,J4,C4*E4)</f>
        <v>242</v>
      </c>
      <c r="M4" t="str">
        <f>IF(J4&gt;0,IF(J4&gt;=H4,"Lucro","Prejuíso"),IF(L4&gt;=H4,"Em alta","Em baixa"))</f>
        <v>Prejuíso</v>
      </c>
    </row>
    <row r="5" spans="1:13" x14ac:dyDescent="0.25">
      <c r="A5" t="s">
        <v>14</v>
      </c>
      <c r="B5" s="4">
        <v>43871</v>
      </c>
      <c r="C5">
        <v>15</v>
      </c>
      <c r="D5" s="6">
        <v>18.77</v>
      </c>
      <c r="E5" s="6">
        <v>12.82</v>
      </c>
      <c r="F5" s="7">
        <f t="shared" ref="F5:F7" si="0">D5-D5*$B$2</f>
        <v>17.831499999999998</v>
      </c>
      <c r="G5" s="8">
        <f t="shared" ref="G5:G8" si="1">E5+E5*$B$1</f>
        <v>14.743</v>
      </c>
      <c r="H5" s="6">
        <f t="shared" ref="H5:H8" si="2">C5*D5</f>
        <v>281.55</v>
      </c>
      <c r="I5" s="6"/>
      <c r="J5" s="6">
        <f t="shared" ref="J5:J8" si="3">I5*C5</f>
        <v>0</v>
      </c>
      <c r="L5" s="9">
        <f t="shared" ref="L5:L8" si="4">IF(J5&gt;0,J5,C5*E5)</f>
        <v>192.3</v>
      </c>
      <c r="M5" t="str">
        <f t="shared" ref="M5:M8" si="5">IF(J5&gt;0,IF(J5&gt;=H5,"Lucro","Prejuíso"),IF(L5&gt;=H5,"Em alta","Em baixa"))</f>
        <v>Em baixa</v>
      </c>
    </row>
    <row r="6" spans="1:13" x14ac:dyDescent="0.25">
      <c r="A6" t="s">
        <v>15</v>
      </c>
      <c r="B6" s="4">
        <v>43890</v>
      </c>
      <c r="C6">
        <v>30</v>
      </c>
      <c r="D6" s="6">
        <v>14.32</v>
      </c>
      <c r="E6" s="6">
        <v>15.01</v>
      </c>
      <c r="F6" s="7">
        <f t="shared" si="0"/>
        <v>13.604000000000001</v>
      </c>
      <c r="G6" s="8">
        <f t="shared" si="1"/>
        <v>17.261499999999998</v>
      </c>
      <c r="H6" s="6">
        <f t="shared" si="2"/>
        <v>429.6</v>
      </c>
      <c r="I6" s="6">
        <v>12.744</v>
      </c>
      <c r="J6" s="6">
        <f t="shared" si="3"/>
        <v>382.32</v>
      </c>
      <c r="K6" s="4">
        <v>44040</v>
      </c>
      <c r="L6" s="9">
        <f t="shared" si="4"/>
        <v>382.32</v>
      </c>
      <c r="M6" t="str">
        <f t="shared" si="5"/>
        <v>Prejuíso</v>
      </c>
    </row>
    <row r="7" spans="1:13" x14ac:dyDescent="0.25">
      <c r="A7" t="s">
        <v>11</v>
      </c>
      <c r="B7" s="4">
        <v>43909</v>
      </c>
      <c r="C7">
        <v>25</v>
      </c>
      <c r="D7" s="6">
        <v>19.559999999999999</v>
      </c>
      <c r="E7" s="6">
        <v>14.03</v>
      </c>
      <c r="F7" s="7">
        <f t="shared" si="0"/>
        <v>18.581999999999997</v>
      </c>
      <c r="G7" s="8">
        <f t="shared" si="1"/>
        <v>16.134499999999999</v>
      </c>
      <c r="H7" s="6">
        <f t="shared" si="2"/>
        <v>488.99999999999994</v>
      </c>
      <c r="I7" s="6">
        <v>14.13</v>
      </c>
      <c r="J7" s="6">
        <f t="shared" si="3"/>
        <v>353.25</v>
      </c>
      <c r="K7" s="4">
        <v>43964</v>
      </c>
      <c r="L7" s="9">
        <f t="shared" si="4"/>
        <v>353.25</v>
      </c>
      <c r="M7" t="str">
        <f t="shared" si="5"/>
        <v>Prejuíso</v>
      </c>
    </row>
    <row r="8" spans="1:13" x14ac:dyDescent="0.25">
      <c r="A8" t="s">
        <v>12</v>
      </c>
      <c r="B8" s="4">
        <v>43928</v>
      </c>
      <c r="C8">
        <v>10</v>
      </c>
      <c r="D8" s="6">
        <v>84.75</v>
      </c>
      <c r="E8" s="6">
        <v>95</v>
      </c>
      <c r="F8" s="7">
        <v>94.75</v>
      </c>
      <c r="G8" s="8">
        <f t="shared" si="1"/>
        <v>109.25</v>
      </c>
      <c r="H8" s="6">
        <f t="shared" si="2"/>
        <v>847.5</v>
      </c>
      <c r="I8" s="6">
        <v>94.75</v>
      </c>
      <c r="J8" s="6">
        <f t="shared" si="3"/>
        <v>947.5</v>
      </c>
      <c r="K8" s="4">
        <v>43996</v>
      </c>
      <c r="L8" s="9">
        <f t="shared" si="4"/>
        <v>947.5</v>
      </c>
      <c r="M8" t="str">
        <f t="shared" si="5"/>
        <v>Lucro</v>
      </c>
    </row>
    <row r="9" spans="1:13" x14ac:dyDescent="0.25">
      <c r="B9" s="4"/>
      <c r="D9" s="6"/>
      <c r="E9" s="6"/>
      <c r="F9" s="7"/>
      <c r="G9" s="8"/>
      <c r="H9" s="6"/>
      <c r="I9" s="6"/>
      <c r="J9" s="6"/>
      <c r="L9" s="9"/>
    </row>
    <row r="10" spans="1:13" x14ac:dyDescent="0.25">
      <c r="B10" s="4"/>
      <c r="D10" s="6"/>
      <c r="E10" s="6"/>
      <c r="F10" s="7"/>
      <c r="G10" s="8"/>
      <c r="H10" s="6"/>
      <c r="I10" s="6"/>
      <c r="J10" s="6"/>
      <c r="L10" s="9"/>
    </row>
    <row r="11" spans="1:13" x14ac:dyDescent="0.25">
      <c r="B11" s="4"/>
      <c r="D11" s="6"/>
      <c r="E11" s="6"/>
      <c r="F11" s="7"/>
      <c r="G11" s="8"/>
      <c r="H11" s="6"/>
      <c r="I11" s="6"/>
      <c r="J11" s="6"/>
      <c r="K11" s="4"/>
      <c r="L11" s="9"/>
    </row>
    <row r="12" spans="1:13" x14ac:dyDescent="0.25">
      <c r="C12" s="10"/>
      <c r="H12" s="6"/>
      <c r="I12" s="6"/>
      <c r="J12" s="6"/>
    </row>
    <row r="13" spans="1:13" x14ac:dyDescent="0.25">
      <c r="H13" s="6"/>
      <c r="I13" s="6"/>
      <c r="J13" s="6"/>
    </row>
    <row r="14" spans="1:13" x14ac:dyDescent="0.25">
      <c r="H14" s="6"/>
      <c r="I14" s="6"/>
      <c r="J14" s="6"/>
    </row>
    <row r="15" spans="1:13" x14ac:dyDescent="0.25">
      <c r="H15" s="6"/>
      <c r="I15" s="6"/>
      <c r="J15" s="6"/>
    </row>
    <row r="16" spans="1:13" x14ac:dyDescent="0.25">
      <c r="H16" s="6"/>
      <c r="I16" s="6"/>
      <c r="J16" s="6"/>
    </row>
    <row r="17" spans="7:13" x14ac:dyDescent="0.25">
      <c r="G17" s="3" t="s">
        <v>23</v>
      </c>
      <c r="H17" s="6">
        <f>SUM(H4:H16)</f>
        <v>2316.4499999999998</v>
      </c>
      <c r="I17" s="6"/>
      <c r="J17" s="6">
        <f t="shared" ref="J17" si="6">SUM(J4:J16)</f>
        <v>1925.07</v>
      </c>
      <c r="K17" s="6"/>
      <c r="L17" s="6">
        <f t="shared" ref="L17" si="7">SUM(L4:L16)</f>
        <v>2117.37</v>
      </c>
      <c r="M17" s="6" t="str">
        <f>IF(L17&gt;=H17,"Lucro","Prejuíso")</f>
        <v>Prejuíso</v>
      </c>
    </row>
  </sheetData>
  <conditionalFormatting sqref="E4">
    <cfRule type="cellIs" dxfId="50" priority="10" operator="lessThan">
      <formula>$D4</formula>
    </cfRule>
    <cfRule type="cellIs" dxfId="49" priority="11" operator="lessThan">
      <formula>$D$4</formula>
    </cfRule>
  </conditionalFormatting>
  <conditionalFormatting sqref="E5:E11">
    <cfRule type="cellIs" dxfId="48" priority="8" operator="lessThan">
      <formula>$D5</formula>
    </cfRule>
    <cfRule type="cellIs" dxfId="47" priority="9" operator="lessThan">
      <formula>$D$4</formula>
    </cfRule>
  </conditionalFormatting>
  <conditionalFormatting sqref="I11">
    <cfRule type="cellIs" dxfId="46" priority="7" operator="between">
      <formula>1</formula>
      <formula>$D11</formula>
    </cfRule>
  </conditionalFormatting>
  <conditionalFormatting sqref="I4:I10">
    <cfRule type="cellIs" dxfId="45" priority="6" operator="between">
      <formula>1</formula>
      <formula>$D4</formula>
    </cfRule>
  </conditionalFormatting>
  <conditionalFormatting sqref="M4:M11">
    <cfRule type="cellIs" dxfId="44" priority="3" operator="equal">
      <formula>"Lucro"</formula>
    </cfRule>
    <cfRule type="cellIs" dxfId="43" priority="4" operator="equal">
      <formula>"Em baixa"</formula>
    </cfRule>
    <cfRule type="cellIs" dxfId="42" priority="5" operator="equal">
      <formula>"Prejuíso"</formula>
    </cfRule>
  </conditionalFormatting>
  <conditionalFormatting sqref="M17">
    <cfRule type="cellIs" dxfId="41" priority="1" operator="equal">
      <formula>"Prejuíso"</formula>
    </cfRule>
    <cfRule type="cellIs" dxfId="40" priority="2" operator="equal">
      <formula>"Lucro"</formula>
    </cfRule>
  </conditionalFormatting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B9FCE-319F-4611-B3C5-E5837D92AF8B}">
  <dimension ref="A1:M17"/>
  <sheetViews>
    <sheetView workbookViewId="0">
      <selection activeCell="B2" sqref="B2"/>
    </sheetView>
  </sheetViews>
  <sheetFormatPr defaultRowHeight="15" x14ac:dyDescent="0.25"/>
  <cols>
    <col min="1" max="1" width="15.85546875" bestFit="1" customWidth="1"/>
    <col min="2" max="2" width="12.28515625" bestFit="1" customWidth="1"/>
    <col min="3" max="3" width="12.85546875" bestFit="1" customWidth="1"/>
    <col min="4" max="4" width="13.7109375" bestFit="1" customWidth="1"/>
    <col min="5" max="5" width="10.5703125" bestFit="1" customWidth="1"/>
    <col min="6" max="6" width="15.42578125" bestFit="1" customWidth="1"/>
    <col min="7" max="7" width="12.7109375" bestFit="1" customWidth="1"/>
    <col min="8" max="8" width="14.28515625" bestFit="1" customWidth="1"/>
    <col min="9" max="9" width="12" bestFit="1" customWidth="1"/>
    <col min="10" max="10" width="13.5703125" bestFit="1" customWidth="1"/>
    <col min="11" max="11" width="11.140625" bestFit="1" customWidth="1"/>
    <col min="12" max="12" width="12.140625" bestFit="1" customWidth="1"/>
    <col min="13" max="13" width="9.85546875" bestFit="1" customWidth="1"/>
  </cols>
  <sheetData>
    <row r="1" spans="1:13" x14ac:dyDescent="0.25">
      <c r="A1" t="s">
        <v>20</v>
      </c>
      <c r="B1" s="5">
        <v>0.15</v>
      </c>
    </row>
    <row r="2" spans="1:13" x14ac:dyDescent="0.25">
      <c r="A2" t="s">
        <v>19</v>
      </c>
      <c r="B2" s="5">
        <v>0.08</v>
      </c>
      <c r="F2" s="5"/>
      <c r="G2" s="5"/>
    </row>
    <row r="3" spans="1:13" x14ac:dyDescent="0.25">
      <c r="A3" s="1" t="s">
        <v>0</v>
      </c>
      <c r="B3" s="1" t="s">
        <v>8</v>
      </c>
      <c r="C3" s="2" t="s">
        <v>1</v>
      </c>
      <c r="D3" s="3" t="s">
        <v>2</v>
      </c>
      <c r="E3" s="3" t="s">
        <v>3</v>
      </c>
      <c r="F3" s="3" t="s">
        <v>6</v>
      </c>
      <c r="G3" s="3" t="s">
        <v>5</v>
      </c>
      <c r="H3" s="3" t="s">
        <v>9</v>
      </c>
      <c r="I3" s="3" t="s">
        <v>21</v>
      </c>
      <c r="J3" s="3" t="s">
        <v>22</v>
      </c>
      <c r="K3" s="3" t="s">
        <v>7</v>
      </c>
      <c r="L3" s="3" t="s">
        <v>10</v>
      </c>
      <c r="M3" s="3" t="s">
        <v>4</v>
      </c>
    </row>
    <row r="4" spans="1:13" x14ac:dyDescent="0.25">
      <c r="A4" t="s">
        <v>11</v>
      </c>
      <c r="B4" s="4">
        <v>43871</v>
      </c>
      <c r="C4">
        <v>20</v>
      </c>
      <c r="D4" s="6">
        <v>12.34</v>
      </c>
      <c r="E4" s="6">
        <v>12.83</v>
      </c>
      <c r="F4" s="7">
        <f>D4-D4*$B$2</f>
        <v>11.3528</v>
      </c>
      <c r="G4" s="8">
        <f>E4+E4*$B$1</f>
        <v>14.7545</v>
      </c>
      <c r="H4" s="6">
        <f>C4*D4</f>
        <v>246.8</v>
      </c>
      <c r="I4" s="6">
        <v>15.396000000000001</v>
      </c>
      <c r="J4" s="6">
        <f>I4*C4</f>
        <v>307.92</v>
      </c>
      <c r="K4" s="4">
        <v>44007</v>
      </c>
      <c r="L4" s="9">
        <f>IF(J4&gt;0,J4,C4*E4)</f>
        <v>307.92</v>
      </c>
      <c r="M4" t="str">
        <f>IF(J4&gt;0,IF(J4&gt;=H4,"Lucro","Prejuíso"),IF(L4&gt;=H4,"Em alta","Em baixa"))</f>
        <v>Lucro</v>
      </c>
    </row>
    <row r="5" spans="1:13" x14ac:dyDescent="0.25">
      <c r="A5" t="s">
        <v>12</v>
      </c>
      <c r="B5" s="4">
        <v>43890</v>
      </c>
      <c r="C5">
        <v>15</v>
      </c>
      <c r="D5" s="6">
        <v>13.43</v>
      </c>
      <c r="E5" s="6">
        <v>12.82</v>
      </c>
      <c r="F5" s="7">
        <f t="shared" ref="F5:F11" si="0">D5-D5*$B$2</f>
        <v>12.355599999999999</v>
      </c>
      <c r="G5" s="8">
        <f t="shared" ref="G5:G11" si="1">E5+E5*$B$1</f>
        <v>14.743</v>
      </c>
      <c r="H5" s="6">
        <f t="shared" ref="H5:H11" si="2">C5*D5</f>
        <v>201.45</v>
      </c>
      <c r="I5" s="6"/>
      <c r="J5" s="6">
        <f t="shared" ref="J5:J11" si="3">I5*C5</f>
        <v>0</v>
      </c>
      <c r="L5" s="9">
        <f t="shared" ref="L5:L11" si="4">IF(J5&gt;0,J5,C5*E5)</f>
        <v>192.3</v>
      </c>
      <c r="M5" t="str">
        <f t="shared" ref="M5:M11" si="5">IF(J5&gt;0,IF(J5&gt;=H5,"Lucro","Prejuíso"),IF(L5&gt;=H5,"Em alta","Em baixa"))</f>
        <v>Em baixa</v>
      </c>
    </row>
    <row r="6" spans="1:13" x14ac:dyDescent="0.25">
      <c r="A6" t="s">
        <v>17</v>
      </c>
      <c r="B6" s="4">
        <v>43909</v>
      </c>
      <c r="C6">
        <v>100</v>
      </c>
      <c r="D6" s="6">
        <v>12.45</v>
      </c>
      <c r="E6" s="6">
        <v>15.01</v>
      </c>
      <c r="F6" s="7">
        <f t="shared" si="0"/>
        <v>11.453999999999999</v>
      </c>
      <c r="G6" s="8">
        <f t="shared" si="1"/>
        <v>17.261499999999998</v>
      </c>
      <c r="H6" s="6">
        <f t="shared" si="2"/>
        <v>1245</v>
      </c>
      <c r="I6" s="6">
        <v>12.744</v>
      </c>
      <c r="J6" s="6">
        <f t="shared" si="3"/>
        <v>1274.4000000000001</v>
      </c>
      <c r="K6" s="4">
        <v>44040</v>
      </c>
      <c r="L6" s="9">
        <f t="shared" si="4"/>
        <v>1274.4000000000001</v>
      </c>
      <c r="M6" t="str">
        <f t="shared" si="5"/>
        <v>Lucro</v>
      </c>
    </row>
    <row r="7" spans="1:13" x14ac:dyDescent="0.25">
      <c r="A7" t="s">
        <v>18</v>
      </c>
      <c r="B7" s="4">
        <v>43928</v>
      </c>
      <c r="C7">
        <v>25</v>
      </c>
      <c r="D7" s="6">
        <v>15.34</v>
      </c>
      <c r="E7" s="6">
        <v>14.03</v>
      </c>
      <c r="F7" s="7">
        <f t="shared" si="0"/>
        <v>14.1128</v>
      </c>
      <c r="G7" s="8">
        <f t="shared" si="1"/>
        <v>16.134499999999999</v>
      </c>
      <c r="H7" s="6">
        <f t="shared" si="2"/>
        <v>383.5</v>
      </c>
      <c r="I7" s="6">
        <v>16.835999999999999</v>
      </c>
      <c r="J7" s="6">
        <f t="shared" si="3"/>
        <v>420.9</v>
      </c>
      <c r="K7" s="4">
        <v>43964</v>
      </c>
      <c r="L7" s="9">
        <f t="shared" si="4"/>
        <v>420.9</v>
      </c>
      <c r="M7" t="str">
        <f t="shared" si="5"/>
        <v>Lucro</v>
      </c>
    </row>
    <row r="8" spans="1:13" x14ac:dyDescent="0.25">
      <c r="A8" t="s">
        <v>13</v>
      </c>
      <c r="B8" s="4">
        <v>43804</v>
      </c>
      <c r="C8">
        <v>50</v>
      </c>
      <c r="D8" s="6">
        <v>73.5</v>
      </c>
      <c r="E8" s="6">
        <v>95</v>
      </c>
      <c r="F8" s="7">
        <v>94.75</v>
      </c>
      <c r="G8" s="8">
        <f t="shared" si="1"/>
        <v>109.25</v>
      </c>
      <c r="H8" s="6">
        <f t="shared" si="2"/>
        <v>3675</v>
      </c>
      <c r="I8" s="6">
        <v>94.75</v>
      </c>
      <c r="J8" s="6">
        <f t="shared" si="3"/>
        <v>4737.5</v>
      </c>
      <c r="K8" s="4">
        <v>43996</v>
      </c>
      <c r="L8" s="9">
        <f t="shared" si="4"/>
        <v>4737.5</v>
      </c>
      <c r="M8" t="str">
        <f t="shared" si="5"/>
        <v>Lucro</v>
      </c>
    </row>
    <row r="9" spans="1:13" x14ac:dyDescent="0.25">
      <c r="A9" t="s">
        <v>14</v>
      </c>
      <c r="B9" s="4">
        <v>43838</v>
      </c>
      <c r="C9">
        <v>10</v>
      </c>
      <c r="D9" s="6">
        <v>110.3</v>
      </c>
      <c r="E9" s="6">
        <v>105.23</v>
      </c>
      <c r="F9" s="7">
        <f t="shared" si="0"/>
        <v>101.476</v>
      </c>
      <c r="G9" s="8">
        <f t="shared" si="1"/>
        <v>121.0145</v>
      </c>
      <c r="H9" s="6">
        <f t="shared" si="2"/>
        <v>1103</v>
      </c>
      <c r="I9" s="6"/>
      <c r="J9" s="6">
        <f t="shared" si="3"/>
        <v>0</v>
      </c>
      <c r="L9" s="9">
        <f t="shared" si="4"/>
        <v>1052.3</v>
      </c>
      <c r="M9" t="str">
        <f t="shared" si="5"/>
        <v>Em baixa</v>
      </c>
    </row>
    <row r="10" spans="1:13" x14ac:dyDescent="0.25">
      <c r="A10" t="s">
        <v>15</v>
      </c>
      <c r="B10" s="4">
        <v>43924</v>
      </c>
      <c r="C10">
        <v>15</v>
      </c>
      <c r="D10" s="6">
        <v>14.87</v>
      </c>
      <c r="E10" s="6">
        <v>14.79</v>
      </c>
      <c r="F10" s="7">
        <f t="shared" si="0"/>
        <v>13.680399999999999</v>
      </c>
      <c r="G10" s="8">
        <f t="shared" si="1"/>
        <v>17.008499999999998</v>
      </c>
      <c r="H10" s="6">
        <f t="shared" si="2"/>
        <v>223.04999999999998</v>
      </c>
      <c r="I10" s="6"/>
      <c r="J10" s="6">
        <f t="shared" si="3"/>
        <v>0</v>
      </c>
      <c r="L10" s="9">
        <f t="shared" si="4"/>
        <v>221.85</v>
      </c>
      <c r="M10" t="str">
        <f t="shared" si="5"/>
        <v>Em baixa</v>
      </c>
    </row>
    <row r="11" spans="1:13" x14ac:dyDescent="0.25">
      <c r="A11" t="s">
        <v>16</v>
      </c>
      <c r="B11" s="4">
        <v>43852</v>
      </c>
      <c r="C11">
        <v>20</v>
      </c>
      <c r="D11" s="6">
        <v>17.5</v>
      </c>
      <c r="E11" s="6">
        <v>13.49</v>
      </c>
      <c r="F11" s="7">
        <f t="shared" si="0"/>
        <v>16.100000000000001</v>
      </c>
      <c r="G11" s="8">
        <f t="shared" si="1"/>
        <v>15.513500000000001</v>
      </c>
      <c r="H11" s="6">
        <f t="shared" si="2"/>
        <v>350</v>
      </c>
      <c r="I11" s="6">
        <v>16.100000000000001</v>
      </c>
      <c r="J11" s="6">
        <f t="shared" si="3"/>
        <v>322</v>
      </c>
      <c r="K11" s="4">
        <v>43985</v>
      </c>
      <c r="L11" s="9">
        <f t="shared" si="4"/>
        <v>322</v>
      </c>
      <c r="M11" t="str">
        <f t="shared" si="5"/>
        <v>Prejuíso</v>
      </c>
    </row>
    <row r="12" spans="1:13" x14ac:dyDescent="0.25">
      <c r="H12" s="6"/>
      <c r="I12" s="6"/>
      <c r="J12" s="6"/>
    </row>
    <row r="13" spans="1:13" x14ac:dyDescent="0.25">
      <c r="H13" s="6"/>
      <c r="I13" s="6"/>
      <c r="J13" s="6"/>
    </row>
    <row r="14" spans="1:13" x14ac:dyDescent="0.25">
      <c r="H14" s="6"/>
      <c r="I14" s="6"/>
      <c r="J14" s="6"/>
    </row>
    <row r="15" spans="1:13" x14ac:dyDescent="0.25">
      <c r="H15" s="6"/>
      <c r="I15" s="6"/>
      <c r="J15" s="6"/>
    </row>
    <row r="16" spans="1:13" x14ac:dyDescent="0.25">
      <c r="H16" s="6"/>
      <c r="I16" s="6"/>
      <c r="J16" s="6"/>
    </row>
    <row r="17" spans="7:13" ht="17.25" x14ac:dyDescent="0.4">
      <c r="G17" s="3" t="s">
        <v>23</v>
      </c>
      <c r="H17" s="6">
        <f>SUM(H4:H16)</f>
        <v>7427.8</v>
      </c>
      <c r="I17" s="11"/>
      <c r="J17" s="6">
        <f t="shared" ref="J17" si="6">SUM(J4:J16)</f>
        <v>7062.72</v>
      </c>
      <c r="K17" s="6"/>
      <c r="L17" s="6">
        <f t="shared" ref="L17" si="7">SUM(L4:L16)</f>
        <v>8529.17</v>
      </c>
      <c r="M17" s="6" t="str">
        <f>IF(L17&gt;=H17,"Lucro","Prejuíso")</f>
        <v>Lucro</v>
      </c>
    </row>
  </sheetData>
  <conditionalFormatting sqref="E4">
    <cfRule type="cellIs" dxfId="39" priority="10" operator="lessThan">
      <formula>$D4</formula>
    </cfRule>
    <cfRule type="cellIs" dxfId="38" priority="11" operator="lessThan">
      <formula>$D$4</formula>
    </cfRule>
  </conditionalFormatting>
  <conditionalFormatting sqref="E5:E11">
    <cfRule type="cellIs" dxfId="37" priority="8" operator="lessThan">
      <formula>$D5</formula>
    </cfRule>
    <cfRule type="cellIs" dxfId="36" priority="9" operator="lessThan">
      <formula>$D$4</formula>
    </cfRule>
  </conditionalFormatting>
  <conditionalFormatting sqref="I11">
    <cfRule type="cellIs" dxfId="35" priority="7" operator="between">
      <formula>1</formula>
      <formula>$D11</formula>
    </cfRule>
  </conditionalFormatting>
  <conditionalFormatting sqref="I4:I10">
    <cfRule type="cellIs" dxfId="34" priority="6" operator="between">
      <formula>1</formula>
      <formula>$D4</formula>
    </cfRule>
  </conditionalFormatting>
  <conditionalFormatting sqref="M4:M11">
    <cfRule type="cellIs" dxfId="33" priority="3" operator="equal">
      <formula>"Lucro"</formula>
    </cfRule>
    <cfRule type="cellIs" dxfId="32" priority="4" operator="equal">
      <formula>"Em baixa"</formula>
    </cfRule>
    <cfRule type="cellIs" dxfId="31" priority="5" operator="equal">
      <formula>"Prejuíso"</formula>
    </cfRule>
  </conditionalFormatting>
  <conditionalFormatting sqref="M17">
    <cfRule type="cellIs" dxfId="30" priority="1" operator="equal">
      <formula>"Prejuíso"</formula>
    </cfRule>
    <cfRule type="cellIs" dxfId="29" priority="2" operator="equal">
      <formula>"Lucro"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6C420-4541-4B62-8AFE-D16E1F95B731}">
  <dimension ref="A1:M17"/>
  <sheetViews>
    <sheetView workbookViewId="0">
      <selection activeCell="B2" sqref="B2"/>
    </sheetView>
  </sheetViews>
  <sheetFormatPr defaultRowHeight="15" x14ac:dyDescent="0.25"/>
  <cols>
    <col min="1" max="1" width="15.85546875" bestFit="1" customWidth="1"/>
    <col min="2" max="2" width="12.28515625" bestFit="1" customWidth="1"/>
    <col min="3" max="3" width="12.85546875" bestFit="1" customWidth="1"/>
    <col min="4" max="4" width="13.7109375" bestFit="1" customWidth="1"/>
    <col min="5" max="5" width="10.5703125" bestFit="1" customWidth="1"/>
    <col min="6" max="6" width="15.42578125" bestFit="1" customWidth="1"/>
    <col min="7" max="7" width="12.7109375" bestFit="1" customWidth="1"/>
    <col min="8" max="8" width="14.28515625" bestFit="1" customWidth="1"/>
    <col min="9" max="9" width="12" bestFit="1" customWidth="1"/>
    <col min="10" max="10" width="13.5703125" bestFit="1" customWidth="1"/>
    <col min="11" max="11" width="11.140625" bestFit="1" customWidth="1"/>
    <col min="12" max="12" width="12.140625" bestFit="1" customWidth="1"/>
    <col min="13" max="13" width="9.85546875" bestFit="1" customWidth="1"/>
  </cols>
  <sheetData>
    <row r="1" spans="1:13" x14ac:dyDescent="0.25">
      <c r="A1" t="s">
        <v>20</v>
      </c>
      <c r="B1" s="5">
        <v>0.15</v>
      </c>
    </row>
    <row r="2" spans="1:13" x14ac:dyDescent="0.25">
      <c r="A2" t="s">
        <v>19</v>
      </c>
      <c r="B2" s="5">
        <v>0.05</v>
      </c>
      <c r="F2" s="5"/>
      <c r="G2" s="5"/>
    </row>
    <row r="3" spans="1:13" x14ac:dyDescent="0.25">
      <c r="A3" s="1" t="s">
        <v>0</v>
      </c>
      <c r="B3" s="1" t="s">
        <v>8</v>
      </c>
      <c r="C3" s="2" t="s">
        <v>1</v>
      </c>
      <c r="D3" s="3" t="s">
        <v>2</v>
      </c>
      <c r="E3" s="3" t="s">
        <v>3</v>
      </c>
      <c r="F3" s="3" t="s">
        <v>6</v>
      </c>
      <c r="G3" s="3" t="s">
        <v>5</v>
      </c>
      <c r="H3" s="3" t="s">
        <v>9</v>
      </c>
      <c r="I3" s="3" t="s">
        <v>21</v>
      </c>
      <c r="J3" s="3" t="s">
        <v>22</v>
      </c>
      <c r="K3" s="3" t="s">
        <v>7</v>
      </c>
      <c r="L3" s="3" t="s">
        <v>10</v>
      </c>
      <c r="M3" s="3" t="s">
        <v>4</v>
      </c>
    </row>
    <row r="4" spans="1:13" x14ac:dyDescent="0.25">
      <c r="A4" t="s">
        <v>11</v>
      </c>
      <c r="B4" s="4">
        <v>43804</v>
      </c>
      <c r="C4">
        <v>20</v>
      </c>
      <c r="D4" s="6">
        <v>12.74</v>
      </c>
      <c r="E4" s="6">
        <v>12.83</v>
      </c>
      <c r="F4" s="7">
        <f>D4-D4*$B$2</f>
        <v>12.103</v>
      </c>
      <c r="G4" s="8">
        <f>E4+E4*$B$1</f>
        <v>14.7545</v>
      </c>
      <c r="H4" s="6">
        <f>C4*D4</f>
        <v>254.8</v>
      </c>
      <c r="I4" s="6">
        <v>15.396000000000001</v>
      </c>
      <c r="J4" s="6">
        <f>I4*C4</f>
        <v>307.92</v>
      </c>
      <c r="K4" s="4">
        <v>44007</v>
      </c>
      <c r="L4" s="9">
        <f>IF(J4&gt;0,J4,C4*E4)</f>
        <v>307.92</v>
      </c>
      <c r="M4" t="str">
        <f>IF(J4&gt;0,IF(J4&gt;=H4,"Lucro","Prejuíso"),IF(L4&gt;=H4,"Em alta","Em baixa"))</f>
        <v>Lucro</v>
      </c>
    </row>
    <row r="5" spans="1:13" x14ac:dyDescent="0.25">
      <c r="A5" t="s">
        <v>14</v>
      </c>
      <c r="B5" s="4">
        <v>43838</v>
      </c>
      <c r="C5">
        <v>15</v>
      </c>
      <c r="D5" s="6">
        <v>13.45</v>
      </c>
      <c r="E5" s="6">
        <v>12.82</v>
      </c>
      <c r="F5" s="7">
        <f t="shared" ref="F5" si="0">D5-D5*$B$2</f>
        <v>12.7775</v>
      </c>
      <c r="G5" s="8">
        <f t="shared" ref="G5" si="1">E5+E5*$B$1</f>
        <v>14.743</v>
      </c>
      <c r="H5" s="6">
        <f t="shared" ref="H5" si="2">C5*D5</f>
        <v>201.75</v>
      </c>
      <c r="I5" s="6"/>
      <c r="J5" s="6">
        <f t="shared" ref="J5" si="3">I5*C5</f>
        <v>0</v>
      </c>
      <c r="L5" s="9">
        <f t="shared" ref="L5" si="4">IF(J5&gt;0,J5,C5*E5)</f>
        <v>192.3</v>
      </c>
      <c r="M5" t="str">
        <f t="shared" ref="M5" si="5">IF(J5&gt;0,IF(J5&gt;=H5,"Lucro","Prejuíso"),IF(L5&gt;=H5,"Em alta","Em baixa"))</f>
        <v>Em baixa</v>
      </c>
    </row>
    <row r="6" spans="1:13" x14ac:dyDescent="0.25">
      <c r="A6" t="s">
        <v>15</v>
      </c>
      <c r="B6" s="4">
        <v>43890</v>
      </c>
      <c r="C6">
        <v>10</v>
      </c>
      <c r="D6" s="6">
        <v>74</v>
      </c>
      <c r="E6" s="6">
        <v>75</v>
      </c>
      <c r="F6" s="7">
        <f t="shared" ref="F6:F8" si="6">D6-D6*$B$2</f>
        <v>70.3</v>
      </c>
      <c r="G6" s="8">
        <f t="shared" ref="G6:G8" si="7">E6+E6*$B$1</f>
        <v>86.25</v>
      </c>
      <c r="H6" s="6">
        <f t="shared" ref="H6:H8" si="8">C6*D6</f>
        <v>740</v>
      </c>
      <c r="I6" s="6"/>
      <c r="J6" s="6">
        <f t="shared" ref="J6:J8" si="9">I6*C6</f>
        <v>0</v>
      </c>
      <c r="L6" s="9">
        <f t="shared" ref="L6:L8" si="10">IF(J6&gt;0,J6,C6*E6)</f>
        <v>750</v>
      </c>
      <c r="M6" t="str">
        <f t="shared" ref="M6:M8" si="11">IF(J6&gt;0,IF(J6&gt;=H6,"Lucro","Prejuíso"),IF(L6&gt;=H6,"Em alta","Em baixa"))</f>
        <v>Em alta</v>
      </c>
    </row>
    <row r="7" spans="1:13" x14ac:dyDescent="0.25">
      <c r="A7" t="s">
        <v>16</v>
      </c>
      <c r="B7" s="4">
        <v>43909</v>
      </c>
      <c r="C7">
        <v>15</v>
      </c>
      <c r="D7" s="6">
        <v>14.87</v>
      </c>
      <c r="E7" s="6">
        <v>14.79</v>
      </c>
      <c r="F7" s="7">
        <f t="shared" si="6"/>
        <v>14.1265</v>
      </c>
      <c r="G7" s="8">
        <f t="shared" si="7"/>
        <v>17.008499999999998</v>
      </c>
      <c r="H7" s="6">
        <f t="shared" si="8"/>
        <v>223.04999999999998</v>
      </c>
      <c r="I7" s="6"/>
      <c r="J7" s="6">
        <f t="shared" si="9"/>
        <v>0</v>
      </c>
      <c r="L7" s="9">
        <f t="shared" si="10"/>
        <v>221.85</v>
      </c>
      <c r="M7" t="str">
        <f t="shared" si="11"/>
        <v>Em baixa</v>
      </c>
    </row>
    <row r="8" spans="1:13" x14ac:dyDescent="0.25">
      <c r="A8" t="s">
        <v>17</v>
      </c>
      <c r="B8" s="4">
        <v>43928</v>
      </c>
      <c r="C8">
        <v>20</v>
      </c>
      <c r="D8" s="6">
        <v>13.45</v>
      </c>
      <c r="E8" s="6">
        <v>13.49</v>
      </c>
      <c r="F8" s="7">
        <f t="shared" si="6"/>
        <v>12.7775</v>
      </c>
      <c r="G8" s="8">
        <f t="shared" si="7"/>
        <v>15.513500000000001</v>
      </c>
      <c r="H8" s="6">
        <f t="shared" si="8"/>
        <v>269</v>
      </c>
      <c r="I8" s="6">
        <v>12.104999999999999</v>
      </c>
      <c r="J8" s="6">
        <f t="shared" si="9"/>
        <v>242.09999999999997</v>
      </c>
      <c r="K8" s="4">
        <v>43985</v>
      </c>
      <c r="L8" s="9">
        <f t="shared" si="10"/>
        <v>242.09999999999997</v>
      </c>
      <c r="M8" t="str">
        <f t="shared" si="11"/>
        <v>Prejuíso</v>
      </c>
    </row>
    <row r="9" spans="1:13" x14ac:dyDescent="0.25">
      <c r="B9" s="4"/>
      <c r="D9" s="6"/>
      <c r="E9" s="6"/>
      <c r="F9" s="7"/>
      <c r="G9" s="8"/>
      <c r="H9" s="6"/>
      <c r="I9" s="6"/>
      <c r="J9" s="6"/>
      <c r="L9" s="9"/>
    </row>
    <row r="10" spans="1:13" x14ac:dyDescent="0.25">
      <c r="B10" s="4"/>
      <c r="D10" s="6"/>
      <c r="E10" s="6"/>
      <c r="F10" s="7"/>
      <c r="G10" s="8"/>
      <c r="H10" s="6"/>
      <c r="I10" s="6"/>
      <c r="J10" s="6"/>
      <c r="L10" s="9"/>
    </row>
    <row r="11" spans="1:13" x14ac:dyDescent="0.25">
      <c r="B11" s="4"/>
      <c r="D11" s="6"/>
      <c r="E11" s="6"/>
      <c r="F11" s="7"/>
      <c r="G11" s="8"/>
      <c r="H11" s="6"/>
      <c r="I11" s="6"/>
      <c r="J11" s="6"/>
      <c r="K11" s="4"/>
      <c r="L11" s="9"/>
    </row>
    <row r="12" spans="1:13" x14ac:dyDescent="0.25">
      <c r="H12" s="6"/>
      <c r="I12" s="6"/>
      <c r="J12" s="6"/>
    </row>
    <row r="13" spans="1:13" x14ac:dyDescent="0.25">
      <c r="H13" s="6"/>
      <c r="I13" s="6"/>
      <c r="J13" s="6"/>
    </row>
    <row r="14" spans="1:13" x14ac:dyDescent="0.25">
      <c r="H14" s="6"/>
      <c r="I14" s="6"/>
      <c r="J14" s="6"/>
    </row>
    <row r="15" spans="1:13" x14ac:dyDescent="0.25">
      <c r="H15" s="6"/>
      <c r="I15" s="6"/>
      <c r="J15" s="6"/>
    </row>
    <row r="16" spans="1:13" x14ac:dyDescent="0.25">
      <c r="H16" s="6"/>
      <c r="I16" s="6"/>
      <c r="J16" s="6"/>
    </row>
    <row r="17" spans="7:13" x14ac:dyDescent="0.25">
      <c r="G17" s="3" t="s">
        <v>23</v>
      </c>
      <c r="H17" s="6">
        <f>SUM(H4:H16)</f>
        <v>1688.6</v>
      </c>
      <c r="I17" s="6"/>
      <c r="J17" s="6">
        <f t="shared" ref="J17" si="12">SUM(J4:J16)</f>
        <v>550.02</v>
      </c>
      <c r="K17" s="6"/>
      <c r="L17" s="6">
        <f t="shared" ref="L17" si="13">SUM(L4:L16)</f>
        <v>1714.1699999999998</v>
      </c>
      <c r="M17" s="6" t="str">
        <f>IF(L17&gt;=H17,"Lucro","Prejuíso")</f>
        <v>Lucro</v>
      </c>
    </row>
  </sheetData>
  <conditionalFormatting sqref="E4">
    <cfRule type="cellIs" dxfId="28" priority="17" operator="lessThan">
      <formula>$D4</formula>
    </cfRule>
    <cfRule type="cellIs" dxfId="27" priority="18" operator="lessThan">
      <formula>$D$4</formula>
    </cfRule>
  </conditionalFormatting>
  <conditionalFormatting sqref="E5 E9:E11">
    <cfRule type="cellIs" dxfId="26" priority="15" operator="lessThan">
      <formula>$D5</formula>
    </cfRule>
    <cfRule type="cellIs" dxfId="25" priority="16" operator="lessThan">
      <formula>$D$4</formula>
    </cfRule>
  </conditionalFormatting>
  <conditionalFormatting sqref="I11">
    <cfRule type="cellIs" dxfId="24" priority="14" operator="between">
      <formula>1</formula>
      <formula>$D11</formula>
    </cfRule>
  </conditionalFormatting>
  <conditionalFormatting sqref="I4:I5 I9:I10">
    <cfRule type="cellIs" dxfId="23" priority="13" operator="between">
      <formula>1</formula>
      <formula>$D4</formula>
    </cfRule>
  </conditionalFormatting>
  <conditionalFormatting sqref="M4:M5 M9:M11">
    <cfRule type="cellIs" dxfId="22" priority="10" operator="equal">
      <formula>"Lucro"</formula>
    </cfRule>
    <cfRule type="cellIs" dxfId="21" priority="11" operator="equal">
      <formula>"Em baixa"</formula>
    </cfRule>
    <cfRule type="cellIs" dxfId="20" priority="12" operator="equal">
      <formula>"Prejuíso"</formula>
    </cfRule>
  </conditionalFormatting>
  <conditionalFormatting sqref="M17">
    <cfRule type="cellIs" dxfId="19" priority="8" operator="equal">
      <formula>"Prejuíso"</formula>
    </cfRule>
    <cfRule type="cellIs" dxfId="18" priority="9" operator="equal">
      <formula>"Lucro"</formula>
    </cfRule>
  </conditionalFormatting>
  <conditionalFormatting sqref="E6:E8">
    <cfRule type="cellIs" dxfId="17" priority="6" operator="lessThan">
      <formula>$D6</formula>
    </cfRule>
    <cfRule type="cellIs" dxfId="16" priority="7" operator="lessThan">
      <formula>$D$4</formula>
    </cfRule>
  </conditionalFormatting>
  <conditionalFormatting sqref="I8">
    <cfRule type="cellIs" dxfId="15" priority="5" operator="between">
      <formula>1</formula>
      <formula>$D8</formula>
    </cfRule>
  </conditionalFormatting>
  <conditionalFormatting sqref="I6:I7">
    <cfRule type="cellIs" dxfId="14" priority="4" operator="between">
      <formula>1</formula>
      <formula>$D6</formula>
    </cfRule>
  </conditionalFormatting>
  <conditionalFormatting sqref="M6:M8">
    <cfRule type="cellIs" dxfId="13" priority="1" operator="equal">
      <formula>"Lucro"</formula>
    </cfRule>
    <cfRule type="cellIs" dxfId="12" priority="2" operator="equal">
      <formula>"Em baixa"</formula>
    </cfRule>
    <cfRule type="cellIs" dxfId="11" priority="3" operator="equal">
      <formula>"Prejuíso"</formula>
    </cfRule>
  </conditionalFormatting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8A250-AF26-46F9-ADFC-79A614D64D64}">
  <dimension ref="A1:M17"/>
  <sheetViews>
    <sheetView workbookViewId="0">
      <selection activeCell="I17" sqref="I17"/>
    </sheetView>
  </sheetViews>
  <sheetFormatPr defaultRowHeight="15" x14ac:dyDescent="0.25"/>
  <cols>
    <col min="1" max="1" width="15.85546875" bestFit="1" customWidth="1"/>
    <col min="2" max="2" width="12.28515625" bestFit="1" customWidth="1"/>
    <col min="3" max="3" width="12.85546875" bestFit="1" customWidth="1"/>
    <col min="4" max="4" width="13.7109375" bestFit="1" customWidth="1"/>
    <col min="5" max="5" width="10.5703125" bestFit="1" customWidth="1"/>
    <col min="6" max="6" width="15.42578125" bestFit="1" customWidth="1"/>
    <col min="7" max="7" width="12.7109375" bestFit="1" customWidth="1"/>
    <col min="8" max="8" width="14.28515625" bestFit="1" customWidth="1"/>
    <col min="9" max="9" width="12" bestFit="1" customWidth="1"/>
    <col min="10" max="10" width="13.5703125" bestFit="1" customWidth="1"/>
    <col min="11" max="11" width="11.140625" bestFit="1" customWidth="1"/>
    <col min="12" max="12" width="12.140625" bestFit="1" customWidth="1"/>
    <col min="13" max="13" width="9.85546875" bestFit="1" customWidth="1"/>
  </cols>
  <sheetData>
    <row r="1" spans="1:13" x14ac:dyDescent="0.25">
      <c r="A1" t="s">
        <v>20</v>
      </c>
      <c r="B1" s="5">
        <v>0.2</v>
      </c>
    </row>
    <row r="2" spans="1:13" x14ac:dyDescent="0.25">
      <c r="A2" t="s">
        <v>19</v>
      </c>
      <c r="B2" s="5">
        <v>0.1</v>
      </c>
      <c r="F2" s="5"/>
      <c r="G2" s="5"/>
    </row>
    <row r="3" spans="1:13" x14ac:dyDescent="0.25">
      <c r="A3" s="1" t="s">
        <v>0</v>
      </c>
      <c r="B3" s="1" t="s">
        <v>8</v>
      </c>
      <c r="C3" s="2" t="s">
        <v>1</v>
      </c>
      <c r="D3" s="3" t="s">
        <v>2</v>
      </c>
      <c r="E3" s="3" t="s">
        <v>3</v>
      </c>
      <c r="F3" s="3" t="s">
        <v>6</v>
      </c>
      <c r="G3" s="3" t="s">
        <v>5</v>
      </c>
      <c r="H3" s="3" t="s">
        <v>9</v>
      </c>
      <c r="I3" s="3" t="s">
        <v>21</v>
      </c>
      <c r="J3" s="3" t="s">
        <v>22</v>
      </c>
      <c r="K3" s="3" t="s">
        <v>7</v>
      </c>
      <c r="L3" s="3" t="s">
        <v>10</v>
      </c>
      <c r="M3" s="3" t="s">
        <v>4</v>
      </c>
    </row>
    <row r="4" spans="1:13" x14ac:dyDescent="0.25">
      <c r="A4" t="s">
        <v>11</v>
      </c>
      <c r="B4" s="4">
        <v>43804</v>
      </c>
      <c r="C4">
        <v>20</v>
      </c>
      <c r="D4" s="6">
        <v>12.74</v>
      </c>
      <c r="E4" s="6">
        <v>12.83</v>
      </c>
      <c r="F4" s="7">
        <f>D4-D4*$B$2</f>
        <v>11.466000000000001</v>
      </c>
      <c r="G4" s="8">
        <f>E4+E4*$B$1</f>
        <v>15.396000000000001</v>
      </c>
      <c r="H4" s="6">
        <f>C4*D4</f>
        <v>254.8</v>
      </c>
      <c r="I4" s="6">
        <v>15.396000000000001</v>
      </c>
      <c r="J4" s="6">
        <f>I4*C4</f>
        <v>307.92</v>
      </c>
      <c r="K4" s="4">
        <v>44007</v>
      </c>
      <c r="L4" s="9">
        <f>IF(J4&gt;0,J4,C4*E4)</f>
        <v>307.92</v>
      </c>
      <c r="M4" t="str">
        <f>IF(J4&gt;0,IF(J4&gt;=H4,"Lucro","Prejuíso"),IF(L4&gt;=H4,"Em alta","Em baixa"))</f>
        <v>Lucro</v>
      </c>
    </row>
    <row r="5" spans="1:13" x14ac:dyDescent="0.25">
      <c r="A5" t="s">
        <v>12</v>
      </c>
      <c r="B5" s="4">
        <v>43838</v>
      </c>
      <c r="C5">
        <v>15</v>
      </c>
      <c r="D5" s="6">
        <v>13.45</v>
      </c>
      <c r="E5" s="6">
        <v>12.82</v>
      </c>
      <c r="F5" s="7">
        <f t="shared" ref="F5:F11" si="0">D5-D5*$B$2</f>
        <v>12.104999999999999</v>
      </c>
      <c r="G5" s="8">
        <f t="shared" ref="G5:G11" si="1">E5+E5*$B$1</f>
        <v>15.384</v>
      </c>
      <c r="H5" s="6">
        <f t="shared" ref="H5:H11" si="2">C5*D5</f>
        <v>201.75</v>
      </c>
      <c r="I5" s="6"/>
      <c r="J5" s="6">
        <f t="shared" ref="J5:J11" si="3">I5*C5</f>
        <v>0</v>
      </c>
      <c r="L5" s="9">
        <f t="shared" ref="L5:L11" si="4">IF(J5&gt;0,J5,C5*E5)</f>
        <v>192.3</v>
      </c>
      <c r="M5" t="str">
        <f t="shared" ref="M5:M11" si="5">IF(J5&gt;0,IF(J5&gt;=H5,"Lucro","Prejuíso"),IF(L5&gt;=H5,"Em alta","Em baixa"))</f>
        <v>Em baixa</v>
      </c>
    </row>
    <row r="6" spans="1:13" x14ac:dyDescent="0.25">
      <c r="A6" t="s">
        <v>13</v>
      </c>
      <c r="B6" s="4">
        <v>43924</v>
      </c>
      <c r="C6">
        <v>100</v>
      </c>
      <c r="D6" s="6">
        <v>14.16</v>
      </c>
      <c r="E6" s="6">
        <v>15.01</v>
      </c>
      <c r="F6" s="7">
        <f t="shared" si="0"/>
        <v>12.744</v>
      </c>
      <c r="G6" s="8">
        <f t="shared" si="1"/>
        <v>18.012</v>
      </c>
      <c r="H6" s="6">
        <f t="shared" si="2"/>
        <v>1416</v>
      </c>
      <c r="I6" s="6">
        <v>12.744</v>
      </c>
      <c r="J6" s="6">
        <f t="shared" si="3"/>
        <v>1274.4000000000001</v>
      </c>
      <c r="K6" s="4">
        <v>44040</v>
      </c>
      <c r="L6" s="9">
        <f t="shared" si="4"/>
        <v>1274.4000000000001</v>
      </c>
      <c r="M6" t="str">
        <f t="shared" si="5"/>
        <v>Prejuíso</v>
      </c>
    </row>
    <row r="7" spans="1:13" x14ac:dyDescent="0.25">
      <c r="A7" t="s">
        <v>14</v>
      </c>
      <c r="B7" s="4">
        <v>43852</v>
      </c>
      <c r="C7">
        <v>25</v>
      </c>
      <c r="D7" s="6">
        <v>14.87</v>
      </c>
      <c r="E7" s="6">
        <v>14.03</v>
      </c>
      <c r="F7" s="7">
        <f t="shared" si="0"/>
        <v>13.382999999999999</v>
      </c>
      <c r="G7" s="8">
        <f t="shared" si="1"/>
        <v>16.835999999999999</v>
      </c>
      <c r="H7" s="6">
        <f t="shared" si="2"/>
        <v>371.75</v>
      </c>
      <c r="I7" s="6">
        <v>16.835999999999999</v>
      </c>
      <c r="J7" s="6">
        <f t="shared" si="3"/>
        <v>420.9</v>
      </c>
      <c r="K7" s="4">
        <v>43964</v>
      </c>
      <c r="L7" s="9">
        <f t="shared" si="4"/>
        <v>420.9</v>
      </c>
      <c r="M7" t="str">
        <f t="shared" si="5"/>
        <v>Lucro</v>
      </c>
    </row>
    <row r="8" spans="1:13" x14ac:dyDescent="0.25">
      <c r="A8" t="s">
        <v>15</v>
      </c>
      <c r="B8" s="4">
        <v>43871</v>
      </c>
      <c r="C8">
        <v>50</v>
      </c>
      <c r="D8" s="6">
        <v>92.34</v>
      </c>
      <c r="E8" s="6">
        <v>95</v>
      </c>
      <c r="F8" s="7">
        <v>94.75</v>
      </c>
      <c r="G8" s="8">
        <f t="shared" si="1"/>
        <v>114</v>
      </c>
      <c r="H8" s="6">
        <f t="shared" si="2"/>
        <v>4617</v>
      </c>
      <c r="I8" s="6">
        <v>94.75</v>
      </c>
      <c r="J8" s="6">
        <f t="shared" si="3"/>
        <v>4737.5</v>
      </c>
      <c r="K8" s="4">
        <v>43996</v>
      </c>
      <c r="L8" s="9">
        <f t="shared" si="4"/>
        <v>4737.5</v>
      </c>
      <c r="M8" t="str">
        <f t="shared" si="5"/>
        <v>Lucro</v>
      </c>
    </row>
    <row r="9" spans="1:13" x14ac:dyDescent="0.25">
      <c r="A9" t="s">
        <v>16</v>
      </c>
      <c r="B9" s="4">
        <v>43890</v>
      </c>
      <c r="C9">
        <v>10</v>
      </c>
      <c r="D9" s="6">
        <v>104.16</v>
      </c>
      <c r="E9" s="6">
        <v>105.23</v>
      </c>
      <c r="F9" s="7">
        <f t="shared" si="0"/>
        <v>93.744</v>
      </c>
      <c r="G9" s="8">
        <f t="shared" si="1"/>
        <v>126.27600000000001</v>
      </c>
      <c r="H9" s="6">
        <f t="shared" si="2"/>
        <v>1041.5999999999999</v>
      </c>
      <c r="I9" s="6"/>
      <c r="J9" s="6">
        <f t="shared" si="3"/>
        <v>0</v>
      </c>
      <c r="L9" s="9">
        <f t="shared" si="4"/>
        <v>1052.3</v>
      </c>
      <c r="M9" t="str">
        <f t="shared" si="5"/>
        <v>Em alta</v>
      </c>
    </row>
    <row r="10" spans="1:13" x14ac:dyDescent="0.25">
      <c r="A10" t="s">
        <v>17</v>
      </c>
      <c r="B10" s="4">
        <v>43909</v>
      </c>
      <c r="C10">
        <v>15</v>
      </c>
      <c r="D10" s="6">
        <v>14.87</v>
      </c>
      <c r="E10" s="6">
        <v>14.79</v>
      </c>
      <c r="F10" s="7">
        <f t="shared" si="0"/>
        <v>13.382999999999999</v>
      </c>
      <c r="G10" s="8">
        <f t="shared" si="1"/>
        <v>17.747999999999998</v>
      </c>
      <c r="H10" s="6">
        <f t="shared" si="2"/>
        <v>223.04999999999998</v>
      </c>
      <c r="I10" s="6"/>
      <c r="J10" s="6">
        <f t="shared" si="3"/>
        <v>0</v>
      </c>
      <c r="L10" s="9">
        <f t="shared" si="4"/>
        <v>221.85</v>
      </c>
      <c r="M10" t="str">
        <f t="shared" si="5"/>
        <v>Em baixa</v>
      </c>
    </row>
    <row r="11" spans="1:13" x14ac:dyDescent="0.25">
      <c r="A11" t="s">
        <v>18</v>
      </c>
      <c r="B11" s="4">
        <v>43928</v>
      </c>
      <c r="C11">
        <v>20</v>
      </c>
      <c r="D11" s="6">
        <v>13.45</v>
      </c>
      <c r="E11" s="6">
        <v>13.49</v>
      </c>
      <c r="F11" s="7">
        <f t="shared" si="0"/>
        <v>12.104999999999999</v>
      </c>
      <c r="G11" s="8">
        <f t="shared" si="1"/>
        <v>16.188000000000002</v>
      </c>
      <c r="H11" s="6">
        <f t="shared" si="2"/>
        <v>269</v>
      </c>
      <c r="I11" s="6">
        <v>12.104999999999999</v>
      </c>
      <c r="J11" s="6">
        <f t="shared" si="3"/>
        <v>242.09999999999997</v>
      </c>
      <c r="K11" s="4">
        <v>43985</v>
      </c>
      <c r="L11" s="9">
        <f t="shared" si="4"/>
        <v>242.09999999999997</v>
      </c>
      <c r="M11" t="str">
        <f t="shared" si="5"/>
        <v>Prejuíso</v>
      </c>
    </row>
    <row r="12" spans="1:13" x14ac:dyDescent="0.25">
      <c r="H12" s="6"/>
      <c r="I12" s="6"/>
      <c r="J12" s="6"/>
    </row>
    <row r="13" spans="1:13" x14ac:dyDescent="0.25">
      <c r="H13" s="6"/>
      <c r="I13" s="6"/>
      <c r="J13" s="6"/>
    </row>
    <row r="14" spans="1:13" x14ac:dyDescent="0.25">
      <c r="H14" s="6"/>
      <c r="I14" s="6"/>
      <c r="J14" s="6"/>
    </row>
    <row r="15" spans="1:13" x14ac:dyDescent="0.25">
      <c r="H15" s="6"/>
      <c r="I15" s="6"/>
      <c r="J15" s="6"/>
    </row>
    <row r="16" spans="1:13" x14ac:dyDescent="0.25">
      <c r="H16" s="6"/>
      <c r="I16" s="6"/>
      <c r="J16" s="6"/>
    </row>
    <row r="17" spans="7:13" x14ac:dyDescent="0.25">
      <c r="G17" s="3" t="s">
        <v>23</v>
      </c>
      <c r="H17" s="6">
        <f>SUM(H4:H16)</f>
        <v>8394.9500000000007</v>
      </c>
      <c r="I17" s="6"/>
      <c r="J17" s="6">
        <f t="shared" ref="J17" si="6">SUM(J4:J16)</f>
        <v>6982.8200000000006</v>
      </c>
      <c r="K17" s="6"/>
      <c r="L17" s="6">
        <f t="shared" ref="L17" si="7">SUM(L4:L16)</f>
        <v>8449.27</v>
      </c>
      <c r="M17" s="6" t="str">
        <f>IF(L17&gt;=H17,"Lucro","Prejuíso")</f>
        <v>Lucro</v>
      </c>
    </row>
  </sheetData>
  <conditionalFormatting sqref="E4">
    <cfRule type="cellIs" dxfId="10" priority="12" operator="lessThan">
      <formula>$D4</formula>
    </cfRule>
    <cfRule type="cellIs" dxfId="9" priority="14" operator="lessThan">
      <formula>$D$4</formula>
    </cfRule>
  </conditionalFormatting>
  <conditionalFormatting sqref="E5:E11">
    <cfRule type="cellIs" dxfId="8" priority="10" operator="lessThan">
      <formula>$D5</formula>
    </cfRule>
    <cfRule type="cellIs" dxfId="7" priority="11" operator="lessThan">
      <formula>$D$4</formula>
    </cfRule>
  </conditionalFormatting>
  <conditionalFormatting sqref="I11">
    <cfRule type="cellIs" dxfId="6" priority="7" operator="between">
      <formula>1</formula>
      <formula>$D11</formula>
    </cfRule>
  </conditionalFormatting>
  <conditionalFormatting sqref="I4:I10">
    <cfRule type="cellIs" dxfId="5" priority="6" operator="between">
      <formula>1</formula>
      <formula>$D4</formula>
    </cfRule>
  </conditionalFormatting>
  <conditionalFormatting sqref="M4:M11">
    <cfRule type="cellIs" dxfId="4" priority="3" operator="equal">
      <formula>"Lucro"</formula>
    </cfRule>
    <cfRule type="cellIs" dxfId="3" priority="4" operator="equal">
      <formula>"Em baixa"</formula>
    </cfRule>
    <cfRule type="cellIs" dxfId="2" priority="5" operator="equal">
      <formula>"Prejuíso"</formula>
    </cfRule>
  </conditionalFormatting>
  <conditionalFormatting sqref="M17">
    <cfRule type="cellIs" dxfId="1" priority="1" operator="equal">
      <formula>"Prejuíso"</formula>
    </cfRule>
    <cfRule type="cellIs" dxfId="0" priority="2" operator="equal">
      <formula>"Lucro"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Maria José</vt:lpstr>
      <vt:lpstr>José Maria</vt:lpstr>
      <vt:lpstr>Marta Silva</vt:lpstr>
      <vt:lpstr>Zélia Ferreira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2020-08-04T03:17:28Z</dcterms:created>
  <dcterms:modified xsi:type="dcterms:W3CDTF">2020-08-14T14:16:19Z</dcterms:modified>
</cp:coreProperties>
</file>